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889" activeTab="3"/>
  </bookViews>
  <sheets>
    <sheet name="Startlist" sheetId="1" r:id="rId1"/>
    <sheet name="Startlist 2.Day" sheetId="2" r:id="rId2"/>
    <sheet name="Results Day 1" sheetId="3" r:id="rId3"/>
    <sheet name="Results" sheetId="4" r:id="rId4"/>
    <sheet name="Winners" sheetId="5" r:id="rId5"/>
    <sheet name="Retired" sheetId="6" r:id="rId6"/>
    <sheet name="Penalt" sheetId="7" r:id="rId7"/>
    <sheet name="Speed" sheetId="8" r:id="rId8"/>
    <sheet name="Classes" sheetId="9" r:id="rId9"/>
    <sheet name="BRT" sheetId="10" r:id="rId10"/>
    <sheet name="EE Champ" sheetId="11" r:id="rId11"/>
    <sheet name="Overall result" sheetId="12" r:id="rId12"/>
    <sheet name="EE Champ Results" sheetId="13" r:id="rId13"/>
    <sheet name="EE Powerstage" sheetId="14" r:id="rId14"/>
    <sheet name="Dmack Trophy" sheetId="15" r:id="rId15"/>
  </sheets>
  <definedNames>
    <definedName name="_xlnm._FilterDatabase" localSheetId="12" hidden="1">'EE Champ Results'!$A$7:$H$98</definedName>
    <definedName name="_xlnm._FilterDatabase" localSheetId="13" hidden="1">'EE Powerstage'!$A$7:$H$39</definedName>
    <definedName name="_xlnm._FilterDatabase" localSheetId="11" hidden="1">'Overall result'!$A$7:$H$71</definedName>
    <definedName name="_xlnm._FilterDatabase" localSheetId="0" hidden="1">'Startlist'!$A$9:$I$139</definedName>
    <definedName name="_xlnm._FilterDatabase" localSheetId="1" hidden="1">'Startlist 2.Day'!$A$9:$I$136</definedName>
    <definedName name="EXCKLASS" localSheetId="8">'Classes'!$C$8:$F$15</definedName>
    <definedName name="EXCPENAL" localSheetId="6">'Penalt'!$A$16:$J$30</definedName>
    <definedName name="EXCPENAL_1" localSheetId="6">'Penalt'!#REF!</definedName>
    <definedName name="EXCPENAL_2" localSheetId="6">'Penalt'!#REF!</definedName>
    <definedName name="EXCPENAL_3" localSheetId="6">'Penalt'!#REF!</definedName>
    <definedName name="EXCPENAL_4" localSheetId="6">'Penalt'!#REF!</definedName>
    <definedName name="EXCRETIR" localSheetId="5">'Retired'!$A$12:$H$50</definedName>
    <definedName name="EXCSTART" localSheetId="9">'BRT'!$A$21:$H$42</definedName>
    <definedName name="EXCSTART" localSheetId="10">'EE Champ'!$A$13:$H$105</definedName>
    <definedName name="EXCSTART" localSheetId="12">'EE Champ Results'!$A$8:$J$60</definedName>
    <definedName name="EXCSTART" localSheetId="13">'EE Powerstage'!$A$8:$I$39</definedName>
    <definedName name="EXCSTART" localSheetId="11">'Overall result'!$A$8:$J$61</definedName>
    <definedName name="EXCSTART" localSheetId="0">'Startlist'!$A$10:$J$139</definedName>
    <definedName name="EXCSTART" localSheetId="1">'Startlist 2.Day'!$A$10:$J$136</definedName>
    <definedName name="EXCSTART_1" localSheetId="11">'Overall result'!$A$8:$J$61</definedName>
    <definedName name="GGG" localSheetId="3">'Results'!$A$8:$P$267</definedName>
    <definedName name="GGG" localSheetId="2">'Results Day 1'!$A$8:$I$267</definedName>
    <definedName name="_xlnm.Print_Area" localSheetId="9">'BRT'!$A$1:$G$41</definedName>
    <definedName name="_xlnm.Print_Area" localSheetId="8">'Classes'!$A$1:$G$21</definedName>
    <definedName name="_xlnm.Print_Area" localSheetId="14">'Dmack Trophy'!$A$2:$O$21</definedName>
    <definedName name="_xlnm.Print_Area" localSheetId="12">'EE Champ Results'!$A$1:$H$60</definedName>
    <definedName name="_xlnm.Print_Area" localSheetId="13">'EE Powerstage'!$A$1:$H$39</definedName>
    <definedName name="_xlnm.Print_Area" localSheetId="11">'Overall result'!$A$1:$H$61</definedName>
    <definedName name="_xlnm.Print_Area" localSheetId="6">'Penalt'!$A$1:$I$30</definedName>
    <definedName name="_xlnm.Print_Area" localSheetId="3">'Results'!$A$2:$O$267</definedName>
    <definedName name="_xlnm.Print_Area" localSheetId="2">'Results Day 1'!$A$2:$H$267</definedName>
    <definedName name="_xlnm.Print_Area" localSheetId="5">'Retired'!$A$1:$G$50</definedName>
    <definedName name="_xlnm.Print_Area" localSheetId="7">'Speed'!$A$1:$I$41</definedName>
    <definedName name="_xlnm.Print_Area" localSheetId="0">'Startlist'!$A$1:$I$139</definedName>
    <definedName name="_xlnm.Print_Area" localSheetId="1">'Startlist 2.Day'!$A$3:$I$136</definedName>
    <definedName name="_xlnm.Print_Area" localSheetId="4">'Winners'!$A$1:$I$57</definedName>
  </definedNames>
  <calcPr fullCalcOnLoad="1"/>
</workbook>
</file>

<file path=xl/sharedStrings.xml><?xml version="1.0" encoding="utf-8"?>
<sst xmlns="http://schemas.openxmlformats.org/spreadsheetml/2006/main" count="8043" uniqueCount="3505">
  <si>
    <t xml:space="preserve">  20/1</t>
  </si>
  <si>
    <t xml:space="preserve">  36/5</t>
  </si>
  <si>
    <t xml:space="preserve">  40/7</t>
  </si>
  <si>
    <t xml:space="preserve">  31/6</t>
  </si>
  <si>
    <t xml:space="preserve">  38/1</t>
  </si>
  <si>
    <t xml:space="preserve">  39/6</t>
  </si>
  <si>
    <t xml:space="preserve">  45/9</t>
  </si>
  <si>
    <t xml:space="preserve">  48/11</t>
  </si>
  <si>
    <t xml:space="preserve">  58/10</t>
  </si>
  <si>
    <t xml:space="preserve">  49/7</t>
  </si>
  <si>
    <t xml:space="preserve">  55/8</t>
  </si>
  <si>
    <t xml:space="preserve">  60/12</t>
  </si>
  <si>
    <t xml:space="preserve">  54/2</t>
  </si>
  <si>
    <t xml:space="preserve">  59/11</t>
  </si>
  <si>
    <t xml:space="preserve">  62/5</t>
  </si>
  <si>
    <t xml:space="preserve">  70/10</t>
  </si>
  <si>
    <t xml:space="preserve">  70/9</t>
  </si>
  <si>
    <t xml:space="preserve">  73/13</t>
  </si>
  <si>
    <t xml:space="preserve">  77/7</t>
  </si>
  <si>
    <t xml:space="preserve">  78/16</t>
  </si>
  <si>
    <t xml:space="preserve">  81/11</t>
  </si>
  <si>
    <t>13.54,8</t>
  </si>
  <si>
    <t xml:space="preserve">  83/1</t>
  </si>
  <si>
    <t xml:space="preserve">  84/1</t>
  </si>
  <si>
    <t>14.10,3</t>
  </si>
  <si>
    <t xml:space="preserve">  86/2</t>
  </si>
  <si>
    <t xml:space="preserve">  91/4</t>
  </si>
  <si>
    <t xml:space="preserve">  75/15</t>
  </si>
  <si>
    <t>14.21,8</t>
  </si>
  <si>
    <t xml:space="preserve"> 5.22,0</t>
  </si>
  <si>
    <t xml:space="preserve">  90/4</t>
  </si>
  <si>
    <t xml:space="preserve">  90/3</t>
  </si>
  <si>
    <t>14.17,1</t>
  </si>
  <si>
    <t xml:space="preserve">  89/3</t>
  </si>
  <si>
    <t xml:space="preserve">  93/5</t>
  </si>
  <si>
    <t xml:space="preserve">  88/11</t>
  </si>
  <si>
    <t>14.30,4</t>
  </si>
  <si>
    <t xml:space="preserve"> 5.21,9</t>
  </si>
  <si>
    <t xml:space="preserve">  89/2</t>
  </si>
  <si>
    <t>14.43,2</t>
  </si>
  <si>
    <t xml:space="preserve"> 5.32,9</t>
  </si>
  <si>
    <t xml:space="preserve">  96/7</t>
  </si>
  <si>
    <t xml:space="preserve">  86/14</t>
  </si>
  <si>
    <t>14.23,3</t>
  </si>
  <si>
    <t xml:space="preserve">  92/20</t>
  </si>
  <si>
    <t xml:space="preserve">  98/22</t>
  </si>
  <si>
    <t>+12.58,0</t>
  </si>
  <si>
    <t xml:space="preserve"> 5.32,3</t>
  </si>
  <si>
    <t xml:space="preserve">  97/8</t>
  </si>
  <si>
    <t xml:space="preserve">  94/6</t>
  </si>
  <si>
    <t>15.10,9</t>
  </si>
  <si>
    <t xml:space="preserve"> 5.32,6</t>
  </si>
  <si>
    <t>14.33,9</t>
  </si>
  <si>
    <t xml:space="preserve"> 5.34,8</t>
  </si>
  <si>
    <t xml:space="preserve">  51/8</t>
  </si>
  <si>
    <t>14.51,3</t>
  </si>
  <si>
    <t xml:space="preserve"> 5.26,4</t>
  </si>
  <si>
    <t xml:space="preserve">  92/12</t>
  </si>
  <si>
    <t xml:space="preserve"> 106/23</t>
  </si>
  <si>
    <t>16.57,4</t>
  </si>
  <si>
    <t xml:space="preserve"> 5.57,8</t>
  </si>
  <si>
    <t xml:space="preserve"> 102/15</t>
  </si>
  <si>
    <t xml:space="preserve">  47/10</t>
  </si>
  <si>
    <t xml:space="preserve">  46/6</t>
  </si>
  <si>
    <t xml:space="preserve"> 107/17</t>
  </si>
  <si>
    <t>19.31,0</t>
  </si>
  <si>
    <t>16.48,7</t>
  </si>
  <si>
    <t xml:space="preserve"> 104/9</t>
  </si>
  <si>
    <t xml:space="preserve"> 102/9</t>
  </si>
  <si>
    <t xml:space="preserve">  63/12</t>
  </si>
  <si>
    <t xml:space="preserve">  91/19</t>
  </si>
  <si>
    <t xml:space="preserve">  85/20</t>
  </si>
  <si>
    <t>19.09,7</t>
  </si>
  <si>
    <t xml:space="preserve"> 7.00,1</t>
  </si>
  <si>
    <t xml:space="preserve"> 1.50</t>
  </si>
  <si>
    <t xml:space="preserve"> 103/16</t>
  </si>
  <si>
    <t>12.04,7</t>
  </si>
  <si>
    <t>12.03,7</t>
  </si>
  <si>
    <t>12.50,1</t>
  </si>
  <si>
    <t>13.14,8</t>
  </si>
  <si>
    <t>19.33,0</t>
  </si>
  <si>
    <t>AXLE</t>
  </si>
  <si>
    <t xml:space="preserve"> 105/10</t>
  </si>
  <si>
    <t xml:space="preserve">  14</t>
  </si>
  <si>
    <t>TC6</t>
  </si>
  <si>
    <t xml:space="preserve">  17</t>
  </si>
  <si>
    <t>SS7S</t>
  </si>
  <si>
    <t xml:space="preserve">  48</t>
  </si>
  <si>
    <t>SS6F</t>
  </si>
  <si>
    <t xml:space="preserve">  54</t>
  </si>
  <si>
    <t>SS6S</t>
  </si>
  <si>
    <t xml:space="preserve">  61</t>
  </si>
  <si>
    <t xml:space="preserve">  72</t>
  </si>
  <si>
    <t xml:space="preserve">  73</t>
  </si>
  <si>
    <t>TC5C</t>
  </si>
  <si>
    <t xml:space="preserve">  75</t>
  </si>
  <si>
    <t xml:space="preserve">  77</t>
  </si>
  <si>
    <t xml:space="preserve">  95</t>
  </si>
  <si>
    <t xml:space="preserve"> 114</t>
  </si>
  <si>
    <t xml:space="preserve"> 120</t>
  </si>
  <si>
    <t xml:space="preserve"> 40</t>
  </si>
  <si>
    <t>110</t>
  </si>
  <si>
    <t>10 min. late</t>
  </si>
  <si>
    <t xml:space="preserve"> 1.40</t>
  </si>
  <si>
    <t xml:space="preserve"> 7.47,0</t>
  </si>
  <si>
    <t xml:space="preserve"> 8.26,4</t>
  </si>
  <si>
    <t xml:space="preserve"> 7.39,5</t>
  </si>
  <si>
    <t xml:space="preserve"> 8.44,1</t>
  </si>
  <si>
    <t xml:space="preserve">  61/11</t>
  </si>
  <si>
    <t xml:space="preserve"> 8.36,2</t>
  </si>
  <si>
    <t xml:space="preserve"> 8.01,9</t>
  </si>
  <si>
    <t xml:space="preserve"> 8.50,4</t>
  </si>
  <si>
    <t xml:space="preserve"> 7.44,2</t>
  </si>
  <si>
    <t xml:space="preserve"> 8.16,7</t>
  </si>
  <si>
    <t xml:space="preserve"> 7.02,7</t>
  </si>
  <si>
    <t xml:space="preserve"> 8.11,6</t>
  </si>
  <si>
    <t>ENGINE</t>
  </si>
  <si>
    <t xml:space="preserve">  40/9</t>
  </si>
  <si>
    <t xml:space="preserve"> 8.40,5</t>
  </si>
  <si>
    <t xml:space="preserve">  45/1</t>
  </si>
  <si>
    <t xml:space="preserve">  48/6</t>
  </si>
  <si>
    <t xml:space="preserve">  49/2</t>
  </si>
  <si>
    <t xml:space="preserve">  53/8</t>
  </si>
  <si>
    <t xml:space="preserve">  64/12</t>
  </si>
  <si>
    <t xml:space="preserve">  46/9</t>
  </si>
  <si>
    <t xml:space="preserve">  52/7</t>
  </si>
  <si>
    <t xml:space="preserve">  56/3</t>
  </si>
  <si>
    <t xml:space="preserve"> 7.40,6</t>
  </si>
  <si>
    <t xml:space="preserve"> 8.24,6</t>
  </si>
  <si>
    <t xml:space="preserve">  55/11</t>
  </si>
  <si>
    <t xml:space="preserve"> 7.54,9</t>
  </si>
  <si>
    <t xml:space="preserve"> 8.14,6</t>
  </si>
  <si>
    <t xml:space="preserve"> 7.51,2</t>
  </si>
  <si>
    <t xml:space="preserve"> 8.23,0</t>
  </si>
  <si>
    <t xml:space="preserve"> 8.02,9</t>
  </si>
  <si>
    <t xml:space="preserve"> 8.19,8</t>
  </si>
  <si>
    <t xml:space="preserve">  51/10</t>
  </si>
  <si>
    <t xml:space="preserve"> 7.59,0</t>
  </si>
  <si>
    <t xml:space="preserve"> 8.26,6</t>
  </si>
  <si>
    <t xml:space="preserve"> 7.50,1</t>
  </si>
  <si>
    <t xml:space="preserve">  57/11</t>
  </si>
  <si>
    <t xml:space="preserve"> 8.00,3</t>
  </si>
  <si>
    <t xml:space="preserve"> 8.34,2</t>
  </si>
  <si>
    <t xml:space="preserve"> 7.59,4</t>
  </si>
  <si>
    <t xml:space="preserve">  47/5</t>
  </si>
  <si>
    <t xml:space="preserve">  68/13</t>
  </si>
  <si>
    <t xml:space="preserve"> 8.04,6</t>
  </si>
  <si>
    <t xml:space="preserve"> 9.36,9</t>
  </si>
  <si>
    <t xml:space="preserve">  76/9</t>
  </si>
  <si>
    <t xml:space="preserve">  74/14</t>
  </si>
  <si>
    <t xml:space="preserve"> 7.50,4</t>
  </si>
  <si>
    <t xml:space="preserve">  57/4</t>
  </si>
  <si>
    <t xml:space="preserve"> 7.53,7</t>
  </si>
  <si>
    <t xml:space="preserve"> 8.14,9</t>
  </si>
  <si>
    <t xml:space="preserve"> 8.07,4</t>
  </si>
  <si>
    <t xml:space="preserve"> 8.15,4</t>
  </si>
  <si>
    <t xml:space="preserve"> 8.02,3</t>
  </si>
  <si>
    <t xml:space="preserve"> 8.00,1</t>
  </si>
  <si>
    <t xml:space="preserve"> 8.07,9</t>
  </si>
  <si>
    <t xml:space="preserve"> 8.25,6</t>
  </si>
  <si>
    <t xml:space="preserve">  57/6</t>
  </si>
  <si>
    <t xml:space="preserve"> 8.22,7</t>
  </si>
  <si>
    <t xml:space="preserve"> 8.21,1</t>
  </si>
  <si>
    <t xml:space="preserve"> 8.27,0</t>
  </si>
  <si>
    <t xml:space="preserve"> 8.21,7</t>
  </si>
  <si>
    <t xml:space="preserve"> 8.25,4</t>
  </si>
  <si>
    <t xml:space="preserve"> 8.28,7</t>
  </si>
  <si>
    <t xml:space="preserve"> 8.26,3</t>
  </si>
  <si>
    <t xml:space="preserve"> 8.47,4</t>
  </si>
  <si>
    <t xml:space="preserve"> 8.38,1</t>
  </si>
  <si>
    <t xml:space="preserve"> 8.37,4</t>
  </si>
  <si>
    <t xml:space="preserve"> 8.52,7</t>
  </si>
  <si>
    <t xml:space="preserve"> 9.04,5</t>
  </si>
  <si>
    <t xml:space="preserve"> 8.55,5</t>
  </si>
  <si>
    <t xml:space="preserve"> 8.55,9</t>
  </si>
  <si>
    <t xml:space="preserve"> 9.02,8</t>
  </si>
  <si>
    <t xml:space="preserve"> 25</t>
  </si>
  <si>
    <t>TC3E</t>
  </si>
  <si>
    <t>1 min. late</t>
  </si>
  <si>
    <t xml:space="preserve"> 48</t>
  </si>
  <si>
    <t>TC5</t>
  </si>
  <si>
    <t>5 min. late</t>
  </si>
  <si>
    <t xml:space="preserve"> 67</t>
  </si>
  <si>
    <t>30 min. late</t>
  </si>
  <si>
    <t xml:space="preserve">   7</t>
  </si>
  <si>
    <t>SS5F</t>
  </si>
  <si>
    <t xml:space="preserve">  56</t>
  </si>
  <si>
    <t>TC5B</t>
  </si>
  <si>
    <t xml:space="preserve">  12/7</t>
  </si>
  <si>
    <t xml:space="preserve">  40/8</t>
  </si>
  <si>
    <t xml:space="preserve">  28/6</t>
  </si>
  <si>
    <t xml:space="preserve">  15/2</t>
  </si>
  <si>
    <t xml:space="preserve">  13/1</t>
  </si>
  <si>
    <t xml:space="preserve">  29/9</t>
  </si>
  <si>
    <t xml:space="preserve">  22/4</t>
  </si>
  <si>
    <t xml:space="preserve">  24/8</t>
  </si>
  <si>
    <t xml:space="preserve">  20/4</t>
  </si>
  <si>
    <t xml:space="preserve">  37/8</t>
  </si>
  <si>
    <t xml:space="preserve">  34/7</t>
  </si>
  <si>
    <t xml:space="preserve">  30/1</t>
  </si>
  <si>
    <t xml:space="preserve">  44/5</t>
  </si>
  <si>
    <t xml:space="preserve">  60/9</t>
  </si>
  <si>
    <t xml:space="preserve">  53/6</t>
  </si>
  <si>
    <t xml:space="preserve"> 104/7</t>
  </si>
  <si>
    <t xml:space="preserve">  54/9</t>
  </si>
  <si>
    <t xml:space="preserve">  43/9</t>
  </si>
  <si>
    <t xml:space="preserve"> 108/12</t>
  </si>
  <si>
    <t xml:space="preserve">  46/10</t>
  </si>
  <si>
    <t xml:space="preserve">  66/10</t>
  </si>
  <si>
    <t xml:space="preserve"> 107/18</t>
  </si>
  <si>
    <t xml:space="preserve"> 109/22</t>
  </si>
  <si>
    <t xml:space="preserve">  59/3</t>
  </si>
  <si>
    <t xml:space="preserve"> 7.39,6</t>
  </si>
  <si>
    <t xml:space="preserve"> 8.51,1</t>
  </si>
  <si>
    <t>TECHNICAL</t>
  </si>
  <si>
    <t xml:space="preserve"> 116/13</t>
  </si>
  <si>
    <t xml:space="preserve">  67/11</t>
  </si>
  <si>
    <t xml:space="preserve"> 7.32,3</t>
  </si>
  <si>
    <t xml:space="preserve"> 8.43,4</t>
  </si>
  <si>
    <t xml:space="preserve">  35/5</t>
  </si>
  <si>
    <t xml:space="preserve"> 113/19</t>
  </si>
  <si>
    <t xml:space="preserve"> 114/24</t>
  </si>
  <si>
    <t xml:space="preserve">  77/12</t>
  </si>
  <si>
    <t xml:space="preserve">  69/5</t>
  </si>
  <si>
    <t xml:space="preserve">  70/6</t>
  </si>
  <si>
    <t xml:space="preserve"> 111/19</t>
  </si>
  <si>
    <t xml:space="preserve">  62/11</t>
  </si>
  <si>
    <t xml:space="preserve">  63/4</t>
  </si>
  <si>
    <t xml:space="preserve">  73/7</t>
  </si>
  <si>
    <t xml:space="preserve"> 110/18</t>
  </si>
  <si>
    <t xml:space="preserve">  65/12</t>
  </si>
  <si>
    <t xml:space="preserve">  58/12</t>
  </si>
  <si>
    <t xml:space="preserve"> 117/13</t>
  </si>
  <si>
    <t xml:space="preserve">  75/8</t>
  </si>
  <si>
    <t xml:space="preserve"> 115/20</t>
  </si>
  <si>
    <t xml:space="preserve">  79/13</t>
  </si>
  <si>
    <t xml:space="preserve">  81/16</t>
  </si>
  <si>
    <t xml:space="preserve">  89/7</t>
  </si>
  <si>
    <t xml:space="preserve">  87/13</t>
  </si>
  <si>
    <t xml:space="preserve">  92/18</t>
  </si>
  <si>
    <t xml:space="preserve">  90/11</t>
  </si>
  <si>
    <t xml:space="preserve">  95/19</t>
  </si>
  <si>
    <t xml:space="preserve"> 8.53,2</t>
  </si>
  <si>
    <t xml:space="preserve">  57/1</t>
  </si>
  <si>
    <t xml:space="preserve"> 108/24</t>
  </si>
  <si>
    <t xml:space="preserve"> 8.56,6</t>
  </si>
  <si>
    <t xml:space="preserve"> 102/2</t>
  </si>
  <si>
    <t xml:space="preserve"> 100/21</t>
  </si>
  <si>
    <t xml:space="preserve"> 8.53,7</t>
  </si>
  <si>
    <t xml:space="preserve">  99/20</t>
  </si>
  <si>
    <t xml:space="preserve"> 9.00,5</t>
  </si>
  <si>
    <t xml:space="preserve"> 104/4</t>
  </si>
  <si>
    <t xml:space="preserve"> 9.01,6</t>
  </si>
  <si>
    <t xml:space="preserve"> 105/15</t>
  </si>
  <si>
    <t xml:space="preserve"> 9.15,5</t>
  </si>
  <si>
    <t xml:space="preserve"> 113/8</t>
  </si>
  <si>
    <t xml:space="preserve"> 8.58,0</t>
  </si>
  <si>
    <t xml:space="preserve"> 103/3</t>
  </si>
  <si>
    <t xml:space="preserve"> 9.04,7</t>
  </si>
  <si>
    <t xml:space="preserve"> 109/5</t>
  </si>
  <si>
    <t xml:space="preserve"> 9.06,1</t>
  </si>
  <si>
    <t xml:space="preserve"> 111/7</t>
  </si>
  <si>
    <t xml:space="preserve"> 9.04,9</t>
  </si>
  <si>
    <t xml:space="preserve"> 110/6</t>
  </si>
  <si>
    <t xml:space="preserve"> 9.42,2</t>
  </si>
  <si>
    <t xml:space="preserve"> 116/16</t>
  </si>
  <si>
    <t xml:space="preserve"> 9.08,8</t>
  </si>
  <si>
    <t xml:space="preserve"> 112/25</t>
  </si>
  <si>
    <t xml:space="preserve"> 9.35,8</t>
  </si>
  <si>
    <t xml:space="preserve"> 115/10</t>
  </si>
  <si>
    <t xml:space="preserve"> 106/14</t>
  </si>
  <si>
    <t xml:space="preserve"> 119/14</t>
  </si>
  <si>
    <t xml:space="preserve">  88/17</t>
  </si>
  <si>
    <t xml:space="preserve"> 9.25,8</t>
  </si>
  <si>
    <t xml:space="preserve"> 114/9</t>
  </si>
  <si>
    <t>10.06,3</t>
  </si>
  <si>
    <t xml:space="preserve"> 117/17</t>
  </si>
  <si>
    <t>12.05,6</t>
  </si>
  <si>
    <t xml:space="preserve"> 119/11</t>
  </si>
  <si>
    <t>12.07,5</t>
  </si>
  <si>
    <t xml:space="preserve"> 120/19</t>
  </si>
  <si>
    <t>10.40,0</t>
  </si>
  <si>
    <t xml:space="preserve"> 118/18</t>
  </si>
  <si>
    <t xml:space="preserve"> 8.50,5</t>
  </si>
  <si>
    <t xml:space="preserve">  96/20</t>
  </si>
  <si>
    <t xml:space="preserve"> 112/23</t>
  </si>
  <si>
    <t xml:space="preserve">COC DECISION NO </t>
  </si>
  <si>
    <t xml:space="preserve"> 101/22</t>
  </si>
  <si>
    <t xml:space="preserve"> 107/23</t>
  </si>
  <si>
    <t xml:space="preserve">  78/15</t>
  </si>
  <si>
    <t xml:space="preserve"> 118/25</t>
  </si>
  <si>
    <t>12.55,9</t>
  </si>
  <si>
    <t xml:space="preserve"> 121/20</t>
  </si>
  <si>
    <t xml:space="preserve">  83/10</t>
  </si>
  <si>
    <t xml:space="preserve">   8/2</t>
  </si>
  <si>
    <t xml:space="preserve"> 6.39,0</t>
  </si>
  <si>
    <t xml:space="preserve"> 8.07,8</t>
  </si>
  <si>
    <t>ELECTRICAL</t>
  </si>
  <si>
    <t xml:space="preserve">   2</t>
  </si>
  <si>
    <t>SS5S</t>
  </si>
  <si>
    <t xml:space="preserve">  15</t>
  </si>
  <si>
    <t>TC4</t>
  </si>
  <si>
    <t xml:space="preserve">  24</t>
  </si>
  <si>
    <t>SS4S</t>
  </si>
  <si>
    <t xml:space="preserve">  41</t>
  </si>
  <si>
    <t xml:space="preserve">  53</t>
  </si>
  <si>
    <t xml:space="preserve">  67</t>
  </si>
  <si>
    <t>TC5A</t>
  </si>
  <si>
    <t xml:space="preserve">  70</t>
  </si>
  <si>
    <t xml:space="preserve">  78</t>
  </si>
  <si>
    <t xml:space="preserve">  90</t>
  </si>
  <si>
    <t xml:space="preserve"> 107</t>
  </si>
  <si>
    <t xml:space="preserve"> 214</t>
  </si>
  <si>
    <t>Class</t>
  </si>
  <si>
    <t>Drivers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</si>
  <si>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</si>
  <si>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</si>
  <si>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</si>
  <si>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</si>
  <si>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</si>
  <si>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</si>
  <si>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</si>
  <si>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</si>
  <si>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</si>
  <si>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</si>
  <si>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</si>
  <si>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</si>
  <si>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</si>
  <si>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</si>
  <si>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</si>
  <si>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</si>
  <si>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</si>
  <si>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</si>
  <si>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</si>
  <si>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</si>
  <si>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</si>
  <si>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</si>
  <si>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</si>
  <si>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</si>
  <si>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</si>
  <si>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</si>
  <si>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</si>
  <si>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</si>
  <si>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</si>
  <si>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</si>
  <si>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</si>
  <si>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</si>
  <si>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</si>
  <si>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</si>
  <si>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</si>
  <si>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</si>
  <si>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</si>
  <si>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 xml:space="preserve"> </t>
  </si>
  <si>
    <t xml:space="preserve">    Special stages</t>
  </si>
  <si>
    <t>MV2</t>
  </si>
  <si>
    <t>MV6</t>
  </si>
  <si>
    <t>MV4</t>
  </si>
  <si>
    <t>MV7</t>
  </si>
  <si>
    <t>MV5</t>
  </si>
  <si>
    <t>MV3</t>
  </si>
  <si>
    <t>Estonian Rally Championship</t>
  </si>
  <si>
    <t>8</t>
  </si>
  <si>
    <t>Results Day 1</t>
  </si>
  <si>
    <t>MV1</t>
  </si>
  <si>
    <t>9</t>
  </si>
  <si>
    <t>Special Stages</t>
  </si>
  <si>
    <t>Results for  Dmack Trophy</t>
  </si>
  <si>
    <t>MV8</t>
  </si>
  <si>
    <t xml:space="preserve"> 16:57</t>
  </si>
  <si>
    <t xml:space="preserve"> 16:54</t>
  </si>
  <si>
    <t>FIN</t>
  </si>
  <si>
    <t>Skoda Fabia R5</t>
  </si>
  <si>
    <t>17:00</t>
  </si>
  <si>
    <t>Egon Kaur</t>
  </si>
  <si>
    <t>Silver Simm</t>
  </si>
  <si>
    <t>EST</t>
  </si>
  <si>
    <t>KAUR MOTORSPORT</t>
  </si>
  <si>
    <t>Mitsubishi Lancer Evo 9</t>
  </si>
  <si>
    <t>17:01</t>
  </si>
  <si>
    <t>Rainer Aus</t>
  </si>
  <si>
    <t>Simo Koskinen</t>
  </si>
  <si>
    <t>ALM MOTORSPORT</t>
  </si>
  <si>
    <t>17:02</t>
  </si>
  <si>
    <t>Ranno Bundsen</t>
  </si>
  <si>
    <t>Robert Loshtshenikov</t>
  </si>
  <si>
    <t>TIKKRI MOTORSPORT</t>
  </si>
  <si>
    <t>Mitsubishi Lancer Evo 8</t>
  </si>
  <si>
    <t>17:03</t>
  </si>
  <si>
    <t>PROREHV RALLY TEAM</t>
  </si>
  <si>
    <t>Mitsubishi Lancer Evo 10</t>
  </si>
  <si>
    <t>17:04</t>
  </si>
  <si>
    <t>Kaspar Koitla</t>
  </si>
  <si>
    <t>Andres Ots</t>
  </si>
  <si>
    <t>17:05</t>
  </si>
  <si>
    <t>Mait Maarend</t>
  </si>
  <si>
    <t>Mihkel Kapp</t>
  </si>
  <si>
    <t>17:06</t>
  </si>
  <si>
    <t>Priit Koik</t>
  </si>
  <si>
    <t>Uku Heldna</t>
  </si>
  <si>
    <t>17:07</t>
  </si>
  <si>
    <t>17:08</t>
  </si>
  <si>
    <t>Aleksejs Ostanins</t>
  </si>
  <si>
    <t>Andrey Arefev</t>
  </si>
  <si>
    <t>LAT / RUS</t>
  </si>
  <si>
    <t>RIT TEAM</t>
  </si>
  <si>
    <t>17:09</t>
  </si>
  <si>
    <t>Aiko Aigro</t>
  </si>
  <si>
    <t>Kermo Kärtmann</t>
  </si>
  <si>
    <t>Mitsubishi Lancer Evo 6</t>
  </si>
  <si>
    <t>17:10</t>
  </si>
  <si>
    <t>Anre Saks</t>
  </si>
  <si>
    <t>Rainer Maasik</t>
  </si>
  <si>
    <t>Mitsubishi Lancer Evo 7</t>
  </si>
  <si>
    <t>17:11</t>
  </si>
  <si>
    <t>17:12</t>
  </si>
  <si>
    <t>Mario Jürimäe</t>
  </si>
  <si>
    <t>Rauno Rohtmets</t>
  </si>
  <si>
    <t>CUEKS RACING</t>
  </si>
  <si>
    <t>BMW M3</t>
  </si>
  <si>
    <t>17:13</t>
  </si>
  <si>
    <t>Marko Ringenberg</t>
  </si>
  <si>
    <t>Allar Heina</t>
  </si>
  <si>
    <t>17:14</t>
  </si>
  <si>
    <t>Madis Vanaselja</t>
  </si>
  <si>
    <t>Jaanus Hōbemägi</t>
  </si>
  <si>
    <t>MS RACING</t>
  </si>
  <si>
    <t>17:15</t>
  </si>
  <si>
    <t>LIT</t>
  </si>
  <si>
    <t>17:16</t>
  </si>
  <si>
    <t>Kristo Subi</t>
  </si>
  <si>
    <t>Raido Subi</t>
  </si>
  <si>
    <t>ECOM MOTORSPORT</t>
  </si>
  <si>
    <t>Honda Civic Type-R</t>
  </si>
  <si>
    <t>17:17</t>
  </si>
  <si>
    <t>David Sultanjants</t>
  </si>
  <si>
    <t>Siim Oja</t>
  </si>
  <si>
    <t>Citroen DS3</t>
  </si>
  <si>
    <t>17:18</t>
  </si>
  <si>
    <t>Karel Tölp</t>
  </si>
  <si>
    <t>Martin Vihmann</t>
  </si>
  <si>
    <t>17:19</t>
  </si>
  <si>
    <t>Kaspar Kasari</t>
  </si>
  <si>
    <t>Hannes Kuusmaa</t>
  </si>
  <si>
    <t>17:20</t>
  </si>
  <si>
    <t>17:21</t>
  </si>
  <si>
    <t>Janar Tänak</t>
  </si>
  <si>
    <t>OT RACING</t>
  </si>
  <si>
    <t>17:22</t>
  </si>
  <si>
    <t>Gert-Kaupo Kähr</t>
  </si>
  <si>
    <t>PROREX RACING</t>
  </si>
  <si>
    <t>Honda Civic</t>
  </si>
  <si>
    <t>17:23</t>
  </si>
  <si>
    <t>GAZ RALLIKLUBI</t>
  </si>
  <si>
    <t>17:24</t>
  </si>
  <si>
    <t>Steven Viilo</t>
  </si>
  <si>
    <t>Jakko Viilo</t>
  </si>
  <si>
    <t>Toyota Starlet</t>
  </si>
  <si>
    <t>17:25</t>
  </si>
  <si>
    <t>Rainer Meus</t>
  </si>
  <si>
    <t>Janek Tamm</t>
  </si>
  <si>
    <t>17:26</t>
  </si>
  <si>
    <t>Kristo Tamm</t>
  </si>
  <si>
    <t>BMW 318</t>
  </si>
  <si>
    <t>17:27</t>
  </si>
  <si>
    <t>Henri Franke</t>
  </si>
  <si>
    <t>Alain Sivous</t>
  </si>
  <si>
    <t>Subaru Impreza</t>
  </si>
  <si>
    <t>17:28</t>
  </si>
  <si>
    <t>Siim Liivamägi</t>
  </si>
  <si>
    <t>Edvin Parisalu</t>
  </si>
  <si>
    <t>17:29</t>
  </si>
  <si>
    <t>Raiko Aru</t>
  </si>
  <si>
    <t>Veiko Kullamäe</t>
  </si>
  <si>
    <t>17:30</t>
  </si>
  <si>
    <t>RUS</t>
  </si>
  <si>
    <t>17:31</t>
  </si>
  <si>
    <t>17:32</t>
  </si>
  <si>
    <t>Tauri Pihlas</t>
  </si>
  <si>
    <t>Ott Kiil</t>
  </si>
  <si>
    <t>SAR-TECH MOTORSPORT</t>
  </si>
  <si>
    <t>17:33</t>
  </si>
  <si>
    <t>17:34</t>
  </si>
  <si>
    <t>Kasper Koosa</t>
  </si>
  <si>
    <t>17:35</t>
  </si>
  <si>
    <t>Lauri Peegel</t>
  </si>
  <si>
    <t>Andres Tammel</t>
  </si>
  <si>
    <t>17:36</t>
  </si>
  <si>
    <t>Klim Baikov</t>
  </si>
  <si>
    <t>Andrey Kleshchev</t>
  </si>
  <si>
    <t>KLIM BAIKOV</t>
  </si>
  <si>
    <t>17:37</t>
  </si>
  <si>
    <t>Alari Sillaste</t>
  </si>
  <si>
    <t>Arvo Liimann</t>
  </si>
  <si>
    <t>AZLK 2140</t>
  </si>
  <si>
    <t>17:38</t>
  </si>
  <si>
    <t>VW Golf</t>
  </si>
  <si>
    <t>17:39</t>
  </si>
  <si>
    <t>17:40</t>
  </si>
  <si>
    <t>17:41</t>
  </si>
  <si>
    <t>Marten Madissoo</t>
  </si>
  <si>
    <t>Vivo Pender</t>
  </si>
  <si>
    <t>AIX RACING TEAM</t>
  </si>
  <si>
    <t>Ford Focus</t>
  </si>
  <si>
    <t>17:42</t>
  </si>
  <si>
    <t>LAT</t>
  </si>
  <si>
    <t>17:43</t>
  </si>
  <si>
    <t>17:44</t>
  </si>
  <si>
    <t>BMW Compact</t>
  </si>
  <si>
    <t>17:45</t>
  </si>
  <si>
    <t>Taavi Niinemets</t>
  </si>
  <si>
    <t>Esko Allika</t>
  </si>
  <si>
    <t>17:46</t>
  </si>
  <si>
    <t>Rainer Tuberik</t>
  </si>
  <si>
    <t>Tauri Taevas</t>
  </si>
  <si>
    <t>17:47</t>
  </si>
  <si>
    <t>Meelis Hirsnik</t>
  </si>
  <si>
    <t>Kaido Oru</t>
  </si>
  <si>
    <t>17:48</t>
  </si>
  <si>
    <t>Kristo Laadre</t>
  </si>
  <si>
    <t>Andres Lichtfeldt</t>
  </si>
  <si>
    <t>17:49</t>
  </si>
  <si>
    <t>Veiko Liukanen</t>
  </si>
  <si>
    <t>Toivo Liukanen</t>
  </si>
  <si>
    <t>17:50</t>
  </si>
  <si>
    <t>Jüri Lindmets</t>
  </si>
  <si>
    <t>Nele Helü</t>
  </si>
  <si>
    <t>17:51</t>
  </si>
  <si>
    <t>Olev Helü</t>
  </si>
  <si>
    <t>Aivo Alasoo</t>
  </si>
  <si>
    <t>17:52</t>
  </si>
  <si>
    <t>Tarmo Bortnik</t>
  </si>
  <si>
    <t>Indrek Tulp</t>
  </si>
  <si>
    <t>Tarmo Silt</t>
  </si>
  <si>
    <t>Raido Loel</t>
  </si>
  <si>
    <t>17:54</t>
  </si>
  <si>
    <t>17:55</t>
  </si>
  <si>
    <t>Janno Kamp</t>
  </si>
  <si>
    <t>Silver Raudmägi</t>
  </si>
  <si>
    <t>17:56</t>
  </si>
  <si>
    <t>Rasmus Uustulnd</t>
  </si>
  <si>
    <t>Ford Fiesta R2</t>
  </si>
  <si>
    <t>17:57</t>
  </si>
  <si>
    <t>Roland Poom</t>
  </si>
  <si>
    <t>Marti Halling</t>
  </si>
  <si>
    <t>BALTIC MOTORSPORT PROMOTION</t>
  </si>
  <si>
    <t>17:58</t>
  </si>
  <si>
    <t>Oliver Ojaperv</t>
  </si>
  <si>
    <t>Jarno Talve</t>
  </si>
  <si>
    <t>17:59</t>
  </si>
  <si>
    <t>Kenneth Sepp</t>
  </si>
  <si>
    <t>Tanel Kasesalu</t>
  </si>
  <si>
    <t>18:00</t>
  </si>
  <si>
    <t>Gustav Kruuda</t>
  </si>
  <si>
    <t>Ken Järveoja</t>
  </si>
  <si>
    <t>ME3 MOTOSPORT</t>
  </si>
  <si>
    <t>18:01</t>
  </si>
  <si>
    <t>Ken Torn</t>
  </si>
  <si>
    <t>Kuldar Sikk</t>
  </si>
  <si>
    <t>18:02</t>
  </si>
  <si>
    <t>Miko Niinemäe</t>
  </si>
  <si>
    <t>Martin Valter</t>
  </si>
  <si>
    <t>18:03</t>
  </si>
  <si>
    <t>Class   EMV2</t>
  </si>
  <si>
    <t>Class   EMV8</t>
  </si>
  <si>
    <t>Class   EMV7</t>
  </si>
  <si>
    <t>Class   EMV6</t>
  </si>
  <si>
    <t>Class   EMV5</t>
  </si>
  <si>
    <t>Class   EMV4</t>
  </si>
  <si>
    <t>Class   EMV3</t>
  </si>
  <si>
    <t>Jan Pantalon</t>
  </si>
  <si>
    <t>Margus Jōerand</t>
  </si>
  <si>
    <t>ASRT RALLY TEAM</t>
  </si>
  <si>
    <t>Lada Kalina</t>
  </si>
  <si>
    <t>18:04</t>
  </si>
  <si>
    <t xml:space="preserve"> 16:45</t>
  </si>
  <si>
    <t>Karl-Martin Volver</t>
  </si>
  <si>
    <t>Janno ōunpuu</t>
  </si>
  <si>
    <t>SILVESTON 49th Saaremaa Rally 2016</t>
  </si>
  <si>
    <t>October 7 - 8, 2016</t>
  </si>
  <si>
    <t>Saaremaa</t>
  </si>
  <si>
    <t>Kaido Kaubi</t>
  </si>
  <si>
    <t>Ford Fiesta R5</t>
  </si>
  <si>
    <t>Siim Plangi</t>
  </si>
  <si>
    <t>Marek Sarapuu</t>
  </si>
  <si>
    <t>Guntis Lielkajis</t>
  </si>
  <si>
    <t>Ivars Groshus</t>
  </si>
  <si>
    <t>GUNTIS LIELKAJIS</t>
  </si>
  <si>
    <t>Radik Shaymiev</t>
  </si>
  <si>
    <t>Maxim Tsvetkov</t>
  </si>
  <si>
    <t>TAIF MOTORSPORT</t>
  </si>
  <si>
    <t>Ari Sorsa</t>
  </si>
  <si>
    <t>Janina Sorsa</t>
  </si>
  <si>
    <t>ARI SORSA</t>
  </si>
  <si>
    <t>Mitsubishi Lancer Evo 3</t>
  </si>
  <si>
    <t>Tomi Tukiainen</t>
  </si>
  <si>
    <t>Mikko Pohjanharju</t>
  </si>
  <si>
    <t>PRINTSPORT RACING</t>
  </si>
  <si>
    <t>Ford Fiesta S2000</t>
  </si>
  <si>
    <t>Hendrik Kers</t>
  </si>
  <si>
    <t>Mitsubishi Lancer Evo 5</t>
  </si>
  <si>
    <t>Giedrius Notkus</t>
  </si>
  <si>
    <t>Dalius Strizanas</t>
  </si>
  <si>
    <t>LUKTARNA-LITNAGLIS</t>
  </si>
  <si>
    <t>Timo Pulkkinen</t>
  </si>
  <si>
    <t>Jaakko Jäntti</t>
  </si>
  <si>
    <t>TIMO PULKKINEN</t>
  </si>
  <si>
    <t>Subaru Impreza WRX STI</t>
  </si>
  <si>
    <t>Sergei Remennik</t>
  </si>
  <si>
    <t>Mark Rozin</t>
  </si>
  <si>
    <t>PROSPEED-URALASBEST</t>
  </si>
  <si>
    <t>Ari Laivola</t>
  </si>
  <si>
    <t>Kari Mustalahti</t>
  </si>
  <si>
    <t>MAARAKENNUS M.LAIVOLA OY</t>
  </si>
  <si>
    <t>Peugeot 207 S2000</t>
  </si>
  <si>
    <t>Mikko Varneslahti</t>
  </si>
  <si>
    <t>Jarkko Riukula</t>
  </si>
  <si>
    <t>Fiat Abarth Grande Punto</t>
  </si>
  <si>
    <t>Sami Valme</t>
  </si>
  <si>
    <t>Kaj Nordling</t>
  </si>
  <si>
    <t>SAMI VALME</t>
  </si>
  <si>
    <t>Ago Ahu</t>
  </si>
  <si>
    <t>Kalle Ahu</t>
  </si>
  <si>
    <t>Lembit Soe</t>
  </si>
  <si>
    <t>Ahto Pihlas</t>
  </si>
  <si>
    <t>Juha Hautala</t>
  </si>
  <si>
    <t>Jonne Luotonen</t>
  </si>
  <si>
    <t>MB 190 2.3-16V</t>
  </si>
  <si>
    <t>Jarno Kinnunen</t>
  </si>
  <si>
    <t>Jussi Kotilainen</t>
  </si>
  <si>
    <t>JUSSI KOTILAINEN</t>
  </si>
  <si>
    <t>Henri Tuomisto</t>
  </si>
  <si>
    <t>Jukka Rasi</t>
  </si>
  <si>
    <t>HENRI TUOMISTO</t>
  </si>
  <si>
    <t>Opel Astra GSI</t>
  </si>
  <si>
    <t>Jori Nousiainen</t>
  </si>
  <si>
    <t>Ari Koponen</t>
  </si>
  <si>
    <t>JORI NOUSIAINEN</t>
  </si>
  <si>
    <t>Dmitry Feofanov</t>
  </si>
  <si>
    <t>Normunds Kokins</t>
  </si>
  <si>
    <t>RUS / LAT</t>
  </si>
  <si>
    <t>Petri Pesu</t>
  </si>
  <si>
    <t>Niko Sorsa</t>
  </si>
  <si>
    <t>PETRI PESU</t>
  </si>
  <si>
    <t>Andri Sirp</t>
  </si>
  <si>
    <t>Jarmo Liivak</t>
  </si>
  <si>
    <t>Timo Markkanen</t>
  </si>
  <si>
    <t>Janno Older</t>
  </si>
  <si>
    <t>FIN / EST</t>
  </si>
  <si>
    <t>JANNO OLDER</t>
  </si>
  <si>
    <t>Edgars Balodis</t>
  </si>
  <si>
    <t>Inese Akmentina</t>
  </si>
  <si>
    <t>EDGARS BALODIS</t>
  </si>
  <si>
    <t>Pasi Pyrhönen</t>
  </si>
  <si>
    <t>Veikko Kanninen</t>
  </si>
  <si>
    <t>PASI PYRHÖNEN</t>
  </si>
  <si>
    <t>Giedrius Firantas</t>
  </si>
  <si>
    <t>Matas Valiulis</t>
  </si>
  <si>
    <t>AUTORALIS</t>
  </si>
  <si>
    <t>BMW 325</t>
  </si>
  <si>
    <t>Antti Nokkanen</t>
  </si>
  <si>
    <t>Harri Reinikainen</t>
  </si>
  <si>
    <t>ANTTI NOKKANEN</t>
  </si>
  <si>
    <t>Argo Kuutok</t>
  </si>
  <si>
    <t>Ants Uustalu</t>
  </si>
  <si>
    <t>Gert Kull</t>
  </si>
  <si>
    <t>Toomas Keskküla</t>
  </si>
  <si>
    <t>Dans Lescs</t>
  </si>
  <si>
    <t>DANS LESCS</t>
  </si>
  <si>
    <t>Tomi Rönnemaa</t>
  </si>
  <si>
    <t>Tero Rönnemaa</t>
  </si>
  <si>
    <t>TERO RÖNNEMAA</t>
  </si>
  <si>
    <t>Toyota Corolla 1600 GT</t>
  </si>
  <si>
    <t>17:53</t>
  </si>
  <si>
    <t>Lada S1600</t>
  </si>
  <si>
    <t>Raido Laulik</t>
  </si>
  <si>
    <t>Tōnis Viidas</t>
  </si>
  <si>
    <t>Nissan Sunny</t>
  </si>
  <si>
    <t>Kermo Laus</t>
  </si>
  <si>
    <t>Kauri Pannas</t>
  </si>
  <si>
    <t>Tomi Kunttu</t>
  </si>
  <si>
    <t>Hannu Sartovuo</t>
  </si>
  <si>
    <t>TOMI KUNTTU</t>
  </si>
  <si>
    <t>VW Golf GTI</t>
  </si>
  <si>
    <t>Timo Mäki</t>
  </si>
  <si>
    <t>Mika Kortesuo</t>
  </si>
  <si>
    <t>TIMO MÄKI</t>
  </si>
  <si>
    <t>Renault Clio R3</t>
  </si>
  <si>
    <t>Rando Turja</t>
  </si>
  <si>
    <t>Ain Sepp</t>
  </si>
  <si>
    <t>Lada VFTS</t>
  </si>
  <si>
    <t>Janar Lehtniit</t>
  </si>
  <si>
    <t>Rauno Orupōld</t>
  </si>
  <si>
    <t>ERKI SPORT</t>
  </si>
  <si>
    <t>Ford Escort RS</t>
  </si>
  <si>
    <t>Kalle Mäkinen</t>
  </si>
  <si>
    <t>Juha Ruti</t>
  </si>
  <si>
    <t>KALLE MÄKINEN</t>
  </si>
  <si>
    <t>Jari Valtaala</t>
  </si>
  <si>
    <t>Pekka Penttilä</t>
  </si>
  <si>
    <t>JARI VALTAALA</t>
  </si>
  <si>
    <t>Toyota Altezza RS200</t>
  </si>
  <si>
    <t>Karl Jalakas</t>
  </si>
  <si>
    <t>Rando Tark</t>
  </si>
  <si>
    <t>18:05</t>
  </si>
  <si>
    <t>Petteri Salminen</t>
  </si>
  <si>
    <t>Jan Lönegren</t>
  </si>
  <si>
    <t>PETTERI SALMINEN</t>
  </si>
  <si>
    <t>Volvo 242</t>
  </si>
  <si>
    <t>18:06</t>
  </si>
  <si>
    <t>18:07</t>
  </si>
  <si>
    <t>Esa Uski</t>
  </si>
  <si>
    <t>Jouni Jäkkilä</t>
  </si>
  <si>
    <t>ESA USKI</t>
  </si>
  <si>
    <t>BMW 325i</t>
  </si>
  <si>
    <t>18:08</t>
  </si>
  <si>
    <t>Peeter Kaibald</t>
  </si>
  <si>
    <t>Sven Andevei</t>
  </si>
  <si>
    <t>18:09</t>
  </si>
  <si>
    <t>Mikko Kilpiä</t>
  </si>
  <si>
    <t>Mika Lassila</t>
  </si>
  <si>
    <t>MIKKO KILPIÄ</t>
  </si>
  <si>
    <t>Volvo 240</t>
  </si>
  <si>
    <t>18:10</t>
  </si>
  <si>
    <t>Ilkka Saarikoski</t>
  </si>
  <si>
    <t>Juhani Koski</t>
  </si>
  <si>
    <t>ILKKA SAARIKOSKI</t>
  </si>
  <si>
    <t>18:11</t>
  </si>
  <si>
    <t>Pasi Tiainen</t>
  </si>
  <si>
    <t>Pentti Tiainen</t>
  </si>
  <si>
    <t>PASI TIAINEN</t>
  </si>
  <si>
    <t>18:12</t>
  </si>
  <si>
    <t>Kaupo Vana</t>
  </si>
  <si>
    <t>18:13</t>
  </si>
  <si>
    <t>18:14</t>
  </si>
  <si>
    <t>18:15</t>
  </si>
  <si>
    <t>18:16</t>
  </si>
  <si>
    <t>Lada 2105</t>
  </si>
  <si>
    <t>18:17</t>
  </si>
  <si>
    <t>18:18</t>
  </si>
  <si>
    <t>Raigo Vilbiks</t>
  </si>
  <si>
    <t>Hellu Smorodin</t>
  </si>
  <si>
    <t>Lada Samara</t>
  </si>
  <si>
    <t>18:19</t>
  </si>
  <si>
    <t>18:20</t>
  </si>
  <si>
    <t>Alar Tatrik</t>
  </si>
  <si>
    <t>Lauri ōlli</t>
  </si>
  <si>
    <t>18:21</t>
  </si>
  <si>
    <t>18:22</t>
  </si>
  <si>
    <t>Allar Goldberg</t>
  </si>
  <si>
    <t>Kaarel Lääne</t>
  </si>
  <si>
    <t>Lancia Delta HFIntegrale</t>
  </si>
  <si>
    <t>18:23</t>
  </si>
  <si>
    <t>Pasi Lyytikäinen</t>
  </si>
  <si>
    <t>Sami Jokioinen</t>
  </si>
  <si>
    <t>PASI LYYTIKÄINEN</t>
  </si>
  <si>
    <t>18:24</t>
  </si>
  <si>
    <t>Eerik Pietarinen</t>
  </si>
  <si>
    <t>Juhana Raitanen</t>
  </si>
  <si>
    <t>EERIK PIETARINEN</t>
  </si>
  <si>
    <t>18:25</t>
  </si>
  <si>
    <t>Aarre Luoto</t>
  </si>
  <si>
    <t>Henri Kallioniemi</t>
  </si>
  <si>
    <t>SÄILIÖ-JA TERÄSRAKENNE A.LUOTO O</t>
  </si>
  <si>
    <t>18:26</t>
  </si>
  <si>
    <t>18:27</t>
  </si>
  <si>
    <t>18:28</t>
  </si>
  <si>
    <t>Ander Elevant</t>
  </si>
  <si>
    <t>Priit Piir</t>
  </si>
  <si>
    <t>18:29</t>
  </si>
  <si>
    <t>Erkko East</t>
  </si>
  <si>
    <t>Margus Brant</t>
  </si>
  <si>
    <t>18:30</t>
  </si>
  <si>
    <t>Karl Küttim</t>
  </si>
  <si>
    <t>Raiko Lille</t>
  </si>
  <si>
    <t>Nissan Sunny GTI</t>
  </si>
  <si>
    <t>18:31</t>
  </si>
  <si>
    <t>Jörgen Pukk</t>
  </si>
  <si>
    <t>Joosep Ausmees</t>
  </si>
  <si>
    <t>LAITSERALLYPARK</t>
  </si>
  <si>
    <t>BMW 320</t>
  </si>
  <si>
    <t>18:32</t>
  </si>
  <si>
    <t>Mika Rantasalo</t>
  </si>
  <si>
    <t>Ali-Ossi Takala</t>
  </si>
  <si>
    <t>MIKA RANTASALO</t>
  </si>
  <si>
    <t>Opel Kadett GSI 16V</t>
  </si>
  <si>
    <t>18:33</t>
  </si>
  <si>
    <t>Henri Hallik</t>
  </si>
  <si>
    <t>Urmo Piigli</t>
  </si>
  <si>
    <t>18:34</t>
  </si>
  <si>
    <t>Kalle Kruusma</t>
  </si>
  <si>
    <t>Terko Jakobson</t>
  </si>
  <si>
    <t>18:35</t>
  </si>
  <si>
    <t>Mait Mättik</t>
  </si>
  <si>
    <t>Mihkel Vaher</t>
  </si>
  <si>
    <t>SK VILLU</t>
  </si>
  <si>
    <t>Lada 2107</t>
  </si>
  <si>
    <t>18:36</t>
  </si>
  <si>
    <t>Peeter Salmu</t>
  </si>
  <si>
    <t>Peugeot 309</t>
  </si>
  <si>
    <t>18:37</t>
  </si>
  <si>
    <t>Priit Estermaa</t>
  </si>
  <si>
    <t>Raino Friedemann</t>
  </si>
  <si>
    <t>18:38</t>
  </si>
  <si>
    <t>Gert Virves</t>
  </si>
  <si>
    <t>Mihkel Raudsepp</t>
  </si>
  <si>
    <t>Opel Astra</t>
  </si>
  <si>
    <t>18:39</t>
  </si>
  <si>
    <t>Indrek Ups</t>
  </si>
  <si>
    <t>Fredi Kostikov</t>
  </si>
  <si>
    <t>BMW 318i</t>
  </si>
  <si>
    <t>18:40</t>
  </si>
  <si>
    <t>Chrislin Sepp</t>
  </si>
  <si>
    <t>Karl-Artur Viitra</t>
  </si>
  <si>
    <t>18:41</t>
  </si>
  <si>
    <t>Vaido Tali</t>
  </si>
  <si>
    <t>Taavi Udevald</t>
  </si>
  <si>
    <t>18:42</t>
  </si>
  <si>
    <t>Margus Jamnes</t>
  </si>
  <si>
    <t>Jan Nōlvak</t>
  </si>
  <si>
    <t>18:43</t>
  </si>
  <si>
    <t>Villu Mättik</t>
  </si>
  <si>
    <t>Arvo Maslenikov</t>
  </si>
  <si>
    <t>18:44</t>
  </si>
  <si>
    <t>Karmo Karelson</t>
  </si>
  <si>
    <t>Karol Pert</t>
  </si>
  <si>
    <t>Suzuki Balemo</t>
  </si>
  <si>
    <t>18:45</t>
  </si>
  <si>
    <t>Priit Guljajev</t>
  </si>
  <si>
    <t>Janek Ojala</t>
  </si>
  <si>
    <t>VW Golf II</t>
  </si>
  <si>
    <t>18:46</t>
  </si>
  <si>
    <t>Rico Rodi</t>
  </si>
  <si>
    <t>Ilmar Pukk</t>
  </si>
  <si>
    <t>18:47</t>
  </si>
  <si>
    <t>Keiro Orgus</t>
  </si>
  <si>
    <t>Harles Senka</t>
  </si>
  <si>
    <t>Toyota Yaris</t>
  </si>
  <si>
    <t>18:48</t>
  </si>
  <si>
    <t>Gaz 51A</t>
  </si>
  <si>
    <t>18:49</t>
  </si>
  <si>
    <t>Gaz 51</t>
  </si>
  <si>
    <t>18:50</t>
  </si>
  <si>
    <t>18:51</t>
  </si>
  <si>
    <t>Gaz 51A LANG</t>
  </si>
  <si>
    <t>18:52</t>
  </si>
  <si>
    <t>18:53</t>
  </si>
  <si>
    <t>18:54</t>
  </si>
  <si>
    <t>Gaz 51 R5</t>
  </si>
  <si>
    <t>18:55</t>
  </si>
  <si>
    <t>Gaz 51A V8</t>
  </si>
  <si>
    <t>18:56</t>
  </si>
  <si>
    <t>18:57</t>
  </si>
  <si>
    <t>18:58</t>
  </si>
  <si>
    <t>Elmo Allika</t>
  </si>
  <si>
    <t>Valter Nōmmik</t>
  </si>
  <si>
    <t>18:59</t>
  </si>
  <si>
    <t>Peugeot 208 R2</t>
  </si>
  <si>
    <t>19:00</t>
  </si>
  <si>
    <t>19:01</t>
  </si>
  <si>
    <t>19:02</t>
  </si>
  <si>
    <t>19:03</t>
  </si>
  <si>
    <t>19:04</t>
  </si>
  <si>
    <t>Kevin Kuusik</t>
  </si>
  <si>
    <t>Cristen Laos</t>
  </si>
  <si>
    <t>19:05</t>
  </si>
  <si>
    <t>Ford Fiesta R2T</t>
  </si>
  <si>
    <t>19:06</t>
  </si>
  <si>
    <t>Riivo Mesila</t>
  </si>
  <si>
    <t>19:07</t>
  </si>
  <si>
    <t>Kristen Kelement</t>
  </si>
  <si>
    <t>Timo Kasesalu</t>
  </si>
  <si>
    <t>RS RACING TEAM</t>
  </si>
  <si>
    <t>Citroen C2 R2 MAX</t>
  </si>
  <si>
    <t>19:08</t>
  </si>
  <si>
    <t>Aleksander Kudryavtsev</t>
  </si>
  <si>
    <t>Sergei Larens</t>
  </si>
  <si>
    <t>RUS / EST</t>
  </si>
  <si>
    <t>19:09</t>
  </si>
  <si>
    <t>Jonas Pipiras</t>
  </si>
  <si>
    <t>Ricardas Baubinas</t>
  </si>
  <si>
    <t>JUTA-BAUER RALLY TEAM</t>
  </si>
  <si>
    <t>Skoda Fabia</t>
  </si>
  <si>
    <t>Official final classification</t>
  </si>
  <si>
    <t>Doc No 5.6</t>
  </si>
  <si>
    <t>Teemu Kiiski</t>
  </si>
  <si>
    <t>Janne Rauhala</t>
  </si>
  <si>
    <t>JANNE RAUHALA</t>
  </si>
  <si>
    <t>Jonna Olkoniemi</t>
  </si>
  <si>
    <t>Enni Mälkönen</t>
  </si>
  <si>
    <t>ENNI MÄLKÖNEN</t>
  </si>
  <si>
    <t>Mihkel Niinemäe</t>
  </si>
  <si>
    <t>Janno Siitan</t>
  </si>
  <si>
    <t>Rainer Rohtmets</t>
  </si>
  <si>
    <t>Alo Ivask</t>
  </si>
  <si>
    <t>Henrik Pietarinen</t>
  </si>
  <si>
    <t>Topi Luhtinen</t>
  </si>
  <si>
    <t>HENRIK PIETARINEN</t>
  </si>
  <si>
    <t>Stardiprotokoll  / Startlist for Day 2 ,  TC3D</t>
  </si>
  <si>
    <t>EE Championship Power Stage - Special Stage 9</t>
  </si>
  <si>
    <t>DMACK Trophy</t>
  </si>
  <si>
    <t xml:space="preserve">S2  </t>
  </si>
  <si>
    <t xml:space="preserve">S1  </t>
  </si>
  <si>
    <t xml:space="preserve">000 </t>
  </si>
  <si>
    <t xml:space="preserve">00 </t>
  </si>
  <si>
    <t xml:space="preserve">0 </t>
  </si>
  <si>
    <t xml:space="preserve">  1.</t>
  </si>
  <si>
    <t>Timmu Kōrge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</si>
  <si>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</si>
  <si>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</si>
  <si>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</si>
  <si>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</si>
  <si>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</si>
  <si>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</si>
  <si>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</si>
  <si>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</si>
  <si>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</si>
  <si>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</si>
  <si>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</si>
  <si>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</si>
  <si>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</si>
  <si>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</si>
  <si>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</si>
  <si>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</si>
  <si>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</si>
  <si>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</si>
  <si>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</si>
  <si>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</si>
  <si>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</si>
  <si>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</si>
  <si>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</si>
  <si>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</si>
  <si>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</si>
  <si>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</si>
  <si>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</si>
  <si>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</si>
  <si>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</si>
  <si>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</si>
  <si>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</si>
  <si>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</si>
  <si>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</si>
  <si>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</si>
  <si>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</si>
  <si>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</si>
  <si>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</si>
  <si>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</si>
  <si>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</si>
  <si>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</si>
  <si>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</si>
  <si>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</si>
  <si>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</si>
  <si>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</si>
  <si>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</si>
  <si>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</si>
  <si>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</si>
  <si>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</si>
  <si>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</si>
  <si>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</si>
  <si>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</si>
  <si>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</si>
  <si>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</si>
  <si>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</si>
  <si>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</si>
  <si>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</si>
  <si>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</si>
  <si>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</si>
  <si>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</si>
  <si>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</si>
  <si>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</si>
  <si>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</si>
  <si>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</si>
  <si>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</si>
  <si>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</si>
  <si>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</si>
  <si>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>Raitis Ritelis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</si>
  <si>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</si>
  <si>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</si>
  <si>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</si>
  <si>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</si>
  <si>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</si>
  <si>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</si>
  <si>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</si>
  <si>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</si>
  <si>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</si>
  <si>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</si>
  <si>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</si>
  <si>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 xml:space="preserve"> 79.</t>
  </si>
  <si>
    <t xml:space="preserve"> 80.</t>
  </si>
  <si>
    <t xml:space="preserve"> 81.</t>
  </si>
  <si>
    <t xml:space="preserve"> 82.</t>
  </si>
  <si>
    <t xml:space="preserve"> 83.</t>
  </si>
  <si>
    <t xml:space="preserve"> 84.</t>
  </si>
  <si>
    <t xml:space="preserve"> 85.</t>
  </si>
  <si>
    <t xml:space="preserve"> 86.</t>
  </si>
  <si>
    <t xml:space="preserve"> 87.</t>
  </si>
  <si>
    <t xml:space="preserve"> 88.</t>
  </si>
  <si>
    <t xml:space="preserve"> 89.</t>
  </si>
  <si>
    <t>Tarvi Trees</t>
  </si>
  <si>
    <t xml:space="preserve"> 90.</t>
  </si>
  <si>
    <t xml:space="preserve"> 91.</t>
  </si>
  <si>
    <t xml:space="preserve"> 92.</t>
  </si>
  <si>
    <t xml:space="preserve"> 93.</t>
  </si>
  <si>
    <t xml:space="preserve"> 94.</t>
  </si>
  <si>
    <t xml:space="preserve"> 95.</t>
  </si>
  <si>
    <t xml:space="preserve"> 96.</t>
  </si>
  <si>
    <t xml:space="preserve"> 97.</t>
  </si>
  <si>
    <t xml:space="preserve"> 98.</t>
  </si>
  <si>
    <t xml:space="preserve"> 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</si>
  <si>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</si>
  <si>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</si>
  <si>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</si>
  <si>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</si>
  <si>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</si>
  <si>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</si>
  <si>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</si>
  <si>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</si>
  <si>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</si>
  <si>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</si>
  <si>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</si>
  <si>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</si>
  <si>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</si>
  <si>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</si>
  <si>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</si>
  <si>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</si>
  <si>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</si>
  <si>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</si>
  <si>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</si>
  <si>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</si>
  <si>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</si>
  <si>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</si>
  <si>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</si>
  <si>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</si>
  <si>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</si>
  <si>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</si>
  <si>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</si>
  <si>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</si>
  <si>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</si>
  <si>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</si>
  <si>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</si>
  <si>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 xml:space="preserve"> 16:51</t>
  </si>
  <si>
    <t xml:space="preserve"> 16:48</t>
  </si>
  <si>
    <t>Class   EMV1</t>
  </si>
  <si>
    <t>Points</t>
  </si>
  <si>
    <t>Leg 2</t>
  </si>
  <si>
    <t>FIA Baltic Rally Trophy</t>
  </si>
  <si>
    <t>Overall</t>
  </si>
  <si>
    <t>Leg2</t>
  </si>
  <si>
    <t>Class   BRT 2</t>
  </si>
  <si>
    <t>Class   BRT 3</t>
  </si>
  <si>
    <t>Class   BRT GT</t>
  </si>
  <si>
    <t>Class   BRT J</t>
  </si>
  <si>
    <t>Raigo Reimal</t>
  </si>
  <si>
    <t>Magnus Lepp</t>
  </si>
  <si>
    <t xml:space="preserve">  1/1</t>
  </si>
  <si>
    <t>Koitla/Ots</t>
  </si>
  <si>
    <t xml:space="preserve"> 4.56,2</t>
  </si>
  <si>
    <t xml:space="preserve"> 4.28,1</t>
  </si>
  <si>
    <t xml:space="preserve"> 1.36,3</t>
  </si>
  <si>
    <t>11.00,6</t>
  </si>
  <si>
    <t xml:space="preserve">   1/1</t>
  </si>
  <si>
    <t>+ 0.00,0</t>
  </si>
  <si>
    <t xml:space="preserve">  2/1</t>
  </si>
  <si>
    <t>Plangi/Sarapuu</t>
  </si>
  <si>
    <t xml:space="preserve"> 5.01,1</t>
  </si>
  <si>
    <t xml:space="preserve"> 4.29,4</t>
  </si>
  <si>
    <t xml:space="preserve"> 1.41,9</t>
  </si>
  <si>
    <t>11.12,4</t>
  </si>
  <si>
    <t xml:space="preserve">   3/2</t>
  </si>
  <si>
    <t xml:space="preserve">   2/1</t>
  </si>
  <si>
    <t xml:space="preserve">   4/2</t>
  </si>
  <si>
    <t>+ 0.11,8</t>
  </si>
  <si>
    <t xml:space="preserve">  3/2</t>
  </si>
  <si>
    <t>Kaur/Simm</t>
  </si>
  <si>
    <t xml:space="preserve"> 5.00,5</t>
  </si>
  <si>
    <t xml:space="preserve"> 4.32,0</t>
  </si>
  <si>
    <t xml:space="preserve"> 1.43,2</t>
  </si>
  <si>
    <t xml:space="preserve">   5/3</t>
  </si>
  <si>
    <t>Aus/Koskinen</t>
  </si>
  <si>
    <t xml:space="preserve"> 5.05,9</t>
  </si>
  <si>
    <t xml:space="preserve"> 4.35,3</t>
  </si>
  <si>
    <t xml:space="preserve"> 1.40,5</t>
  </si>
  <si>
    <t>11.21,7</t>
  </si>
  <si>
    <t xml:space="preserve">   6/3</t>
  </si>
  <si>
    <t xml:space="preserve">   4/3</t>
  </si>
  <si>
    <t xml:space="preserve">   3/1</t>
  </si>
  <si>
    <t>+ 0.21,1</t>
  </si>
  <si>
    <t>Kōrge/Kaubi</t>
  </si>
  <si>
    <t xml:space="preserve"> 5.04,8</t>
  </si>
  <si>
    <t xml:space="preserve"> 4.37,8</t>
  </si>
  <si>
    <t xml:space="preserve"> 1.38,4</t>
  </si>
  <si>
    <t xml:space="preserve">   2/2</t>
  </si>
  <si>
    <t>Bundsen/Loshtshenikov</t>
  </si>
  <si>
    <t xml:space="preserve"> 5.05,8</t>
  </si>
  <si>
    <t xml:space="preserve"> 4.39,5</t>
  </si>
  <si>
    <t xml:space="preserve"> 1.59,4</t>
  </si>
  <si>
    <t xml:space="preserve">   6/1</t>
  </si>
  <si>
    <t>Lielkajis/Groshus</t>
  </si>
  <si>
    <t>Shaymiev/Tsvetkov</t>
  </si>
  <si>
    <t>Sorsa/Sorsa</t>
  </si>
  <si>
    <t>Tukiainen/Pohjanharju</t>
  </si>
  <si>
    <t>Niinemäe/Valter</t>
  </si>
  <si>
    <t>Kers/Tamm</t>
  </si>
  <si>
    <t>Koik/Heldna</t>
  </si>
  <si>
    <t>Notkus/Strizanas</t>
  </si>
  <si>
    <t>Aigro/Kärtmann</t>
  </si>
  <si>
    <t>Saks/Maasik</t>
  </si>
  <si>
    <t>Maarend/Kapp</t>
  </si>
  <si>
    <t>Ostanins/Arefev</t>
  </si>
  <si>
    <t>Pulkkinen/Jäntti</t>
  </si>
  <si>
    <t>Remennik/Rozin</t>
  </si>
  <si>
    <t>Laivola/Mustalahti</t>
  </si>
  <si>
    <t>Varneslahti/Riukula</t>
  </si>
  <si>
    <t>Valme/Nordling</t>
  </si>
  <si>
    <t>Ahu/Ahu</t>
  </si>
  <si>
    <t>Pietarinen/Luhtinen</t>
  </si>
  <si>
    <t>Jürimäe/Rohtmets</t>
  </si>
  <si>
    <t>Vanaselja/Hōbemägi</t>
  </si>
  <si>
    <t>Ringenberg/Heina</t>
  </si>
  <si>
    <t>Soe/Pihlas</t>
  </si>
  <si>
    <t>Hautala/Luotonen</t>
  </si>
  <si>
    <t>Kinnunen/Kotilainen</t>
  </si>
  <si>
    <t>Subi/Subi</t>
  </si>
  <si>
    <t>Tölp/Vihmann</t>
  </si>
  <si>
    <t>Sultanjants/Oja</t>
  </si>
  <si>
    <t>Tuomisto/Rasi</t>
  </si>
  <si>
    <t>Nousiainen/Koponen</t>
  </si>
  <si>
    <t>Feofanov/Kokins</t>
  </si>
  <si>
    <t>Rohtmets/Ivask</t>
  </si>
  <si>
    <t>Liivamägi/Parisalu</t>
  </si>
  <si>
    <t>Pesu/Sorsa</t>
  </si>
  <si>
    <t>Sirp/Liivak</t>
  </si>
  <si>
    <t>Markkanen/Older</t>
  </si>
  <si>
    <t>Franke/Sivous</t>
  </si>
  <si>
    <t>Pipiras/Baubinas</t>
  </si>
  <si>
    <t>Balodis/Akmentina</t>
  </si>
  <si>
    <t>Pyrhönen/Kanninen</t>
  </si>
  <si>
    <t>Firantas/Valiulis</t>
  </si>
  <si>
    <t>Aru/Kullamäe</t>
  </si>
  <si>
    <t>Nokkanen/Reinikainen</t>
  </si>
  <si>
    <t>Kuutok/Uustalu</t>
  </si>
  <si>
    <t>Kull/Keskküla</t>
  </si>
  <si>
    <t>Lescs/Ritelis</t>
  </si>
  <si>
    <t>Volver/Jōerand</t>
  </si>
  <si>
    <t>Rönnemaa/Rönnemaa</t>
  </si>
  <si>
    <t>Tänak/ōunpuu</t>
  </si>
  <si>
    <t>Laulik/Viidas</t>
  </si>
  <si>
    <t>Kähr/Pantalon</t>
  </si>
  <si>
    <t>Laus/Pannas</t>
  </si>
  <si>
    <t>Kasari/Kuusmaa</t>
  </si>
  <si>
    <t>Kunttu/Sartovuo</t>
  </si>
  <si>
    <t>Mäki/Kortesuo</t>
  </si>
  <si>
    <t>Turja/Sepp</t>
  </si>
  <si>
    <t>Lehtniit/Orupōld</t>
  </si>
  <si>
    <t>Mäkinen/Ruti</t>
  </si>
  <si>
    <t>Valtaala/Penttilä</t>
  </si>
  <si>
    <t>Jalakas/Tark</t>
  </si>
  <si>
    <t>Salminen/Lönegren</t>
  </si>
  <si>
    <t>Niinemäe/Siitan</t>
  </si>
  <si>
    <t>Uski/Jäkkilä</t>
  </si>
  <si>
    <t>Kaibald/Andevei</t>
  </si>
  <si>
    <t>Kilpiä/Lassila</t>
  </si>
  <si>
    <t>Saarikoski/Koski</t>
  </si>
  <si>
    <t>Tiainen/Tiainen</t>
  </si>
  <si>
    <t>Meus/Vana</t>
  </si>
  <si>
    <t>Viilo/Viilo</t>
  </si>
  <si>
    <t>Koosa/Trees</t>
  </si>
  <si>
    <t>Pihlas/Kiil</t>
  </si>
  <si>
    <t>Baikov/Kleshchev</t>
  </si>
  <si>
    <t>Sillaste/Liimann</t>
  </si>
  <si>
    <t>Vilbiks/Smorodin</t>
  </si>
  <si>
    <t>Reimal/Lepp</t>
  </si>
  <si>
    <t>Tatrik/ōlli</t>
  </si>
  <si>
    <t>Peegel/Tammel</t>
  </si>
  <si>
    <t>Goldberg/Lääne</t>
  </si>
  <si>
    <t>Lyytikäinen/Jokioinen</t>
  </si>
  <si>
    <t>Pietarinen/Raitanen</t>
  </si>
  <si>
    <t>Luoto/Kallioniemi</t>
  </si>
  <si>
    <t>Olkoniemi/Mälkönen</t>
  </si>
  <si>
    <t>Madissoo/Pender</t>
  </si>
  <si>
    <t>Elevant/Piir</t>
  </si>
  <si>
    <t>East/Brant</t>
  </si>
  <si>
    <t>Küttim/Lille</t>
  </si>
  <si>
    <t>Pukk/Ausmees</t>
  </si>
  <si>
    <t>Rantasalo/Takala</t>
  </si>
  <si>
    <t>Hallik/Piigli</t>
  </si>
  <si>
    <t>Kruusma/Jakobson</t>
  </si>
  <si>
    <t>Mättik/Vaher</t>
  </si>
  <si>
    <t>Salmu/Tamm</t>
  </si>
  <si>
    <t>Estermaa/Friedemann</t>
  </si>
  <si>
    <t>Virves/Raudsepp</t>
  </si>
  <si>
    <t>Ups/Kostikov</t>
  </si>
  <si>
    <t>Sepp/Viitra</t>
  </si>
  <si>
    <t>Tali/Udevald</t>
  </si>
  <si>
    <t>Jamnes/Nōlvak</t>
  </si>
  <si>
    <t>Mättik/Maslenikov</t>
  </si>
  <si>
    <t>Karelson/Pert</t>
  </si>
  <si>
    <t>Guljajev/Ojala</t>
  </si>
  <si>
    <t>Rodi/Pukk</t>
  </si>
  <si>
    <t>Orgus/Senka</t>
  </si>
  <si>
    <t>Niinemets/Allika</t>
  </si>
  <si>
    <t>Tuberik/Taevas</t>
  </si>
  <si>
    <t>Silt/Loel</t>
  </si>
  <si>
    <t>Laadre/Lichtfeldt</t>
  </si>
  <si>
    <t>Bortnik/Tulp</t>
  </si>
  <si>
    <t>Liukanen/Liukanen</t>
  </si>
  <si>
    <t>Hirsnik/Oru</t>
  </si>
  <si>
    <t>Helü/Alasoo</t>
  </si>
  <si>
    <t>Lindmets/Helü</t>
  </si>
  <si>
    <t>Kamp/Raudmägi</t>
  </si>
  <si>
    <t>Allika/Nōmmik</t>
  </si>
  <si>
    <t>Kiiski/Rauhala</t>
  </si>
  <si>
    <t>Sepp/Kasesalu</t>
  </si>
  <si>
    <t>Uustulnd/Sikk</t>
  </si>
  <si>
    <t>Poom/Halling</t>
  </si>
  <si>
    <t>Ojaperv/Talve</t>
  </si>
  <si>
    <t>Kuusik/Laos</t>
  </si>
  <si>
    <t>Kruuda/Järveoja</t>
  </si>
  <si>
    <t>Torn/Mesila</t>
  </si>
  <si>
    <t>Kelement/Kasesalu</t>
  </si>
  <si>
    <t>Kudryavtsev/Larens</t>
  </si>
  <si>
    <t xml:space="preserve"> 5.06,1</t>
  </si>
  <si>
    <t xml:space="preserve"> 4.33,1</t>
  </si>
  <si>
    <t xml:space="preserve"> 1.41,0</t>
  </si>
  <si>
    <t>11.20,2</t>
  </si>
  <si>
    <t xml:space="preserve">   7/3</t>
  </si>
  <si>
    <t>+ 0.19,6</t>
  </si>
  <si>
    <t xml:space="preserve"> 5.07,3</t>
  </si>
  <si>
    <t xml:space="preserve"> 4.36,6</t>
  </si>
  <si>
    <t xml:space="preserve"> 1.43,4</t>
  </si>
  <si>
    <t>11.27,3</t>
  </si>
  <si>
    <t xml:space="preserve">   9/5</t>
  </si>
  <si>
    <t>+ 0.26,7</t>
  </si>
  <si>
    <t xml:space="preserve"> 5.06,8</t>
  </si>
  <si>
    <t xml:space="preserve"> 4.40,1</t>
  </si>
  <si>
    <t>11.28,8</t>
  </si>
  <si>
    <t>+ 0.28,2</t>
  </si>
  <si>
    <t xml:space="preserve"> 4.36,7</t>
  </si>
  <si>
    <t xml:space="preserve"> 1.49,9</t>
  </si>
  <si>
    <t>11.33,9</t>
  </si>
  <si>
    <t xml:space="preserve">   7/1</t>
  </si>
  <si>
    <t xml:space="preserve">  14/6</t>
  </si>
  <si>
    <t>+ 0.33,3</t>
  </si>
  <si>
    <t xml:space="preserve"> 5.10,2</t>
  </si>
  <si>
    <t xml:space="preserve"> 4.43,1</t>
  </si>
  <si>
    <t xml:space="preserve"> 1.43,7</t>
  </si>
  <si>
    <t>11.37,0</t>
  </si>
  <si>
    <t xml:space="preserve">  10/2</t>
  </si>
  <si>
    <t>+ 0.36,4</t>
  </si>
  <si>
    <t xml:space="preserve"> 5.12,9</t>
  </si>
  <si>
    <t xml:space="preserve"> 4.39,6</t>
  </si>
  <si>
    <t xml:space="preserve"> 1.46,0</t>
  </si>
  <si>
    <t xml:space="preserve">  10/3</t>
  </si>
  <si>
    <t xml:space="preserve">  11/3</t>
  </si>
  <si>
    <t xml:space="preserve"> 5.07,5</t>
  </si>
  <si>
    <t xml:space="preserve"> 4.46,5</t>
  </si>
  <si>
    <t xml:space="preserve"> 1.46,4</t>
  </si>
  <si>
    <t>11.40,4</t>
  </si>
  <si>
    <t xml:space="preserve">  12/4</t>
  </si>
  <si>
    <t>+ 0.39,8</t>
  </si>
  <si>
    <t xml:space="preserve"> 12/4</t>
  </si>
  <si>
    <t xml:space="preserve">   8/4</t>
  </si>
  <si>
    <t xml:space="preserve">   9/2</t>
  </si>
  <si>
    <t xml:space="preserve">  16/7</t>
  </si>
  <si>
    <t xml:space="preserve"> 5.14,8</t>
  </si>
  <si>
    <t xml:space="preserve"> 4.47,4</t>
  </si>
  <si>
    <t xml:space="preserve"> 1.43,0</t>
  </si>
  <si>
    <t>11.45,2</t>
  </si>
  <si>
    <t xml:space="preserve">   7/4</t>
  </si>
  <si>
    <t>+ 0.44,6</t>
  </si>
  <si>
    <t xml:space="preserve"> 5.23,6</t>
  </si>
  <si>
    <t xml:space="preserve"> 4.52,2</t>
  </si>
  <si>
    <t>12.02,2</t>
  </si>
  <si>
    <t>+ 1.01,6</t>
  </si>
  <si>
    <t xml:space="preserve"> 5.32,1</t>
  </si>
  <si>
    <t xml:space="preserve"> 4.55,7</t>
  </si>
  <si>
    <t xml:space="preserve"> 1.50,7</t>
  </si>
  <si>
    <t>12.18,5</t>
  </si>
  <si>
    <t xml:space="preserve">  16/4</t>
  </si>
  <si>
    <t>+ 1.17,9</t>
  </si>
  <si>
    <t xml:space="preserve">   6/2</t>
  </si>
  <si>
    <t xml:space="preserve"> 1.41,6</t>
  </si>
  <si>
    <t>11.23,1</t>
  </si>
  <si>
    <t xml:space="preserve">   5/4</t>
  </si>
  <si>
    <t>+ 0.22,5</t>
  </si>
  <si>
    <t xml:space="preserve">  10/5</t>
  </si>
  <si>
    <t xml:space="preserve">  11/7</t>
  </si>
  <si>
    <t xml:space="preserve">  23/8</t>
  </si>
  <si>
    <t xml:space="preserve">  13/5</t>
  </si>
  <si>
    <t xml:space="preserve">  12/2</t>
  </si>
  <si>
    <t xml:space="preserve"> 5.13,5</t>
  </si>
  <si>
    <t xml:space="preserve"> 4.44,0</t>
  </si>
  <si>
    <t xml:space="preserve"> 1.42,3</t>
  </si>
  <si>
    <t>11.39,8</t>
  </si>
  <si>
    <t xml:space="preserve">  15/6</t>
  </si>
  <si>
    <t xml:space="preserve">   8/5</t>
  </si>
  <si>
    <t>+ 0.39,2</t>
  </si>
  <si>
    <t xml:space="preserve">   9/6</t>
  </si>
  <si>
    <t xml:space="preserve"> 5.21,6</t>
  </si>
  <si>
    <t xml:space="preserve"> 4.52,1</t>
  </si>
  <si>
    <t xml:space="preserve"> 1.45,8</t>
  </si>
  <si>
    <t>11.59,5</t>
  </si>
  <si>
    <t xml:space="preserve">  15/3</t>
  </si>
  <si>
    <t>+ 0.58,9</t>
  </si>
  <si>
    <t xml:space="preserve"> 5.24,9</t>
  </si>
  <si>
    <t xml:space="preserve"> 4.52,3</t>
  </si>
  <si>
    <t xml:space="preserve"> 1.44,3</t>
  </si>
  <si>
    <t>12.01,5</t>
  </si>
  <si>
    <t xml:space="preserve">  13/8</t>
  </si>
  <si>
    <t>+ 1.00,9</t>
  </si>
  <si>
    <t xml:space="preserve"> 5.21,1</t>
  </si>
  <si>
    <t xml:space="preserve"> 4.52,8</t>
  </si>
  <si>
    <t xml:space="preserve"> 1.48,4</t>
  </si>
  <si>
    <t>12.02,3</t>
  </si>
  <si>
    <t xml:space="preserve">  17/1</t>
  </si>
  <si>
    <t>+ 1.01,7</t>
  </si>
  <si>
    <t xml:space="preserve"> 5.25,6</t>
  </si>
  <si>
    <t xml:space="preserve"> 4.56,1</t>
  </si>
  <si>
    <t xml:space="preserve"> 1.45,5</t>
  </si>
  <si>
    <t>12.07,2</t>
  </si>
  <si>
    <t xml:space="preserve">  14/4</t>
  </si>
  <si>
    <t>+ 1.06,6</t>
  </si>
  <si>
    <t xml:space="preserve"> 5.35,7</t>
  </si>
  <si>
    <t xml:space="preserve"> 4.54,2</t>
  </si>
  <si>
    <t xml:space="preserve"> 1.46,6</t>
  </si>
  <si>
    <t>12.16,5</t>
  </si>
  <si>
    <t xml:space="preserve">  19/7</t>
  </si>
  <si>
    <t>+ 1.15,9</t>
  </si>
  <si>
    <t xml:space="preserve"> 5.38,8</t>
  </si>
  <si>
    <t xml:space="preserve"> 4.58,6</t>
  </si>
  <si>
    <t>12.25,8</t>
  </si>
  <si>
    <t xml:space="preserve">  26/9</t>
  </si>
  <si>
    <t>+ 1.25,2</t>
  </si>
  <si>
    <t xml:space="preserve"> 5.33,6</t>
  </si>
  <si>
    <t xml:space="preserve"> 5.05,2</t>
  </si>
  <si>
    <t xml:space="preserve"> 1.48,6</t>
  </si>
  <si>
    <t>12.27,4</t>
  </si>
  <si>
    <t xml:space="preserve">  24/3</t>
  </si>
  <si>
    <t xml:space="preserve">  22/2</t>
  </si>
  <si>
    <t>+ 1.26,8</t>
  </si>
  <si>
    <t xml:space="preserve"> 5.30,5</t>
  </si>
  <si>
    <t xml:space="preserve"> 4.57,4</t>
  </si>
  <si>
    <t xml:space="preserve"> 2.03,0</t>
  </si>
  <si>
    <t>12.30,9</t>
  </si>
  <si>
    <t>+ 1.30,3</t>
  </si>
  <si>
    <t xml:space="preserve">  26/8</t>
  </si>
  <si>
    <t xml:space="preserve"> 17/1</t>
  </si>
  <si>
    <t xml:space="preserve"> 5.14,9</t>
  </si>
  <si>
    <t xml:space="preserve"> 4.54,6</t>
  </si>
  <si>
    <t xml:space="preserve"> 1.47,6</t>
  </si>
  <si>
    <t>11.57,1</t>
  </si>
  <si>
    <t xml:space="preserve">  21/1</t>
  </si>
  <si>
    <t>+ 0.56,5</t>
  </si>
  <si>
    <t xml:space="preserve">  22/8</t>
  </si>
  <si>
    <t xml:space="preserve">  21/8</t>
  </si>
  <si>
    <t xml:space="preserve"> 5.23,5</t>
  </si>
  <si>
    <t xml:space="preserve"> 1.47,4</t>
  </si>
  <si>
    <t>12.16,1</t>
  </si>
  <si>
    <t>+ 1.15,5</t>
  </si>
  <si>
    <t xml:space="preserve">  28/9</t>
  </si>
  <si>
    <t xml:space="preserve">  25/3</t>
  </si>
  <si>
    <t xml:space="preserve"> 5.36,1</t>
  </si>
  <si>
    <t xml:space="preserve"> 5.05,1</t>
  </si>
  <si>
    <t>12.31,1</t>
  </si>
  <si>
    <t>+ 1.30,5</t>
  </si>
  <si>
    <t xml:space="preserve"> 5.34,9</t>
  </si>
  <si>
    <t xml:space="preserve"> 4.58,2</t>
  </si>
  <si>
    <t xml:space="preserve"> 0.10</t>
  </si>
  <si>
    <t xml:space="preserve"> 5.41,5</t>
  </si>
  <si>
    <t xml:space="preserve"> 5.10,7</t>
  </si>
  <si>
    <t xml:space="preserve"> 1.55,4</t>
  </si>
  <si>
    <t>12.47,6</t>
  </si>
  <si>
    <t xml:space="preserve">  30/3</t>
  </si>
  <si>
    <t>+ 1.47,0</t>
  </si>
  <si>
    <t xml:space="preserve"> 5.48,4</t>
  </si>
  <si>
    <t xml:space="preserve"> 5.16,3</t>
  </si>
  <si>
    <t xml:space="preserve"> 1.55,9</t>
  </si>
  <si>
    <t>13.00,6</t>
  </si>
  <si>
    <t xml:space="preserve">  32/3</t>
  </si>
  <si>
    <t>+ 2.00,0</t>
  </si>
  <si>
    <t xml:space="preserve"> 5.51,7</t>
  </si>
  <si>
    <t xml:space="preserve"> 5.19,2</t>
  </si>
  <si>
    <t xml:space="preserve"> 1.52,1</t>
  </si>
  <si>
    <t xml:space="preserve">  33/4</t>
  </si>
  <si>
    <t xml:space="preserve"> 7.00,5</t>
  </si>
  <si>
    <t xml:space="preserve"> 5.43,7</t>
  </si>
  <si>
    <t xml:space="preserve"> 1.59,8</t>
  </si>
  <si>
    <t>14.44,0</t>
  </si>
  <si>
    <t>+ 3.43,4</t>
  </si>
  <si>
    <t xml:space="preserve"> 5.21,7</t>
  </si>
  <si>
    <t xml:space="preserve"> 4.52,4</t>
  </si>
  <si>
    <t xml:space="preserve"> 1.47,0</t>
  </si>
  <si>
    <t>12.01,1</t>
  </si>
  <si>
    <t>+ 1.00,5</t>
  </si>
  <si>
    <t xml:space="preserve">  22/1</t>
  </si>
  <si>
    <t xml:space="preserve"> 5.23,7</t>
  </si>
  <si>
    <t xml:space="preserve"> 4.51,8</t>
  </si>
  <si>
    <t xml:space="preserve"> 1.54,2</t>
  </si>
  <si>
    <t>12.09,7</t>
  </si>
  <si>
    <t>+ 1.09,1</t>
  </si>
  <si>
    <t xml:space="preserve"> 5.26,0</t>
  </si>
  <si>
    <t xml:space="preserve"> 4.56,9</t>
  </si>
  <si>
    <t xml:space="preserve"> 1.48,7</t>
  </si>
  <si>
    <t>12.11,6</t>
  </si>
  <si>
    <t xml:space="preserve">  28/4</t>
  </si>
  <si>
    <t>+ 1.11,0</t>
  </si>
  <si>
    <t xml:space="preserve">  30/5</t>
  </si>
  <si>
    <t xml:space="preserve"> 5.32,7</t>
  </si>
  <si>
    <t xml:space="preserve"> 4.58,8</t>
  </si>
  <si>
    <t>12.21,4</t>
  </si>
  <si>
    <t>+ 1.20,8</t>
  </si>
  <si>
    <t xml:space="preserve"> 5.30,2</t>
  </si>
  <si>
    <t xml:space="preserve"> 5.01,6</t>
  </si>
  <si>
    <t xml:space="preserve"> 1.49,8</t>
  </si>
  <si>
    <t>12.21,6</t>
  </si>
  <si>
    <t>+ 1.21,0</t>
  </si>
  <si>
    <t>12.21,7</t>
  </si>
  <si>
    <t xml:space="preserve">  29/4</t>
  </si>
  <si>
    <t>+ 1.21,1</t>
  </si>
  <si>
    <t xml:space="preserve"> 5.35,8</t>
  </si>
  <si>
    <t xml:space="preserve"> 5.00,9</t>
  </si>
  <si>
    <t>12.24,1</t>
  </si>
  <si>
    <t>+ 1.23,5</t>
  </si>
  <si>
    <t xml:space="preserve"> 5.31,3</t>
  </si>
  <si>
    <t xml:space="preserve"> 5.04,2</t>
  </si>
  <si>
    <t xml:space="preserve"> 1.48,8</t>
  </si>
  <si>
    <t>12.24,3</t>
  </si>
  <si>
    <t>+ 1.23,7</t>
  </si>
  <si>
    <t xml:space="preserve"> 5.32,5</t>
  </si>
  <si>
    <t xml:space="preserve"> 4.59,3</t>
  </si>
  <si>
    <t xml:space="preserve"> 1.53,5</t>
  </si>
  <si>
    <t>12.25,3</t>
  </si>
  <si>
    <t>+ 1.24,7</t>
  </si>
  <si>
    <t xml:space="preserve">  37/6</t>
  </si>
  <si>
    <t xml:space="preserve">  31/5</t>
  </si>
  <si>
    <t xml:space="preserve"> 5.40,4</t>
  </si>
  <si>
    <t xml:space="preserve"> 5.00,6</t>
  </si>
  <si>
    <t xml:space="preserve"> 1.51,6</t>
  </si>
  <si>
    <t>12.32,6</t>
  </si>
  <si>
    <t>+ 1.32,0</t>
  </si>
  <si>
    <t xml:space="preserve"> 5.37,5</t>
  </si>
  <si>
    <t xml:space="preserve"> 5.04,9</t>
  </si>
  <si>
    <t xml:space="preserve"> 1.52,7</t>
  </si>
  <si>
    <t>12.35,1</t>
  </si>
  <si>
    <t>+ 1.34,5</t>
  </si>
  <si>
    <t xml:space="preserve">  18/5</t>
  </si>
  <si>
    <t xml:space="preserve">  72/13</t>
  </si>
  <si>
    <t xml:space="preserve"> 5.18,8</t>
  </si>
  <si>
    <t xml:space="preserve"> 4.50,0</t>
  </si>
  <si>
    <t xml:space="preserve"> 1.46,1</t>
  </si>
  <si>
    <t>11.54,9</t>
  </si>
  <si>
    <t xml:space="preserve">  18/1</t>
  </si>
  <si>
    <t>+ 0.54,3</t>
  </si>
  <si>
    <t xml:space="preserve">  27/2</t>
  </si>
  <si>
    <t xml:space="preserve">  25/1</t>
  </si>
  <si>
    <t xml:space="preserve">  20/7</t>
  </si>
  <si>
    <t xml:space="preserve">  23/2</t>
  </si>
  <si>
    <t xml:space="preserve"> 23/2</t>
  </si>
  <si>
    <t xml:space="preserve">  19/2</t>
  </si>
  <si>
    <t xml:space="preserve">  24/1</t>
  </si>
  <si>
    <t xml:space="preserve">  28/2</t>
  </si>
  <si>
    <t xml:space="preserve">  27/4</t>
  </si>
  <si>
    <t xml:space="preserve"> 5.26,7</t>
  </si>
  <si>
    <t>12.08,7</t>
  </si>
  <si>
    <t xml:space="preserve">  29/3</t>
  </si>
  <si>
    <t xml:space="preserve">  41/6</t>
  </si>
  <si>
    <t>+ 1.08,1</t>
  </si>
  <si>
    <t xml:space="preserve">  64/11</t>
  </si>
  <si>
    <t xml:space="preserve"> 5.24,6</t>
  </si>
  <si>
    <t xml:space="preserve"> 4.53,8</t>
  </si>
  <si>
    <t xml:space="preserve"> 1.51,7</t>
  </si>
  <si>
    <t>12.10,1</t>
  </si>
  <si>
    <t xml:space="preserve">  25/2</t>
  </si>
  <si>
    <t>+ 1.09,5</t>
  </si>
  <si>
    <t xml:space="preserve"> 5.29,5</t>
  </si>
  <si>
    <t xml:space="preserve"> 4.58,9</t>
  </si>
  <si>
    <t xml:space="preserve"> 1.49,5</t>
  </si>
  <si>
    <t>12.17,9</t>
  </si>
  <si>
    <t xml:space="preserve">  38/6</t>
  </si>
  <si>
    <t>+ 1.17,3</t>
  </si>
  <si>
    <t xml:space="preserve"> 5.35,9</t>
  </si>
  <si>
    <t xml:space="preserve"> 4.54,9</t>
  </si>
  <si>
    <t xml:space="preserve"> 1.48,2</t>
  </si>
  <si>
    <t>12.19,0</t>
  </si>
  <si>
    <t xml:space="preserve">  28/1</t>
  </si>
  <si>
    <t xml:space="preserve">  27/1</t>
  </si>
  <si>
    <t>+ 1.18,4</t>
  </si>
  <si>
    <t xml:space="preserve"> 5.31,0</t>
  </si>
  <si>
    <t xml:space="preserve"> 4.57,6</t>
  </si>
  <si>
    <t xml:space="preserve"> 1.51,1</t>
  </si>
  <si>
    <t>12.19,7</t>
  </si>
  <si>
    <t xml:space="preserve">  34/2</t>
  </si>
  <si>
    <t>+ 1.19,1</t>
  </si>
  <si>
    <t xml:space="preserve">  38/7</t>
  </si>
  <si>
    <t xml:space="preserve">  37/4</t>
  </si>
  <si>
    <t xml:space="preserve"> 4.56,0</t>
  </si>
  <si>
    <t>12.21,5</t>
  </si>
  <si>
    <t xml:space="preserve">  30/4</t>
  </si>
  <si>
    <t xml:space="preserve">  39/5</t>
  </si>
  <si>
    <t>+ 1.20,9</t>
  </si>
  <si>
    <t xml:space="preserve">  42/8</t>
  </si>
  <si>
    <t xml:space="preserve">  40/6</t>
  </si>
  <si>
    <t xml:space="preserve">  35/4</t>
  </si>
  <si>
    <t xml:space="preserve">  41/7</t>
  </si>
  <si>
    <t xml:space="preserve"> 1.50,2</t>
  </si>
  <si>
    <t xml:space="preserve">  36/9</t>
  </si>
  <si>
    <t xml:space="preserve"> 5.03,3</t>
  </si>
  <si>
    <t xml:space="preserve"> 1.50,4</t>
  </si>
  <si>
    <t>12.29,5</t>
  </si>
  <si>
    <t>+ 1.28,9</t>
  </si>
  <si>
    <t xml:space="preserve"> 46/6</t>
  </si>
  <si>
    <t xml:space="preserve">  33/3</t>
  </si>
  <si>
    <t xml:space="preserve"> 49/8</t>
  </si>
  <si>
    <t xml:space="preserve"> 5.39,5</t>
  </si>
  <si>
    <t xml:space="preserve"> 5.01,8</t>
  </si>
  <si>
    <t>12.34,0</t>
  </si>
  <si>
    <t xml:space="preserve">  52/9</t>
  </si>
  <si>
    <t xml:space="preserve">  43/5</t>
  </si>
  <si>
    <t>+ 1.33,4</t>
  </si>
  <si>
    <t xml:space="preserve"> 5.38,2</t>
  </si>
  <si>
    <t>12.34,2</t>
  </si>
  <si>
    <t xml:space="preserve">  50/7</t>
  </si>
  <si>
    <t>+ 1.33,6</t>
  </si>
  <si>
    <t xml:space="preserve">  49/9</t>
  </si>
  <si>
    <t xml:space="preserve"> 5.36,6</t>
  </si>
  <si>
    <t xml:space="preserve"> 5.11,7</t>
  </si>
  <si>
    <t>12.37,1</t>
  </si>
  <si>
    <t>+ 1.36,5</t>
  </si>
  <si>
    <t xml:space="preserve"> 5.46,0</t>
  </si>
  <si>
    <t xml:space="preserve"> 5.02,9</t>
  </si>
  <si>
    <t>12.37,6</t>
  </si>
  <si>
    <t xml:space="preserve">  56/8</t>
  </si>
  <si>
    <t>+ 1.37,0</t>
  </si>
  <si>
    <t xml:space="preserve"> 5.36,0</t>
  </si>
  <si>
    <t xml:space="preserve"> 5.11,1</t>
  </si>
  <si>
    <t>12.38,2</t>
  </si>
  <si>
    <t>+ 1.37,6</t>
  </si>
  <si>
    <t xml:space="preserve"> 5.41,9</t>
  </si>
  <si>
    <t xml:space="preserve"> 5.09,0</t>
  </si>
  <si>
    <t xml:space="preserve"> 1.47,8</t>
  </si>
  <si>
    <t>12.38,7</t>
  </si>
  <si>
    <t>+ 1.38,1</t>
  </si>
  <si>
    <t xml:space="preserve"> 5.48,3</t>
  </si>
  <si>
    <t xml:space="preserve"> 5.05,6</t>
  </si>
  <si>
    <t xml:space="preserve"> 1.49,7</t>
  </si>
  <si>
    <t>12.43,6</t>
  </si>
  <si>
    <t>+ 1.43,0</t>
  </si>
  <si>
    <t xml:space="preserve">  54/11</t>
  </si>
  <si>
    <t xml:space="preserve"> 5.49,1</t>
  </si>
  <si>
    <t xml:space="preserve"> 5.10,5</t>
  </si>
  <si>
    <t xml:space="preserve"> 1.54,8</t>
  </si>
  <si>
    <t>12.54,4</t>
  </si>
  <si>
    <t>+ 1.53,8</t>
  </si>
  <si>
    <t xml:space="preserve"> 5.50,1</t>
  </si>
  <si>
    <t xml:space="preserve"> 5.17,9</t>
  </si>
  <si>
    <t xml:space="preserve"> 1.46,9</t>
  </si>
  <si>
    <t>12.54,9</t>
  </si>
  <si>
    <t>+ 1.54,3</t>
  </si>
  <si>
    <t xml:space="preserve"> 5.49,3</t>
  </si>
  <si>
    <t xml:space="preserve"> 1.55,6</t>
  </si>
  <si>
    <t>12.56,6</t>
  </si>
  <si>
    <t>+ 1.56,0</t>
  </si>
  <si>
    <t xml:space="preserve"> 5.50,8</t>
  </si>
  <si>
    <t xml:space="preserve"> 5.13,3</t>
  </si>
  <si>
    <t xml:space="preserve"> 1.53,7</t>
  </si>
  <si>
    <t>12.57,8</t>
  </si>
  <si>
    <t>+ 1.57,2</t>
  </si>
  <si>
    <t xml:space="preserve"> 5.57,0</t>
  </si>
  <si>
    <t xml:space="preserve"> 5.08,8</t>
  </si>
  <si>
    <t>12.58,5</t>
  </si>
  <si>
    <t>+ 1.57,9</t>
  </si>
  <si>
    <t xml:space="preserve"> 5.57,4</t>
  </si>
  <si>
    <t xml:space="preserve"> 5.13,6</t>
  </si>
  <si>
    <t>13.00,9</t>
  </si>
  <si>
    <t>+ 2.00,3</t>
  </si>
  <si>
    <t xml:space="preserve"> 5.49,9</t>
  </si>
  <si>
    <t xml:space="preserve"> 5.23,8</t>
  </si>
  <si>
    <t>13.03,4</t>
  </si>
  <si>
    <t xml:space="preserve">  37/5</t>
  </si>
  <si>
    <t>+ 2.02,8</t>
  </si>
  <si>
    <t xml:space="preserve"> 5.11,6</t>
  </si>
  <si>
    <t xml:space="preserve"> 1.55,7</t>
  </si>
  <si>
    <t>13.04,3</t>
  </si>
  <si>
    <t>+ 2.03,7</t>
  </si>
  <si>
    <t xml:space="preserve"> 6.00,8</t>
  </si>
  <si>
    <t xml:space="preserve"> 5.16,2</t>
  </si>
  <si>
    <t xml:space="preserve"> 1.53,6</t>
  </si>
  <si>
    <t>13.10,6</t>
  </si>
  <si>
    <t>+ 2.10,0</t>
  </si>
  <si>
    <t xml:space="preserve"> 5.59,8</t>
  </si>
  <si>
    <t xml:space="preserve"> 5.19,5</t>
  </si>
  <si>
    <t>13.12,8</t>
  </si>
  <si>
    <t>+ 2.12,2</t>
  </si>
  <si>
    <t xml:space="preserve"> 5.59,0</t>
  </si>
  <si>
    <t xml:space="preserve"> 5.22,4</t>
  </si>
  <si>
    <t xml:space="preserve"> 1.55,3</t>
  </si>
  <si>
    <t>13.16,7</t>
  </si>
  <si>
    <t>+ 2.16,1</t>
  </si>
  <si>
    <t xml:space="preserve"> 6.08,1</t>
  </si>
  <si>
    <t xml:space="preserve"> 5.29,3</t>
  </si>
  <si>
    <t xml:space="preserve"> 1.52,4</t>
  </si>
  <si>
    <t>13.29,8</t>
  </si>
  <si>
    <t>+ 2.29,2</t>
  </si>
  <si>
    <t xml:space="preserve"> 6.32,2</t>
  </si>
  <si>
    <t xml:space="preserve"> 5.58,3</t>
  </si>
  <si>
    <t xml:space="preserve"> 1.51,5</t>
  </si>
  <si>
    <t>14.22,0</t>
  </si>
  <si>
    <t>+ 3.21,4</t>
  </si>
  <si>
    <t xml:space="preserve"> 9.22,6</t>
  </si>
  <si>
    <t xml:space="preserve"> 5.27,0</t>
  </si>
  <si>
    <t xml:space="preserve"> 1.56,2</t>
  </si>
  <si>
    <t>16.45,8</t>
  </si>
  <si>
    <t>+ 5.45,2</t>
  </si>
  <si>
    <t>11.21,0</t>
  </si>
  <si>
    <t>+ 0.20,4</t>
  </si>
  <si>
    <t xml:space="preserve">  57/8</t>
  </si>
  <si>
    <t xml:space="preserve">  47/6</t>
  </si>
  <si>
    <t xml:space="preserve">  64/10</t>
  </si>
  <si>
    <t xml:space="preserve">  46/4</t>
  </si>
  <si>
    <t xml:space="preserve">  61/9</t>
  </si>
  <si>
    <t xml:space="preserve">  45/5</t>
  </si>
  <si>
    <t xml:space="preserve">  56/10</t>
  </si>
  <si>
    <t xml:space="preserve">  59/10</t>
  </si>
  <si>
    <t xml:space="preserve"> 5.53,3</t>
  </si>
  <si>
    <t xml:space="preserve"> 5.02,6</t>
  </si>
  <si>
    <t xml:space="preserve"> 1.51,3</t>
  </si>
  <si>
    <t>12.47,2</t>
  </si>
  <si>
    <t xml:space="preserve">  44/3</t>
  </si>
  <si>
    <t>+ 1.46,6</t>
  </si>
  <si>
    <t xml:space="preserve">  60/11</t>
  </si>
  <si>
    <t xml:space="preserve">  73/12</t>
  </si>
  <si>
    <t xml:space="preserve"> 5.48,0</t>
  </si>
  <si>
    <t xml:space="preserve"> 5.09,8</t>
  </si>
  <si>
    <t>12.48,5</t>
  </si>
  <si>
    <t xml:space="preserve">  58/6</t>
  </si>
  <si>
    <t>+ 1.47,9</t>
  </si>
  <si>
    <t xml:space="preserve">  71/13</t>
  </si>
  <si>
    <t xml:space="preserve">  68/8</t>
  </si>
  <si>
    <t xml:space="preserve"> 5.52,3</t>
  </si>
  <si>
    <t xml:space="preserve"> 5.15,7</t>
  </si>
  <si>
    <t>12.58,2</t>
  </si>
  <si>
    <t>+ 1.57,6</t>
  </si>
  <si>
    <t xml:space="preserve"> 5.48,2</t>
  </si>
  <si>
    <t xml:space="preserve"> 5.09,7</t>
  </si>
  <si>
    <t>12.59,6</t>
  </si>
  <si>
    <t>+ 1.59,0</t>
  </si>
  <si>
    <t xml:space="preserve">  70/12</t>
  </si>
  <si>
    <t xml:space="preserve">  76/13</t>
  </si>
  <si>
    <t xml:space="preserve"> 68/12</t>
  </si>
  <si>
    <t xml:space="preserve">  66/11</t>
  </si>
  <si>
    <t xml:space="preserve"> 69/13</t>
  </si>
  <si>
    <t xml:space="preserve">  75/13</t>
  </si>
  <si>
    <t xml:space="preserve"> 5.51,9</t>
  </si>
  <si>
    <t xml:space="preserve"> 5.14,7</t>
  </si>
  <si>
    <t xml:space="preserve"> 1.57,5</t>
  </si>
  <si>
    <t>13.04,1</t>
  </si>
  <si>
    <t>+ 2.03,5</t>
  </si>
  <si>
    <t xml:space="preserve">  62/9</t>
  </si>
  <si>
    <t xml:space="preserve">  75/11</t>
  </si>
  <si>
    <t xml:space="preserve">  69/12</t>
  </si>
  <si>
    <t xml:space="preserve">  66/12</t>
  </si>
  <si>
    <t xml:space="preserve">  72/10</t>
  </si>
  <si>
    <t xml:space="preserve"> 5.58,2</t>
  </si>
  <si>
    <t xml:space="preserve"> 1.54,5</t>
  </si>
  <si>
    <t>13.18,3</t>
  </si>
  <si>
    <t>+ 2.17,7</t>
  </si>
  <si>
    <t xml:space="preserve"> 6.02,4</t>
  </si>
  <si>
    <t xml:space="preserve"> 5.24,7</t>
  </si>
  <si>
    <t xml:space="preserve"> 1.59,1</t>
  </si>
  <si>
    <t>13.26,2</t>
  </si>
  <si>
    <t>+ 2.25,6</t>
  </si>
  <si>
    <t xml:space="preserve"> 79/11</t>
  </si>
  <si>
    <t xml:space="preserve"> 6.02,6</t>
  </si>
  <si>
    <t xml:space="preserve"> 5.29,7</t>
  </si>
  <si>
    <t xml:space="preserve"> 1.57,8</t>
  </si>
  <si>
    <t>13.30,1</t>
  </si>
  <si>
    <t>+ 2.29,5</t>
  </si>
  <si>
    <t xml:space="preserve"> 6.13,6</t>
  </si>
  <si>
    <t xml:space="preserve"> 5.29,0</t>
  </si>
  <si>
    <t xml:space="preserve"> 1.56,9</t>
  </si>
  <si>
    <t>13.39,5</t>
  </si>
  <si>
    <t>+ 2.38,9</t>
  </si>
  <si>
    <t xml:space="preserve"> 6.11,2</t>
  </si>
  <si>
    <t xml:space="preserve"> 5.34,0</t>
  </si>
  <si>
    <t xml:space="preserve"> 1.59,5</t>
  </si>
  <si>
    <t>13.44,7</t>
  </si>
  <si>
    <t xml:space="preserve">  80/15</t>
  </si>
  <si>
    <t>+ 2.44,1</t>
  </si>
  <si>
    <t xml:space="preserve"> 6.24,4</t>
  </si>
  <si>
    <t xml:space="preserve"> 5.28,8</t>
  </si>
  <si>
    <t>13.46,8</t>
  </si>
  <si>
    <t>+ 2.46,2</t>
  </si>
  <si>
    <t xml:space="preserve"> 6.19,6</t>
  </si>
  <si>
    <t xml:space="preserve"> 5.40,1</t>
  </si>
  <si>
    <t xml:space="preserve"> 2.00,6</t>
  </si>
  <si>
    <t>14.00,3</t>
  </si>
  <si>
    <t>+ 2.59,7</t>
  </si>
  <si>
    <t xml:space="preserve">  84/11</t>
  </si>
  <si>
    <t xml:space="preserve">  86/11</t>
  </si>
  <si>
    <t xml:space="preserve">  85/14</t>
  </si>
  <si>
    <t xml:space="preserve">  86/12</t>
  </si>
  <si>
    <t xml:space="preserve">  78/12</t>
  </si>
  <si>
    <t>SS3</t>
  </si>
  <si>
    <t>False start</t>
  </si>
  <si>
    <t>0.10</t>
  </si>
  <si>
    <t xml:space="preserve">  4/3</t>
  </si>
  <si>
    <t xml:space="preserve">  5/2</t>
  </si>
  <si>
    <t xml:space="preserve">  6/4</t>
  </si>
  <si>
    <t xml:space="preserve">  7/5</t>
  </si>
  <si>
    <t xml:space="preserve">  8/1</t>
  </si>
  <si>
    <t xml:space="preserve">  9/2</t>
  </si>
  <si>
    <t xml:space="preserve">  42/11</t>
  </si>
  <si>
    <t xml:space="preserve"> 10/3</t>
  </si>
  <si>
    <t xml:space="preserve"> 11/6</t>
  </si>
  <si>
    <t xml:space="preserve"> 13/7</t>
  </si>
  <si>
    <t xml:space="preserve"> 14/1</t>
  </si>
  <si>
    <t xml:space="preserve"> 15/1</t>
  </si>
  <si>
    <t xml:space="preserve"> 16/5</t>
  </si>
  <si>
    <t xml:space="preserve"> 18/8</t>
  </si>
  <si>
    <t xml:space="preserve"> 19/6</t>
  </si>
  <si>
    <t xml:space="preserve"> 20/2</t>
  </si>
  <si>
    <t xml:space="preserve"> 21/3</t>
  </si>
  <si>
    <t xml:space="preserve"> 22/2</t>
  </si>
  <si>
    <t xml:space="preserve">  42/6</t>
  </si>
  <si>
    <t xml:space="preserve">  72/11</t>
  </si>
  <si>
    <t xml:space="preserve"> 24/3</t>
  </si>
  <si>
    <t xml:space="preserve">  58/8</t>
  </si>
  <si>
    <t xml:space="preserve"> 25/3</t>
  </si>
  <si>
    <t xml:space="preserve"> 26/4</t>
  </si>
  <si>
    <t xml:space="preserve">  52/10</t>
  </si>
  <si>
    <t xml:space="preserve"> 27/7</t>
  </si>
  <si>
    <t xml:space="preserve">  42/9</t>
  </si>
  <si>
    <t xml:space="preserve"> 28/4</t>
  </si>
  <si>
    <t xml:space="preserve"> 29/5</t>
  </si>
  <si>
    <t xml:space="preserve">  51/6</t>
  </si>
  <si>
    <t xml:space="preserve"> 30/1</t>
  </si>
  <si>
    <t xml:space="preserve">  46/3</t>
  </si>
  <si>
    <t xml:space="preserve"> 31/2</t>
  </si>
  <si>
    <t xml:space="preserve">  34/1</t>
  </si>
  <si>
    <t xml:space="preserve">  53/4</t>
  </si>
  <si>
    <t xml:space="preserve"> 32/5</t>
  </si>
  <si>
    <t xml:space="preserve">  39/8</t>
  </si>
  <si>
    <t xml:space="preserve"> 33/4</t>
  </si>
  <si>
    <t xml:space="preserve">  42/5</t>
  </si>
  <si>
    <t xml:space="preserve">  40/5</t>
  </si>
  <si>
    <t xml:space="preserve"> 34/6</t>
  </si>
  <si>
    <t xml:space="preserve">  32/6</t>
  </si>
  <si>
    <t xml:space="preserve"> 35/3</t>
  </si>
  <si>
    <t xml:space="preserve"> 36/7</t>
  </si>
  <si>
    <t xml:space="preserve">  44/9</t>
  </si>
  <si>
    <t xml:space="preserve"> 37/5</t>
  </si>
  <si>
    <t xml:space="preserve">  36/4</t>
  </si>
  <si>
    <t xml:space="preserve">  35/3</t>
  </si>
  <si>
    <t xml:space="preserve"> 38/8</t>
  </si>
  <si>
    <t xml:space="preserve">  67/10</t>
  </si>
  <si>
    <t xml:space="preserve"> 39/9</t>
  </si>
  <si>
    <t xml:space="preserve"> 40/4</t>
  </si>
  <si>
    <t xml:space="preserve">  52/8</t>
  </si>
  <si>
    <t xml:space="preserve"> 41/3</t>
  </si>
  <si>
    <t xml:space="preserve">  44/2</t>
  </si>
  <si>
    <t xml:space="preserve">  50/2</t>
  </si>
  <si>
    <t xml:space="preserve"> 42/5</t>
  </si>
  <si>
    <t xml:space="preserve"> 104/20</t>
  </si>
  <si>
    <t xml:space="preserve"> 43/6</t>
  </si>
  <si>
    <t xml:space="preserve">  48/8</t>
  </si>
  <si>
    <t xml:space="preserve"> 44/9</t>
  </si>
  <si>
    <t xml:space="preserve">  57/7</t>
  </si>
  <si>
    <t xml:space="preserve"> 45/7</t>
  </si>
  <si>
    <t xml:space="preserve">  53/9</t>
  </si>
  <si>
    <t xml:space="preserve">  62/10</t>
  </si>
  <si>
    <t xml:space="preserve">  51/7</t>
  </si>
  <si>
    <t xml:space="preserve">  55/7</t>
  </si>
  <si>
    <t xml:space="preserve">  47/7</t>
  </si>
  <si>
    <t xml:space="preserve"> 47/10</t>
  </si>
  <si>
    <t xml:space="preserve">  50/10</t>
  </si>
  <si>
    <t xml:space="preserve"> 48/7</t>
  </si>
  <si>
    <t xml:space="preserve">  49/6</t>
  </si>
  <si>
    <t xml:space="preserve">  33/2</t>
  </si>
  <si>
    <t xml:space="preserve"> 50/8</t>
  </si>
  <si>
    <t xml:space="preserve"> 51/8</t>
  </si>
  <si>
    <t xml:space="preserve">  58/11</t>
  </si>
  <si>
    <t xml:space="preserve"> 52/9</t>
  </si>
  <si>
    <t xml:space="preserve"> 5.49,5</t>
  </si>
  <si>
    <t>12.43,2</t>
  </si>
  <si>
    <t xml:space="preserve">  68/11</t>
  </si>
  <si>
    <t xml:space="preserve">  30/10</t>
  </si>
  <si>
    <t>+ 1.42,6</t>
  </si>
  <si>
    <t xml:space="preserve"> 53/10</t>
  </si>
  <si>
    <t xml:space="preserve">  54/10</t>
  </si>
  <si>
    <t xml:space="preserve">  38/10</t>
  </si>
  <si>
    <t xml:space="preserve"> 54/4</t>
  </si>
  <si>
    <t xml:space="preserve">  74/8</t>
  </si>
  <si>
    <t xml:space="preserve">  55/5</t>
  </si>
  <si>
    <t xml:space="preserve"> 55/11</t>
  </si>
  <si>
    <t xml:space="preserve">  55/12</t>
  </si>
  <si>
    <t xml:space="preserve">  63/11</t>
  </si>
  <si>
    <t xml:space="preserve"> 56/5</t>
  </si>
  <si>
    <t xml:space="preserve">  62/4</t>
  </si>
  <si>
    <t xml:space="preserve">  60/6</t>
  </si>
  <si>
    <t xml:space="preserve">  51/3</t>
  </si>
  <si>
    <t xml:space="preserve"> 57/9</t>
  </si>
  <si>
    <t xml:space="preserve"> 58/10</t>
  </si>
  <si>
    <t xml:space="preserve">  75/14</t>
  </si>
  <si>
    <t xml:space="preserve"> 59/9</t>
  </si>
  <si>
    <t xml:space="preserve"> 0.30</t>
  </si>
  <si>
    <t>12.55,4</t>
  </si>
  <si>
    <t xml:space="preserve">  34/4</t>
  </si>
  <si>
    <t>+ 1.54,8</t>
  </si>
  <si>
    <t xml:space="preserve"> 60/6</t>
  </si>
  <si>
    <t xml:space="preserve">  67/6</t>
  </si>
  <si>
    <t xml:space="preserve">  66/7</t>
  </si>
  <si>
    <t xml:space="preserve">  79/10</t>
  </si>
  <si>
    <t xml:space="preserve"> 61/7</t>
  </si>
  <si>
    <t xml:space="preserve">  71/7</t>
  </si>
  <si>
    <t xml:space="preserve">  71/8</t>
  </si>
  <si>
    <t xml:space="preserve"> 62/12</t>
  </si>
  <si>
    <t xml:space="preserve"> 5.46,7</t>
  </si>
  <si>
    <t>12.58,0</t>
  </si>
  <si>
    <t xml:space="preserve">  61/13</t>
  </si>
  <si>
    <t xml:space="preserve">  60/8</t>
  </si>
  <si>
    <t>+ 1.57,4</t>
  </si>
  <si>
    <t xml:space="preserve"> 63/10</t>
  </si>
  <si>
    <t xml:space="preserve"> 64/11</t>
  </si>
  <si>
    <t xml:space="preserve">  57/9</t>
  </si>
  <si>
    <t xml:space="preserve"> 65/8</t>
  </si>
  <si>
    <t xml:space="preserve">  63/5</t>
  </si>
  <si>
    <t xml:space="preserve">  59/5</t>
  </si>
  <si>
    <t xml:space="preserve"> 66/13</t>
  </si>
  <si>
    <t xml:space="preserve">  65/14</t>
  </si>
  <si>
    <t xml:space="preserve">  81/13</t>
  </si>
  <si>
    <t xml:space="preserve"> 67/11</t>
  </si>
  <si>
    <t xml:space="preserve">  77/13</t>
  </si>
  <si>
    <t xml:space="preserve">  69/10</t>
  </si>
  <si>
    <t xml:space="preserve">  80/14</t>
  </si>
  <si>
    <t xml:space="preserve">  38/5</t>
  </si>
  <si>
    <t xml:space="preserve"> 70/10</t>
  </si>
  <si>
    <t xml:space="preserve">  65/10</t>
  </si>
  <si>
    <t xml:space="preserve"> 71/12</t>
  </si>
  <si>
    <t xml:space="preserve">  82/14</t>
  </si>
  <si>
    <t xml:space="preserve">  69/13</t>
  </si>
  <si>
    <t xml:space="preserve"> 72/9</t>
  </si>
  <si>
    <t xml:space="preserve">  81/10</t>
  </si>
  <si>
    <t xml:space="preserve">  77/9</t>
  </si>
  <si>
    <t xml:space="preserve">  67/7</t>
  </si>
  <si>
    <t xml:space="preserve"> 73/14</t>
  </si>
  <si>
    <t xml:space="preserve"> 6.10,1</t>
  </si>
  <si>
    <t xml:space="preserve"> 5.10,6</t>
  </si>
  <si>
    <t xml:space="preserve"> 1.53,0</t>
  </si>
  <si>
    <t>13.13,7</t>
  </si>
  <si>
    <t xml:space="preserve">  88/15</t>
  </si>
  <si>
    <t>+ 2.13,1</t>
  </si>
  <si>
    <t xml:space="preserve"> 74/11</t>
  </si>
  <si>
    <t xml:space="preserve">  79/14</t>
  </si>
  <si>
    <t xml:space="preserve"> 75/10</t>
  </si>
  <si>
    <t xml:space="preserve">  78/9</t>
  </si>
  <si>
    <t xml:space="preserve">  82/10</t>
  </si>
  <si>
    <t xml:space="preserve">  74/9</t>
  </si>
  <si>
    <t xml:space="preserve"> 76/12</t>
  </si>
  <si>
    <t xml:space="preserve"> 6.05,5</t>
  </si>
  <si>
    <t xml:space="preserve"> 5.19,7</t>
  </si>
  <si>
    <t xml:space="preserve"> 1.57,0</t>
  </si>
  <si>
    <t>13.22,2</t>
  </si>
  <si>
    <t xml:space="preserve">  85/16</t>
  </si>
  <si>
    <t xml:space="preserve">  78/13</t>
  </si>
  <si>
    <t xml:space="preserve">  84/16</t>
  </si>
  <si>
    <t>+ 2.21,6</t>
  </si>
  <si>
    <t xml:space="preserve"> 77/15</t>
  </si>
  <si>
    <t xml:space="preserve">  83/14</t>
  </si>
  <si>
    <t xml:space="preserve">  81/15</t>
  </si>
  <si>
    <t xml:space="preserve">  92/17</t>
  </si>
  <si>
    <t xml:space="preserve"> 78/6</t>
  </si>
  <si>
    <t xml:space="preserve">  87/7</t>
  </si>
  <si>
    <t xml:space="preserve">  61/7</t>
  </si>
  <si>
    <t xml:space="preserve">  89/12</t>
  </si>
  <si>
    <t xml:space="preserve"> 80/13</t>
  </si>
  <si>
    <t xml:space="preserve"> 6.08,0</t>
  </si>
  <si>
    <t xml:space="preserve"> 1.58,8</t>
  </si>
  <si>
    <t>13.32,4</t>
  </si>
  <si>
    <t xml:space="preserve">  86/15</t>
  </si>
  <si>
    <t xml:space="preserve">  82/15</t>
  </si>
  <si>
    <t xml:space="preserve">  90/14</t>
  </si>
  <si>
    <t>Retired</t>
  </si>
  <si>
    <t>+ 2.31,8</t>
  </si>
  <si>
    <t xml:space="preserve"> 81/13</t>
  </si>
  <si>
    <t xml:space="preserve"> 6.10,5</t>
  </si>
  <si>
    <t xml:space="preserve"> 5.29,4</t>
  </si>
  <si>
    <t>13.34,1</t>
  </si>
  <si>
    <t xml:space="preserve">  89/17</t>
  </si>
  <si>
    <t xml:space="preserve">  88/16</t>
  </si>
  <si>
    <t>+ 2.33,5</t>
  </si>
  <si>
    <t xml:space="preserve"> 82/12</t>
  </si>
  <si>
    <t xml:space="preserve">  91/12</t>
  </si>
  <si>
    <t xml:space="preserve">  83/11</t>
  </si>
  <si>
    <t xml:space="preserve"> 83/16</t>
  </si>
  <si>
    <t xml:space="preserve">  90/16</t>
  </si>
  <si>
    <t xml:space="preserve">  90/17</t>
  </si>
  <si>
    <t xml:space="preserve">  94/18</t>
  </si>
  <si>
    <t xml:space="preserve"> 84/17</t>
  </si>
  <si>
    <t xml:space="preserve">  95/17</t>
  </si>
  <si>
    <t xml:space="preserve"> 85/13</t>
  </si>
  <si>
    <t xml:space="preserve">  93/14</t>
  </si>
  <si>
    <t xml:space="preserve">  92/13</t>
  </si>
  <si>
    <t xml:space="preserve"> 100/15</t>
  </si>
  <si>
    <t xml:space="preserve"> 86/14</t>
  </si>
  <si>
    <t xml:space="preserve"> 6.22,0</t>
  </si>
  <si>
    <t xml:space="preserve"> 5.41,1</t>
  </si>
  <si>
    <t xml:space="preserve"> 1.58,2</t>
  </si>
  <si>
    <t>14.01,3</t>
  </si>
  <si>
    <t xml:space="preserve">  93/18</t>
  </si>
  <si>
    <t xml:space="preserve">  87/17</t>
  </si>
  <si>
    <t>+ 3.00,7</t>
  </si>
  <si>
    <t xml:space="preserve"> 87/15</t>
  </si>
  <si>
    <t xml:space="preserve"> 6.33,2</t>
  </si>
  <si>
    <t xml:space="preserve"> 5.39,1</t>
  </si>
  <si>
    <t xml:space="preserve"> 1.58,4</t>
  </si>
  <si>
    <t>14.10,7</t>
  </si>
  <si>
    <t xml:space="preserve"> 102/19</t>
  </si>
  <si>
    <t xml:space="preserve">  91/17</t>
  </si>
  <si>
    <t xml:space="preserve">  88/18</t>
  </si>
  <si>
    <t>+ 3.10,1</t>
  </si>
  <si>
    <t xml:space="preserve"> 88/16</t>
  </si>
  <si>
    <t xml:space="preserve"> 6.35,9</t>
  </si>
  <si>
    <t xml:space="preserve"> 5.45,2</t>
  </si>
  <si>
    <t xml:space="preserve"> 1.52,9</t>
  </si>
  <si>
    <t>14.14,0</t>
  </si>
  <si>
    <t xml:space="preserve"> 103/20</t>
  </si>
  <si>
    <t xml:space="preserve">  97/19</t>
  </si>
  <si>
    <t xml:space="preserve">  65/9</t>
  </si>
  <si>
    <t>+ 3.13,4</t>
  </si>
  <si>
    <t xml:space="preserve"> 89/18</t>
  </si>
  <si>
    <t xml:space="preserve"> 6.30,7</t>
  </si>
  <si>
    <t xml:space="preserve"> 5.46,3</t>
  </si>
  <si>
    <t>14.15,8</t>
  </si>
  <si>
    <t xml:space="preserve">  99/19</t>
  </si>
  <si>
    <t xml:space="preserve">  98/18</t>
  </si>
  <si>
    <t>+ 3.15,2</t>
  </si>
  <si>
    <t xml:space="preserve"> 90/19</t>
  </si>
  <si>
    <t xml:space="preserve"> 6.27,0</t>
  </si>
  <si>
    <t xml:space="preserve"> 5.49,0</t>
  </si>
  <si>
    <t xml:space="preserve"> 2.00,5</t>
  </si>
  <si>
    <t>14.16,5</t>
  </si>
  <si>
    <t xml:space="preserve">  96/18</t>
  </si>
  <si>
    <t xml:space="preserve"> 100/19</t>
  </si>
  <si>
    <t xml:space="preserve">  98/19</t>
  </si>
  <si>
    <t>+ 3.15,9</t>
  </si>
  <si>
    <t xml:space="preserve"> 91/1</t>
  </si>
  <si>
    <t xml:space="preserve"> 6.29,8</t>
  </si>
  <si>
    <t xml:space="preserve"> 5.44,6</t>
  </si>
  <si>
    <t>14.17,4</t>
  </si>
  <si>
    <t xml:space="preserve">  98/1</t>
  </si>
  <si>
    <t xml:space="preserve">  96/2</t>
  </si>
  <si>
    <t xml:space="preserve"> 104/1</t>
  </si>
  <si>
    <t>+ 3.16,8</t>
  </si>
  <si>
    <t xml:space="preserve"> 92/11</t>
  </si>
  <si>
    <t xml:space="preserve"> 100/11</t>
  </si>
  <si>
    <t xml:space="preserve"> 109/11</t>
  </si>
  <si>
    <t xml:space="preserve">  56/11</t>
  </si>
  <si>
    <t xml:space="preserve"> 93/2</t>
  </si>
  <si>
    <t xml:space="preserve"> 6.32,7</t>
  </si>
  <si>
    <t xml:space="preserve"> 5.44,5</t>
  </si>
  <si>
    <t xml:space="preserve"> 2.05,6</t>
  </si>
  <si>
    <t>14.22,8</t>
  </si>
  <si>
    <t xml:space="preserve"> 101/2</t>
  </si>
  <si>
    <t xml:space="preserve">  95/1</t>
  </si>
  <si>
    <t xml:space="preserve"> 108/3</t>
  </si>
  <si>
    <t>+ 3.22,2</t>
  </si>
  <si>
    <t xml:space="preserve"> 94/14</t>
  </si>
  <si>
    <t xml:space="preserve"> 6.27,4</t>
  </si>
  <si>
    <t xml:space="preserve"> 5.47,8</t>
  </si>
  <si>
    <t xml:space="preserve"> 2.11,2</t>
  </si>
  <si>
    <t>14.26,4</t>
  </si>
  <si>
    <t xml:space="preserve">  97/15</t>
  </si>
  <si>
    <t xml:space="preserve">  99/14</t>
  </si>
  <si>
    <t xml:space="preserve"> 117/19</t>
  </si>
  <si>
    <t>+ 3.25,8</t>
  </si>
  <si>
    <t xml:space="preserve"> 95/17</t>
  </si>
  <si>
    <t xml:space="preserve"> 6.38,0</t>
  </si>
  <si>
    <t xml:space="preserve"> 5.52,1</t>
  </si>
  <si>
    <t>14.29,9</t>
  </si>
  <si>
    <t xml:space="preserve"> 104/21</t>
  </si>
  <si>
    <t xml:space="preserve">  96/19</t>
  </si>
  <si>
    <t>+ 3.29,3</t>
  </si>
  <si>
    <t xml:space="preserve"> 96/20</t>
  </si>
  <si>
    <t xml:space="preserve"> 6.46,9</t>
  </si>
  <si>
    <t xml:space="preserve"> 5.49,7</t>
  </si>
  <si>
    <t xml:space="preserve"> 1.58,5</t>
  </si>
  <si>
    <t>14.35,1</t>
  </si>
  <si>
    <t xml:space="preserve"> 107/20</t>
  </si>
  <si>
    <t xml:space="preserve"> 101/20</t>
  </si>
  <si>
    <t xml:space="preserve">  89/15</t>
  </si>
  <si>
    <t>+ 3.34,5</t>
  </si>
  <si>
    <t xml:space="preserve"> 97/3</t>
  </si>
  <si>
    <t xml:space="preserve"> 6.47,3</t>
  </si>
  <si>
    <t xml:space="preserve"> 2.04,6</t>
  </si>
  <si>
    <t>14.42,7</t>
  </si>
  <si>
    <t xml:space="preserve"> 111/6</t>
  </si>
  <si>
    <t xml:space="preserve"> 102/3</t>
  </si>
  <si>
    <t xml:space="preserve"> 106/2</t>
  </si>
  <si>
    <t>+ 3.42,1</t>
  </si>
  <si>
    <t xml:space="preserve"> 98/14</t>
  </si>
  <si>
    <t xml:space="preserve"> 116/15</t>
  </si>
  <si>
    <t xml:space="preserve">  94/14</t>
  </si>
  <si>
    <t xml:space="preserve">  96/14</t>
  </si>
  <si>
    <t xml:space="preserve"> 99/4</t>
  </si>
  <si>
    <t xml:space="preserve"> 6.49,3</t>
  </si>
  <si>
    <t xml:space="preserve"> 2.06,7</t>
  </si>
  <si>
    <t>14.47,7</t>
  </si>
  <si>
    <t xml:space="preserve"> 112/7</t>
  </si>
  <si>
    <t xml:space="preserve"> 103/4</t>
  </si>
  <si>
    <t>+ 3.47,1</t>
  </si>
  <si>
    <t>100/15</t>
  </si>
  <si>
    <t xml:space="preserve"> 6.44,4</t>
  </si>
  <si>
    <t xml:space="preserve"> 5.56,3</t>
  </si>
  <si>
    <t xml:space="preserve"> 2.09,0</t>
  </si>
  <si>
    <t>14.49,7</t>
  </si>
  <si>
    <t xml:space="preserve"> 105/16</t>
  </si>
  <si>
    <t xml:space="preserve"> 108/15</t>
  </si>
  <si>
    <t xml:space="preserve"> 113/18</t>
  </si>
  <si>
    <t>+ 3.49,1</t>
  </si>
  <si>
    <t>101/16</t>
  </si>
  <si>
    <t xml:space="preserve"> 6.46,3</t>
  </si>
  <si>
    <t xml:space="preserve"> 6.05,0</t>
  </si>
  <si>
    <t xml:space="preserve"> 1.59,6</t>
  </si>
  <si>
    <t>14.50,9</t>
  </si>
  <si>
    <t xml:space="preserve"> 106/17</t>
  </si>
  <si>
    <t xml:space="preserve"> 113/17</t>
  </si>
  <si>
    <t xml:space="preserve">  95/13</t>
  </si>
  <si>
    <t>+ 3.50,3</t>
  </si>
  <si>
    <t>102/5</t>
  </si>
  <si>
    <t xml:space="preserve"> 6.47,0</t>
  </si>
  <si>
    <t xml:space="preserve"> 5.53,5</t>
  </si>
  <si>
    <t xml:space="preserve"> 2.10,6</t>
  </si>
  <si>
    <t>14.51,1</t>
  </si>
  <si>
    <t xml:space="preserve"> 109/4</t>
  </si>
  <si>
    <t xml:space="preserve"> 107/7</t>
  </si>
  <si>
    <t xml:space="preserve"> 116/10</t>
  </si>
  <si>
    <t>+ 3.50,5</t>
  </si>
  <si>
    <t>103/6</t>
  </si>
  <si>
    <t xml:space="preserve"> 6.02,1</t>
  </si>
  <si>
    <t xml:space="preserve"> 2.06,6</t>
  </si>
  <si>
    <t>14.55,6</t>
  </si>
  <si>
    <t xml:space="preserve"> 107/3</t>
  </si>
  <si>
    <t xml:space="preserve"> 111/9</t>
  </si>
  <si>
    <t>+ 3.55,0</t>
  </si>
  <si>
    <t>104/7</t>
  </si>
  <si>
    <t xml:space="preserve"> 6.53,4</t>
  </si>
  <si>
    <t xml:space="preserve"> 2.10,0</t>
  </si>
  <si>
    <t>14.55,7</t>
  </si>
  <si>
    <t xml:space="preserve"> 114/8</t>
  </si>
  <si>
    <t xml:space="preserve"> 105/5</t>
  </si>
  <si>
    <t xml:space="preserve"> 115/9</t>
  </si>
  <si>
    <t>+ 3.55,1</t>
  </si>
  <si>
    <t>105/8</t>
  </si>
  <si>
    <t xml:space="preserve"> 6.57,0</t>
  </si>
  <si>
    <t xml:space="preserve"> 5.53,1</t>
  </si>
  <si>
    <t xml:space="preserve"> 2.07,6</t>
  </si>
  <si>
    <t>14.57,7</t>
  </si>
  <si>
    <t xml:space="preserve"> 106/6</t>
  </si>
  <si>
    <t>+ 3.57,1</t>
  </si>
  <si>
    <t>106/9</t>
  </si>
  <si>
    <t xml:space="preserve"> 6.47,2</t>
  </si>
  <si>
    <t xml:space="preserve"> 6.00,4</t>
  </si>
  <si>
    <t xml:space="preserve"> 2.13,3</t>
  </si>
  <si>
    <t>15.00,9</t>
  </si>
  <si>
    <t xml:space="preserve"> 110/5</t>
  </si>
  <si>
    <t xml:space="preserve"> 110/8</t>
  </si>
  <si>
    <t xml:space="preserve"> 118/11</t>
  </si>
  <si>
    <t>+ 4.00,3</t>
  </si>
  <si>
    <t>107/17</t>
  </si>
  <si>
    <t xml:space="preserve"> 6.51,1</t>
  </si>
  <si>
    <t xml:space="preserve"> 6.10,3</t>
  </si>
  <si>
    <t>15.01,9</t>
  </si>
  <si>
    <t xml:space="preserve"> 116/19</t>
  </si>
  <si>
    <t xml:space="preserve">  98/14</t>
  </si>
  <si>
    <t>+ 4.01,3</t>
  </si>
  <si>
    <t>108/10</t>
  </si>
  <si>
    <t xml:space="preserve"> 7.06,8</t>
  </si>
  <si>
    <t xml:space="preserve"> 6.06,2</t>
  </si>
  <si>
    <t>15.19,6</t>
  </si>
  <si>
    <t xml:space="preserve"> 118/10</t>
  </si>
  <si>
    <t xml:space="preserve"> 114/10</t>
  </si>
  <si>
    <t>+ 4.19,0</t>
  </si>
  <si>
    <t>109/18</t>
  </si>
  <si>
    <t xml:space="preserve"> 7.16,4</t>
  </si>
  <si>
    <t xml:space="preserve"> 2.02,6</t>
  </si>
  <si>
    <t>15.21,1</t>
  </si>
  <si>
    <t xml:space="preserve"> 120/20</t>
  </si>
  <si>
    <t xml:space="preserve"> 111/16</t>
  </si>
  <si>
    <t xml:space="preserve"> 102/17</t>
  </si>
  <si>
    <t>+ 4.20,5</t>
  </si>
  <si>
    <t>110/18</t>
  </si>
  <si>
    <t xml:space="preserve"> 5.59,4</t>
  </si>
  <si>
    <t xml:space="preserve"> 5.17,8</t>
  </si>
  <si>
    <t xml:space="preserve"> 1.54,9</t>
  </si>
  <si>
    <t xml:space="preserve"> 2.10</t>
  </si>
  <si>
    <t>15.22,1</t>
  </si>
  <si>
    <t xml:space="preserve">  74/12</t>
  </si>
  <si>
    <t xml:space="preserve">  76/12</t>
  </si>
  <si>
    <t>+ 4.21,5</t>
  </si>
  <si>
    <t>111/19</t>
  </si>
  <si>
    <t xml:space="preserve"> 7.08,7</t>
  </si>
  <si>
    <t xml:space="preserve"> 6.19,4</t>
  </si>
  <si>
    <t xml:space="preserve"> 2.01,7</t>
  </si>
  <si>
    <t>15.29,8</t>
  </si>
  <si>
    <t xml:space="preserve"> 119/19</t>
  </si>
  <si>
    <t xml:space="preserve"> 119/20</t>
  </si>
  <si>
    <t xml:space="preserve"> 101/16</t>
  </si>
  <si>
    <t>+ 4.29,2</t>
  </si>
  <si>
    <t>112/19</t>
  </si>
  <si>
    <t xml:space="preserve"> 7.01,5</t>
  </si>
  <si>
    <t xml:space="preserve"> 6.25,6</t>
  </si>
  <si>
    <t xml:space="preserve"> 2.05,3</t>
  </si>
  <si>
    <t>15.32,4</t>
  </si>
  <si>
    <t xml:space="preserve"> 117/22</t>
  </si>
  <si>
    <t xml:space="preserve"> 120/22</t>
  </si>
  <si>
    <t xml:space="preserve"> 107/21</t>
  </si>
  <si>
    <t>+ 4.31,8</t>
  </si>
  <si>
    <t>113/11</t>
  </si>
  <si>
    <t xml:space="preserve"> 7.23,2</t>
  </si>
  <si>
    <t xml:space="preserve"> 6.16,1</t>
  </si>
  <si>
    <t xml:space="preserve"> 2.09,7</t>
  </si>
  <si>
    <t>15.49,0</t>
  </si>
  <si>
    <t xml:space="preserve"> 121/11</t>
  </si>
  <si>
    <t>+ 4.48,4</t>
  </si>
  <si>
    <t>114/7</t>
  </si>
  <si>
    <t xml:space="preserve"> 5.00</t>
  </si>
  <si>
    <t>16.15,7</t>
  </si>
  <si>
    <t>+ 5.15,1</t>
  </si>
  <si>
    <t>115/20</t>
  </si>
  <si>
    <t xml:space="preserve"> 7.31,1</t>
  </si>
  <si>
    <t xml:space="preserve"> 6.46,0</t>
  </si>
  <si>
    <t xml:space="preserve"> 2.16,1</t>
  </si>
  <si>
    <t>16.33,2</t>
  </si>
  <si>
    <t xml:space="preserve"> 122/21</t>
  </si>
  <si>
    <t xml:space="preserve"> 121/21</t>
  </si>
  <si>
    <t>+ 5.32,6</t>
  </si>
  <si>
    <t>116/20</t>
  </si>
  <si>
    <t xml:space="preserve"> 123/23</t>
  </si>
  <si>
    <t xml:space="preserve">  84/15</t>
  </si>
  <si>
    <t>117/21</t>
  </si>
  <si>
    <t xml:space="preserve"> 5.44,4</t>
  </si>
  <si>
    <t xml:space="preserve"> 5.06,2</t>
  </si>
  <si>
    <t>11.46,1</t>
  </si>
  <si>
    <t>22.36,7</t>
  </si>
  <si>
    <t>+11.36,1</t>
  </si>
  <si>
    <t>118/14</t>
  </si>
  <si>
    <t>12.00</t>
  </si>
  <si>
    <t>23.44,7</t>
  </si>
  <si>
    <t xml:space="preserve">  93/15</t>
  </si>
  <si>
    <t>+12.44,1</t>
  </si>
  <si>
    <t>119/21</t>
  </si>
  <si>
    <t xml:space="preserve"> 6.19,0</t>
  </si>
  <si>
    <t xml:space="preserve"> 6.10,0</t>
  </si>
  <si>
    <t>11.48,2</t>
  </si>
  <si>
    <t>24.17,2</t>
  </si>
  <si>
    <t xml:space="preserve"> 115/18</t>
  </si>
  <si>
    <t xml:space="preserve"> 126/21</t>
  </si>
  <si>
    <t>+13.16,6</t>
  </si>
  <si>
    <t>120/22</t>
  </si>
  <si>
    <t>17.13,9</t>
  </si>
  <si>
    <t xml:space="preserve"> 6.11,3</t>
  </si>
  <si>
    <t xml:space="preserve"> 2.02,7</t>
  </si>
  <si>
    <t>25.27,9</t>
  </si>
  <si>
    <t xml:space="preserve"> 127/26</t>
  </si>
  <si>
    <t xml:space="preserve"> 117/21</t>
  </si>
  <si>
    <t>+14.27,3</t>
  </si>
  <si>
    <t>121/15</t>
  </si>
  <si>
    <t xml:space="preserve"> 5.28,2</t>
  </si>
  <si>
    <t>11.51,8</t>
  </si>
  <si>
    <t>11.47,0</t>
  </si>
  <si>
    <t>29.07,0</t>
  </si>
  <si>
    <t xml:space="preserve"> 126/15</t>
  </si>
  <si>
    <t xml:space="preserve"> 125/15</t>
  </si>
  <si>
    <t>+18.06,4</t>
  </si>
  <si>
    <t>122/23</t>
  </si>
  <si>
    <t xml:space="preserve"> 5.45,4</t>
  </si>
  <si>
    <t>11.50,0</t>
  </si>
  <si>
    <t>29.21,5</t>
  </si>
  <si>
    <t xml:space="preserve">  58/9</t>
  </si>
  <si>
    <t xml:space="preserve"> 122/23</t>
  </si>
  <si>
    <t>+18.20,9</t>
  </si>
  <si>
    <t>123/24</t>
  </si>
  <si>
    <t xml:space="preserve"> 5.45,6</t>
  </si>
  <si>
    <t>29.21,7</t>
  </si>
  <si>
    <t>+18.21,1</t>
  </si>
  <si>
    <t>124/15</t>
  </si>
  <si>
    <t>19.00</t>
  </si>
  <si>
    <t>30.38,5</t>
  </si>
  <si>
    <t>+19.37,9</t>
  </si>
  <si>
    <t>125/25</t>
  </si>
  <si>
    <t>12.18,8</t>
  </si>
  <si>
    <t>35.54,9</t>
  </si>
  <si>
    <t xml:space="preserve"> 124/24</t>
  </si>
  <si>
    <t>+24.54,3</t>
  </si>
  <si>
    <t>126/26</t>
  </si>
  <si>
    <t>127/22</t>
  </si>
  <si>
    <t>12.31,0</t>
  </si>
  <si>
    <t>36.14,1</t>
  </si>
  <si>
    <t xml:space="preserve"> 126/22</t>
  </si>
  <si>
    <t xml:space="preserve"> 127/22</t>
  </si>
  <si>
    <t>+25.13,5</t>
  </si>
  <si>
    <t>GEARBOX</t>
  </si>
  <si>
    <t>OFF</t>
  </si>
  <si>
    <t>Superrally</t>
  </si>
  <si>
    <t xml:space="preserve">  3</t>
  </si>
  <si>
    <t>TC3B</t>
  </si>
  <si>
    <t>5 min. early</t>
  </si>
  <si>
    <t xml:space="preserve">  6</t>
  </si>
  <si>
    <t>12 min. early</t>
  </si>
  <si>
    <t xml:space="preserve">  7</t>
  </si>
  <si>
    <t>19 min. early</t>
  </si>
  <si>
    <t xml:space="preserve"> 50</t>
  </si>
  <si>
    <t>3 min. late</t>
  </si>
  <si>
    <t>101</t>
  </si>
  <si>
    <t>TC3A</t>
  </si>
  <si>
    <t>13 min. late</t>
  </si>
  <si>
    <t>SS1</t>
  </si>
  <si>
    <t>Koimla1</t>
  </si>
  <si>
    <t xml:space="preserve"> 114.85 km/h</t>
  </si>
  <si>
    <t xml:space="preserve"> 113.21 km/h</t>
  </si>
  <si>
    <t xml:space="preserve"> 105.75 km/h</t>
  </si>
  <si>
    <t xml:space="preserve"> 106.71 km/h</t>
  </si>
  <si>
    <t xml:space="preserve"> 102.78 km/h</t>
  </si>
  <si>
    <t xml:space="preserve"> 108.03 km/h</t>
  </si>
  <si>
    <t xml:space="preserve"> 111.25 km/h</t>
  </si>
  <si>
    <t xml:space="preserve">  87.28 km/h</t>
  </si>
  <si>
    <t xml:space="preserve"> 9.45 km</t>
  </si>
  <si>
    <t xml:space="preserve">  2 Koitla/Ots</t>
  </si>
  <si>
    <t xml:space="preserve">  3 Kaur/Simm</t>
  </si>
  <si>
    <t>209 Torn/Mesila</t>
  </si>
  <si>
    <t xml:space="preserve"> 33 Subi/Subi</t>
  </si>
  <si>
    <t xml:space="preserve"> 55 Rönnemaa/Rönnemaa</t>
  </si>
  <si>
    <t xml:space="preserve"> 29 Ringenberg/Heina</t>
  </si>
  <si>
    <t xml:space="preserve">  6 Bundsen/Loshtshenikov</t>
  </si>
  <si>
    <t>111 Niinemets/Allika</t>
  </si>
  <si>
    <t>SS2</t>
  </si>
  <si>
    <t>Toomalōuka1</t>
  </si>
  <si>
    <t xml:space="preserve"> 131.46 km/h</t>
  </si>
  <si>
    <t xml:space="preserve"> 130.82 km/h</t>
  </si>
  <si>
    <t xml:space="preserve"> 120.78 km/h</t>
  </si>
  <si>
    <t xml:space="preserve"> 121.53 km/h</t>
  </si>
  <si>
    <t xml:space="preserve"> 119.51 km/h</t>
  </si>
  <si>
    <t xml:space="preserve"> 120.37 km/h</t>
  </si>
  <si>
    <t xml:space="preserve"> 127.37 km/h</t>
  </si>
  <si>
    <t xml:space="preserve"> 102.30 km/h</t>
  </si>
  <si>
    <t xml:space="preserve"> 9.79 km</t>
  </si>
  <si>
    <t xml:space="preserve">  5 Plangi/Sarapuu</t>
  </si>
  <si>
    <t>207 Kruuda/Järveoja</t>
  </si>
  <si>
    <t xml:space="preserve"> 56 Tänak/ōunpuu</t>
  </si>
  <si>
    <t xml:space="preserve"> 27 Jürimäe/Rohtmets</t>
  </si>
  <si>
    <t xml:space="preserve"> 14 Koik/Heldna</t>
  </si>
  <si>
    <t>113 Silt/Loel</t>
  </si>
  <si>
    <t>Kuressaare</t>
  </si>
  <si>
    <t xml:space="preserve">  78.50 km/h</t>
  </si>
  <si>
    <t xml:space="preserve">  75.22 km/h</t>
  </si>
  <si>
    <t xml:space="preserve">  70.65 km/h</t>
  </si>
  <si>
    <t xml:space="preserve">  71.25 km/h</t>
  </si>
  <si>
    <t xml:space="preserve">  69.87 km/h</t>
  </si>
  <si>
    <t xml:space="preserve">  70.26 km/h</t>
  </si>
  <si>
    <t xml:space="preserve">  74.19 km/h</t>
  </si>
  <si>
    <t xml:space="preserve">  61.46 km/h</t>
  </si>
  <si>
    <t xml:space="preserve"> 2.10 km</t>
  </si>
  <si>
    <t xml:space="preserve">  4 Aus/Koskinen</t>
  </si>
  <si>
    <t xml:space="preserve"> 15 Notkus/Strizanas</t>
  </si>
  <si>
    <t xml:space="preserve"> 8:15</t>
  </si>
  <si>
    <t xml:space="preserve"> 8:16</t>
  </si>
  <si>
    <t xml:space="preserve"> 8:17</t>
  </si>
  <si>
    <t xml:space="preserve"> 8:18</t>
  </si>
  <si>
    <t xml:space="preserve"> 8:19</t>
  </si>
  <si>
    <t xml:space="preserve"> 8:20</t>
  </si>
  <si>
    <t xml:space="preserve"> 8:21</t>
  </si>
  <si>
    <t xml:space="preserve"> 8:22</t>
  </si>
  <si>
    <t xml:space="preserve"> 8:23</t>
  </si>
  <si>
    <t xml:space="preserve"> 8:24</t>
  </si>
  <si>
    <t xml:space="preserve"> 8:25</t>
  </si>
  <si>
    <t xml:space="preserve"> 8:26</t>
  </si>
  <si>
    <t xml:space="preserve"> 8:27</t>
  </si>
  <si>
    <t xml:space="preserve"> 8:28</t>
  </si>
  <si>
    <t xml:space="preserve"> 8:29</t>
  </si>
  <si>
    <t xml:space="preserve"> 8:30</t>
  </si>
  <si>
    <t xml:space="preserve"> 8:31</t>
  </si>
  <si>
    <t xml:space="preserve"> 8:32</t>
  </si>
  <si>
    <t xml:space="preserve"> 8:33</t>
  </si>
  <si>
    <t xml:space="preserve"> 8:34</t>
  </si>
  <si>
    <t xml:space="preserve"> 8:35</t>
  </si>
  <si>
    <t xml:space="preserve"> 8:36</t>
  </si>
  <si>
    <t xml:space="preserve"> 8:37</t>
  </si>
  <si>
    <t xml:space="preserve"> 8:38</t>
  </si>
  <si>
    <t xml:space="preserve"> 8:39</t>
  </si>
  <si>
    <t xml:space="preserve"> 8:40</t>
  </si>
  <si>
    <t xml:space="preserve"> 8:41</t>
  </si>
  <si>
    <t xml:space="preserve"> 8:42</t>
  </si>
  <si>
    <t xml:space="preserve"> 8:43</t>
  </si>
  <si>
    <t xml:space="preserve"> 8:45</t>
  </si>
  <si>
    <t xml:space="preserve"> 8:46</t>
  </si>
  <si>
    <t xml:space="preserve"> 8:47</t>
  </si>
  <si>
    <t xml:space="preserve"> 8:48</t>
  </si>
  <si>
    <t xml:space="preserve"> 8:49</t>
  </si>
  <si>
    <t xml:space="preserve"> 8:50</t>
  </si>
  <si>
    <t xml:space="preserve"> 8:51</t>
  </si>
  <si>
    <t xml:space="preserve"> 8:52</t>
  </si>
  <si>
    <t xml:space="preserve"> 8:53</t>
  </si>
  <si>
    <t xml:space="preserve"> 8:54</t>
  </si>
  <si>
    <t xml:space="preserve"> 8:55</t>
  </si>
  <si>
    <t xml:space="preserve"> 8:56</t>
  </si>
  <si>
    <t xml:space="preserve"> 8:57</t>
  </si>
  <si>
    <t xml:space="preserve"> 8:58</t>
  </si>
  <si>
    <t xml:space="preserve"> 8:59</t>
  </si>
  <si>
    <t xml:space="preserve"> 9:00</t>
  </si>
  <si>
    <t xml:space="preserve"> 9:01</t>
  </si>
  <si>
    <t xml:space="preserve"> 9:02</t>
  </si>
  <si>
    <t xml:space="preserve"> 9:03</t>
  </si>
  <si>
    <t xml:space="preserve"> 9:04</t>
  </si>
  <si>
    <t xml:space="preserve"> 9:05</t>
  </si>
  <si>
    <t xml:space="preserve"> 9:06</t>
  </si>
  <si>
    <t xml:space="preserve"> 9:07</t>
  </si>
  <si>
    <t xml:space="preserve"> 9:08</t>
  </si>
  <si>
    <t xml:space="preserve"> 9:09</t>
  </si>
  <si>
    <t xml:space="preserve"> 9:10</t>
  </si>
  <si>
    <t xml:space="preserve"> 9:11</t>
  </si>
  <si>
    <t xml:space="preserve"> 9:12</t>
  </si>
  <si>
    <t xml:space="preserve"> 9:13</t>
  </si>
  <si>
    <t xml:space="preserve"> 9:14</t>
  </si>
  <si>
    <t xml:space="preserve"> 9:15</t>
  </si>
  <si>
    <t xml:space="preserve"> 9:16</t>
  </si>
  <si>
    <t xml:space="preserve"> 9:17</t>
  </si>
  <si>
    <t xml:space="preserve"> 9:18</t>
  </si>
  <si>
    <t xml:space="preserve"> 9:19</t>
  </si>
  <si>
    <t xml:space="preserve"> 9:20</t>
  </si>
  <si>
    <t xml:space="preserve"> 9:21</t>
  </si>
  <si>
    <t xml:space="preserve"> 9:22</t>
  </si>
  <si>
    <t xml:space="preserve"> 9:23</t>
  </si>
  <si>
    <t xml:space="preserve"> 9:24</t>
  </si>
  <si>
    <t xml:space="preserve"> 9:25</t>
  </si>
  <si>
    <t xml:space="preserve"> 9:26</t>
  </si>
  <si>
    <t xml:space="preserve"> 9:27</t>
  </si>
  <si>
    <t xml:space="preserve"> 9:28</t>
  </si>
  <si>
    <t xml:space="preserve"> 9:29</t>
  </si>
  <si>
    <t xml:space="preserve"> 9:30</t>
  </si>
  <si>
    <t xml:space="preserve"> 9:31</t>
  </si>
  <si>
    <t xml:space="preserve"> 9:32</t>
  </si>
  <si>
    <t xml:space="preserve"> 9:33</t>
  </si>
  <si>
    <t xml:space="preserve"> 9:34</t>
  </si>
  <si>
    <t xml:space="preserve"> 9:35</t>
  </si>
  <si>
    <t xml:space="preserve"> 9:36</t>
  </si>
  <si>
    <t xml:space="preserve"> 9:37</t>
  </si>
  <si>
    <t xml:space="preserve"> 9:38</t>
  </si>
  <si>
    <t xml:space="preserve"> 9:39</t>
  </si>
  <si>
    <t xml:space="preserve"> 9:40</t>
  </si>
  <si>
    <t xml:space="preserve"> 9:41</t>
  </si>
  <si>
    <t xml:space="preserve"> 9:42</t>
  </si>
  <si>
    <t xml:space="preserve"> 9:43</t>
  </si>
  <si>
    <t xml:space="preserve"> 9:44</t>
  </si>
  <si>
    <t xml:space="preserve"> 9:45</t>
  </si>
  <si>
    <t xml:space="preserve"> 9:46</t>
  </si>
  <si>
    <t xml:space="preserve"> 9:47</t>
  </si>
  <si>
    <t xml:space="preserve"> 9:48</t>
  </si>
  <si>
    <t xml:space="preserve"> 9:49</t>
  </si>
  <si>
    <t xml:space="preserve"> 9:50</t>
  </si>
  <si>
    <t xml:space="preserve"> 9:51</t>
  </si>
  <si>
    <t xml:space="preserve"> 9:52</t>
  </si>
  <si>
    <t xml:space="preserve"> 9:53</t>
  </si>
  <si>
    <t xml:space="preserve"> 9:54</t>
  </si>
  <si>
    <t xml:space="preserve"> 9:55</t>
  </si>
  <si>
    <t xml:space="preserve"> 9:56</t>
  </si>
  <si>
    <t xml:space="preserve"> 9:57</t>
  </si>
  <si>
    <t xml:space="preserve"> 9:58</t>
  </si>
  <si>
    <t xml:space="preserve"> 9:59</t>
  </si>
  <si>
    <t>10:00</t>
  </si>
  <si>
    <t>10:01</t>
  </si>
  <si>
    <t>10:02</t>
  </si>
  <si>
    <t>10:03</t>
  </si>
  <si>
    <t>10:04</t>
  </si>
  <si>
    <t>10:05</t>
  </si>
  <si>
    <t>10:06</t>
  </si>
  <si>
    <t>10:07</t>
  </si>
  <si>
    <t>10:08</t>
  </si>
  <si>
    <t>10:09</t>
  </si>
  <si>
    <t>10:10</t>
  </si>
  <si>
    <t>10:11</t>
  </si>
  <si>
    <t>10:14</t>
  </si>
  <si>
    <t>10:15</t>
  </si>
  <si>
    <t>10:16</t>
  </si>
  <si>
    <t>10:17</t>
  </si>
  <si>
    <t>10:18</t>
  </si>
  <si>
    <t>10:19</t>
  </si>
  <si>
    <t>10:20</t>
  </si>
  <si>
    <t>10:21</t>
  </si>
  <si>
    <t>10:22</t>
  </si>
  <si>
    <t>10:23</t>
  </si>
  <si>
    <t xml:space="preserve"> 8:11</t>
  </si>
  <si>
    <t xml:space="preserve"> 8:05</t>
  </si>
  <si>
    <t xml:space="preserve"> 8:08</t>
  </si>
  <si>
    <t xml:space="preserve"> 8:02</t>
  </si>
  <si>
    <t xml:space="preserve"> 7:59</t>
  </si>
  <si>
    <t>10:24</t>
  </si>
  <si>
    <t xml:space="preserve">  43</t>
  </si>
  <si>
    <t>SS1S</t>
  </si>
  <si>
    <t xml:space="preserve">  51</t>
  </si>
  <si>
    <t xml:space="preserve">  84</t>
  </si>
  <si>
    <t xml:space="preserve"> 6.42,9</t>
  </si>
  <si>
    <t xml:space="preserve"> 7.13,0</t>
  </si>
  <si>
    <t xml:space="preserve"> 6.50,7</t>
  </si>
  <si>
    <t xml:space="preserve">  96/12</t>
  </si>
  <si>
    <t xml:space="preserve">  97/7</t>
  </si>
  <si>
    <t xml:space="preserve">  98/8</t>
  </si>
  <si>
    <t xml:space="preserve"> 100/14</t>
  </si>
  <si>
    <t xml:space="preserve">  95/6</t>
  </si>
  <si>
    <t xml:space="preserve">  99/13</t>
  </si>
  <si>
    <t>14.32,4</t>
  </si>
  <si>
    <t xml:space="preserve">  94/21</t>
  </si>
  <si>
    <t>11.01,5</t>
  </si>
  <si>
    <t xml:space="preserve"> 4.53,1</t>
  </si>
  <si>
    <t xml:space="preserve"> 4.24,6</t>
  </si>
  <si>
    <t xml:space="preserve"> 1:00.46,6</t>
  </si>
  <si>
    <t>11.03,6</t>
  </si>
  <si>
    <t xml:space="preserve"> 4.51,9</t>
  </si>
  <si>
    <t xml:space="preserve"> 4.21,9</t>
  </si>
  <si>
    <t xml:space="preserve"> 1:01.41,3</t>
  </si>
  <si>
    <t>+ 0.54,7</t>
  </si>
  <si>
    <t>11.02,9</t>
  </si>
  <si>
    <t xml:space="preserve"> 4.52,5</t>
  </si>
  <si>
    <t xml:space="preserve"> 4.24,1</t>
  </si>
  <si>
    <t xml:space="preserve"> 1:01.48,7</t>
  </si>
  <si>
    <t>+ 1.02,1</t>
  </si>
  <si>
    <t>11.15,2</t>
  </si>
  <si>
    <t xml:space="preserve"> 4.56,4</t>
  </si>
  <si>
    <t xml:space="preserve"> 4.32,1</t>
  </si>
  <si>
    <t xml:space="preserve"> 1:02.37,0</t>
  </si>
  <si>
    <t xml:space="preserve">   7/5</t>
  </si>
  <si>
    <t>+ 1.50,4</t>
  </si>
  <si>
    <t xml:space="preserve"> 1:03.01,7</t>
  </si>
  <si>
    <t>+ 2.15,1</t>
  </si>
  <si>
    <t>11.28,9</t>
  </si>
  <si>
    <t xml:space="preserve"> 4.59,5</t>
  </si>
  <si>
    <t xml:space="preserve"> 1:03.22,2</t>
  </si>
  <si>
    <t xml:space="preserve">   6/4</t>
  </si>
  <si>
    <t>+ 2.35,6</t>
  </si>
  <si>
    <t>11.20,5</t>
  </si>
  <si>
    <t xml:space="preserve"> 5.02,5</t>
  </si>
  <si>
    <t xml:space="preserve"> 4.33,3</t>
  </si>
  <si>
    <t xml:space="preserve"> 1:03.33,2</t>
  </si>
  <si>
    <t xml:space="preserve">   8/6</t>
  </si>
  <si>
    <t>+ 2.46,6</t>
  </si>
  <si>
    <t>11.31,0</t>
  </si>
  <si>
    <t xml:space="preserve"> 5.00,3</t>
  </si>
  <si>
    <t xml:space="preserve"> 1:03.41,4</t>
  </si>
  <si>
    <t>11.44,8</t>
  </si>
  <si>
    <t xml:space="preserve"> 5.09,6</t>
  </si>
  <si>
    <t xml:space="preserve"> 4.36,2</t>
  </si>
  <si>
    <t xml:space="preserve"> 1:04.29,1</t>
  </si>
  <si>
    <t>+ 3.42,5</t>
  </si>
  <si>
    <t>11.48,7</t>
  </si>
  <si>
    <t xml:space="preserve"> 4.35,7</t>
  </si>
  <si>
    <t xml:space="preserve"> 1:04.54,3</t>
  </si>
  <si>
    <t xml:space="preserve">   9/1</t>
  </si>
  <si>
    <t>+ 4.07,7</t>
  </si>
  <si>
    <t>11.52,1</t>
  </si>
  <si>
    <t xml:space="preserve"> 5.15,4</t>
  </si>
  <si>
    <t xml:space="preserve"> 1:05.24,7</t>
  </si>
  <si>
    <t xml:space="preserve">  12/3</t>
  </si>
  <si>
    <t>+ 4.38,1</t>
  </si>
  <si>
    <t>11.59,4</t>
  </si>
  <si>
    <t xml:space="preserve"> 5.13,7</t>
  </si>
  <si>
    <t xml:space="preserve"> 4.38,0</t>
  </si>
  <si>
    <t xml:space="preserve"> 1:05.38,1</t>
  </si>
  <si>
    <t xml:space="preserve"> 5.18,3</t>
  </si>
  <si>
    <t xml:space="preserve"> 4.47,5</t>
  </si>
  <si>
    <t xml:space="preserve"> 1:06.32,7</t>
  </si>
  <si>
    <t>+ 5.46,1</t>
  </si>
  <si>
    <t>SS8</t>
  </si>
  <si>
    <t>0.20</t>
  </si>
  <si>
    <t xml:space="preserve">  11/2</t>
  </si>
  <si>
    <t xml:space="preserve">  10/1</t>
  </si>
  <si>
    <t xml:space="preserve">  13/2</t>
  </si>
  <si>
    <t xml:space="preserve"> 5.08,6</t>
  </si>
  <si>
    <t xml:space="preserve"> 4.33,9</t>
  </si>
  <si>
    <t xml:space="preserve"> 1:05.41,0</t>
  </si>
  <si>
    <t>+ 4.54,4</t>
  </si>
  <si>
    <t xml:space="preserve"> 5.13,0</t>
  </si>
  <si>
    <t xml:space="preserve"> 4.36,0</t>
  </si>
  <si>
    <t xml:space="preserve"> 1:05.51,4</t>
  </si>
  <si>
    <t>+ 5.04,8</t>
  </si>
  <si>
    <t>11.50,2</t>
  </si>
  <si>
    <t xml:space="preserve"> 4.42,2</t>
  </si>
  <si>
    <t xml:space="preserve"> 1:06.01,9</t>
  </si>
  <si>
    <t>+ 5.15,3</t>
  </si>
  <si>
    <t xml:space="preserve"> 4.44,4</t>
  </si>
  <si>
    <t xml:space="preserve"> 1:06.28,0</t>
  </si>
  <si>
    <t xml:space="preserve">  15/1</t>
  </si>
  <si>
    <t>+ 5.41,4</t>
  </si>
  <si>
    <t xml:space="preserve">  17/7</t>
  </si>
  <si>
    <t xml:space="preserve">  18/7</t>
  </si>
  <si>
    <t>11.59,6</t>
  </si>
  <si>
    <t xml:space="preserve"> 5.34,2</t>
  </si>
  <si>
    <t xml:space="preserve"> 1:06.55,2</t>
  </si>
  <si>
    <t xml:space="preserve">  24/2</t>
  </si>
  <si>
    <t>+ 6.08,6</t>
  </si>
  <si>
    <t xml:space="preserve"> 4.45,7</t>
  </si>
  <si>
    <t xml:space="preserve"> 1:07.21,8</t>
  </si>
  <si>
    <t>+ 6.35,2</t>
  </si>
  <si>
    <t xml:space="preserve"> 20/1</t>
  </si>
  <si>
    <t xml:space="preserve"> 5.41,6</t>
  </si>
  <si>
    <t xml:space="preserve"> 1:07.25,4</t>
  </si>
  <si>
    <t>+ 6.38,8</t>
  </si>
  <si>
    <t xml:space="preserve"> 5.40,7</t>
  </si>
  <si>
    <t xml:space="preserve"> 1:07.35,6</t>
  </si>
  <si>
    <t>+ 6.49,0</t>
  </si>
  <si>
    <t xml:space="preserve"> 4.51,2</t>
  </si>
  <si>
    <t xml:space="preserve"> 1:07.51,7</t>
  </si>
  <si>
    <t>+ 7.05,1</t>
  </si>
  <si>
    <t xml:space="preserve"> 23/4</t>
  </si>
  <si>
    <t>12.14,3</t>
  </si>
  <si>
    <t xml:space="preserve"> 4.54,3</t>
  </si>
  <si>
    <t xml:space="preserve"> 1:08.06,8</t>
  </si>
  <si>
    <t>+ 7.20,2</t>
  </si>
  <si>
    <t>12.15,1</t>
  </si>
  <si>
    <t xml:space="preserve"> 5.30,8</t>
  </si>
  <si>
    <t xml:space="preserve"> 4.58,5</t>
  </si>
  <si>
    <t xml:space="preserve"> 1:08.08,6</t>
  </si>
  <si>
    <t>+ 7.22,0</t>
  </si>
  <si>
    <t>12.59,0</t>
  </si>
  <si>
    <t xml:space="preserve"> 5.43,9</t>
  </si>
  <si>
    <t xml:space="preserve"> 5.05,0</t>
  </si>
  <si>
    <t xml:space="preserve"> 1:10.34,9</t>
  </si>
  <si>
    <t>+ 9.48,3</t>
  </si>
  <si>
    <t>13.49,5</t>
  </si>
  <si>
    <t xml:space="preserve"> 5.39,0</t>
  </si>
  <si>
    <t xml:space="preserve"> 5.07,8</t>
  </si>
  <si>
    <t xml:space="preserve"> 1:12.05,3</t>
  </si>
  <si>
    <t>+11.18,7</t>
  </si>
  <si>
    <t>13.51,4</t>
  </si>
  <si>
    <t xml:space="preserve"> 6.10,7</t>
  </si>
  <si>
    <t>12.13,5</t>
  </si>
  <si>
    <t xml:space="preserve"> 5.25,0</t>
  </si>
  <si>
    <t xml:space="preserve"> 4.55,2</t>
  </si>
  <si>
    <t xml:space="preserve"> 1:24.17,0</t>
  </si>
  <si>
    <t>+23.30,4</t>
  </si>
  <si>
    <t>11.40,9</t>
  </si>
  <si>
    <t xml:space="preserve"> 5.16,0</t>
  </si>
  <si>
    <t xml:space="preserve"> 4.47,1</t>
  </si>
  <si>
    <t xml:space="preserve"> 1:05.31,0</t>
  </si>
  <si>
    <t xml:space="preserve">  18/2</t>
  </si>
  <si>
    <t xml:space="preserve">  23/3</t>
  </si>
  <si>
    <t>+ 4.44,4</t>
  </si>
  <si>
    <t xml:space="preserve"> 14/2</t>
  </si>
  <si>
    <t>11.54,5</t>
  </si>
  <si>
    <t xml:space="preserve"> 4.46,4</t>
  </si>
  <si>
    <t xml:space="preserve"> 1:05.46,4</t>
  </si>
  <si>
    <t xml:space="preserve">  19/3</t>
  </si>
  <si>
    <t>+ 4.59,8</t>
  </si>
  <si>
    <t xml:space="preserve"> 17/4</t>
  </si>
  <si>
    <t xml:space="preserve"> 4.44,6</t>
  </si>
  <si>
    <t xml:space="preserve"> 1:06.07,6</t>
  </si>
  <si>
    <t>+ 5.21,0</t>
  </si>
  <si>
    <t xml:space="preserve"> 19/7</t>
  </si>
  <si>
    <t xml:space="preserve"> 5.15,5</t>
  </si>
  <si>
    <t xml:space="preserve"> 4.44,8</t>
  </si>
  <si>
    <t xml:space="preserve"> 1:06.16,9</t>
  </si>
  <si>
    <t>+ 5.30,3</t>
  </si>
  <si>
    <t xml:space="preserve"> 5.18,1</t>
  </si>
  <si>
    <t xml:space="preserve"> 4.49,8</t>
  </si>
  <si>
    <t xml:space="preserve"> 1:07.04,8</t>
  </si>
  <si>
    <t xml:space="preserve">  21/4</t>
  </si>
  <si>
    <t xml:space="preserve">  26/4</t>
  </si>
  <si>
    <t>+ 6.18,2</t>
  </si>
  <si>
    <t xml:space="preserve"> 5.26,5</t>
  </si>
  <si>
    <t xml:space="preserve"> 4.45,8</t>
  </si>
  <si>
    <t xml:space="preserve"> 1:07.13,3</t>
  </si>
  <si>
    <t xml:space="preserve">  28/5</t>
  </si>
  <si>
    <t xml:space="preserve">  20/3</t>
  </si>
  <si>
    <t>+ 6.26,7</t>
  </si>
  <si>
    <t xml:space="preserve"> 25/4</t>
  </si>
  <si>
    <t>12.05,8</t>
  </si>
  <si>
    <t xml:space="preserve"> 5.22,9</t>
  </si>
  <si>
    <t xml:space="preserve"> 4.46,9</t>
  </si>
  <si>
    <t xml:space="preserve"> 1:07.17,5</t>
  </si>
  <si>
    <t>+ 6.30,9</t>
  </si>
  <si>
    <t xml:space="preserve">  19/5</t>
  </si>
  <si>
    <t xml:space="preserve"> 27/5</t>
  </si>
  <si>
    <t xml:space="preserve">  25/4</t>
  </si>
  <si>
    <t>12.11,3</t>
  </si>
  <si>
    <t xml:space="preserve"> 1:07.37,8</t>
  </si>
  <si>
    <t xml:space="preserve">  25/5</t>
  </si>
  <si>
    <t>+ 6.51,2</t>
  </si>
  <si>
    <t>12.18,7</t>
  </si>
  <si>
    <t xml:space="preserve"> 4.55,8</t>
  </si>
  <si>
    <t xml:space="preserve"> 1:07.50,7</t>
  </si>
  <si>
    <t>+ 7.04,1</t>
  </si>
  <si>
    <t>12.20,7</t>
  </si>
  <si>
    <t xml:space="preserve"> 4.54,7</t>
  </si>
  <si>
    <t xml:space="preserve"> 1:07.53,2</t>
  </si>
  <si>
    <t>+ 7.06,6</t>
  </si>
  <si>
    <t>12.09,4</t>
  </si>
  <si>
    <t xml:space="preserve"> 4.55,6</t>
  </si>
  <si>
    <t xml:space="preserve"> 1:08.08,5</t>
  </si>
  <si>
    <t>+ 7.21,9</t>
  </si>
  <si>
    <t>12.45,8</t>
  </si>
  <si>
    <t xml:space="preserve"> 5.35,4</t>
  </si>
  <si>
    <t xml:space="preserve"> 5.01,5</t>
  </si>
  <si>
    <t xml:space="preserve"> 1:09.38,7</t>
  </si>
  <si>
    <t>+ 8.52,1</t>
  </si>
  <si>
    <t xml:space="preserve">  43/6</t>
  </si>
  <si>
    <t xml:space="preserve">  33/6</t>
  </si>
  <si>
    <t>12.07,3</t>
  </si>
  <si>
    <t xml:space="preserve"> 5.22,6</t>
  </si>
  <si>
    <t xml:space="preserve"> 1:07.17,1</t>
  </si>
  <si>
    <t>+ 6.30,5</t>
  </si>
  <si>
    <t xml:space="preserve"> 28/5</t>
  </si>
  <si>
    <t xml:space="preserve"> 29/3</t>
  </si>
  <si>
    <t>12.21,1</t>
  </si>
  <si>
    <t xml:space="preserve"> 5.22,5</t>
  </si>
  <si>
    <t xml:space="preserve"> 1:07.33,5</t>
  </si>
  <si>
    <t xml:space="preserve">  30/2</t>
  </si>
  <si>
    <t>+ 6.46,9</t>
  </si>
  <si>
    <t xml:space="preserve"> 30/6</t>
  </si>
  <si>
    <t xml:space="preserve"> 32/6</t>
  </si>
  <si>
    <t>12.25,2</t>
  </si>
  <si>
    <t xml:space="preserve"> 1:07.41,9</t>
  </si>
  <si>
    <t>+ 6.55,3</t>
  </si>
  <si>
    <t xml:space="preserve">  37/3</t>
  </si>
  <si>
    <t xml:space="preserve"> 35/1</t>
  </si>
  <si>
    <t xml:space="preserve">  40/1</t>
  </si>
  <si>
    <t xml:space="preserve"> 36/9</t>
  </si>
  <si>
    <t>12.27,3</t>
  </si>
  <si>
    <t xml:space="preserve"> 5.19,1</t>
  </si>
  <si>
    <t xml:space="preserve"> 4.50,8</t>
  </si>
  <si>
    <t xml:space="preserve"> 1:07.56,1</t>
  </si>
  <si>
    <t xml:space="preserve">  23/9</t>
  </si>
  <si>
    <t>+ 7.09,5</t>
  </si>
  <si>
    <t xml:space="preserve"> 37/8</t>
  </si>
  <si>
    <t xml:space="preserve">  33/7</t>
  </si>
  <si>
    <t xml:space="preserve"> 38/7</t>
  </si>
  <si>
    <t xml:space="preserve">  36/7</t>
  </si>
  <si>
    <t xml:space="preserve">  38/8</t>
  </si>
  <si>
    <t xml:space="preserve"> 40/5</t>
  </si>
  <si>
    <t xml:space="preserve">  45/8</t>
  </si>
  <si>
    <t xml:space="preserve">  45/7</t>
  </si>
  <si>
    <t xml:space="preserve">  46/8</t>
  </si>
  <si>
    <t xml:space="preserve"> 41/5</t>
  </si>
  <si>
    <t>12.50,9</t>
  </si>
  <si>
    <t xml:space="preserve"> 5.33,3</t>
  </si>
  <si>
    <t xml:space="preserve"> 1:09.40,6</t>
  </si>
  <si>
    <t>+ 8.54,0</t>
  </si>
  <si>
    <t xml:space="preserve"> 42/8</t>
  </si>
  <si>
    <t>12.41,4</t>
  </si>
  <si>
    <t xml:space="preserve"> 5.31,7</t>
  </si>
  <si>
    <t xml:space="preserve"> 4.58,1</t>
  </si>
  <si>
    <t xml:space="preserve"> 1:09.53,4</t>
  </si>
  <si>
    <t>+ 9.06,8</t>
  </si>
  <si>
    <t xml:space="preserve"> 43/9</t>
  </si>
  <si>
    <t>12.50,2</t>
  </si>
  <si>
    <t xml:space="preserve"> 5.35,3</t>
  </si>
  <si>
    <t xml:space="preserve"> 1:10.07,5</t>
  </si>
  <si>
    <t xml:space="preserve">  55/9</t>
  </si>
  <si>
    <t>+ 9.20,9</t>
  </si>
  <si>
    <t>12.56,5</t>
  </si>
  <si>
    <t xml:space="preserve"> 5.50,2</t>
  </si>
  <si>
    <t xml:space="preserve"> 5.02,0</t>
  </si>
  <si>
    <t xml:space="preserve"> 1:10.19,7</t>
  </si>
  <si>
    <t xml:space="preserve">  48/2</t>
  </si>
  <si>
    <t>+ 9.33,1</t>
  </si>
  <si>
    <t>12.51,0</t>
  </si>
  <si>
    <t xml:space="preserve"> 5.40,5</t>
  </si>
  <si>
    <t xml:space="preserve"> 1:10.22,3</t>
  </si>
  <si>
    <t>+ 9.35,7</t>
  </si>
  <si>
    <t>12.59,4</t>
  </si>
  <si>
    <t xml:space="preserve"> 1:10.23,3</t>
  </si>
  <si>
    <t>+ 9.36,7</t>
  </si>
  <si>
    <t>13.59,7</t>
  </si>
  <si>
    <t xml:space="preserve"> 5.38,9</t>
  </si>
  <si>
    <t xml:space="preserve"> 4.57,8</t>
  </si>
  <si>
    <t xml:space="preserve"> 1:11.10,0</t>
  </si>
  <si>
    <t xml:space="preserve">  39/4</t>
  </si>
  <si>
    <t>+10.23,4</t>
  </si>
  <si>
    <t>13.09,0</t>
  </si>
  <si>
    <t xml:space="preserve"> 5.36,4</t>
  </si>
  <si>
    <t xml:space="preserve"> 5.04,7</t>
  </si>
  <si>
    <t xml:space="preserve"> 1:11.15,9</t>
  </si>
  <si>
    <t>+10.29,3</t>
  </si>
  <si>
    <t>12.23,3</t>
  </si>
  <si>
    <t xml:space="preserve"> 3.50</t>
  </si>
  <si>
    <t xml:space="preserve"> 1:12.02,3</t>
  </si>
  <si>
    <t xml:space="preserve">  28/3</t>
  </si>
  <si>
    <t>+11.15,7</t>
  </si>
  <si>
    <t xml:space="preserve">  50/9</t>
  </si>
  <si>
    <t>14.03,4</t>
  </si>
  <si>
    <t xml:space="preserve"> 6.03,7</t>
  </si>
  <si>
    <t xml:space="preserve"> 1:12.39,0</t>
  </si>
  <si>
    <t>+11.52,4</t>
  </si>
  <si>
    <t>12.42,6</t>
  </si>
  <si>
    <t xml:space="preserve"> 5.36,3</t>
  </si>
  <si>
    <t xml:space="preserve"> 4.58,0</t>
  </si>
  <si>
    <t xml:space="preserve"> 1:19.04,6</t>
  </si>
  <si>
    <t xml:space="preserve">  44/7</t>
  </si>
  <si>
    <t>+18.18,0</t>
  </si>
  <si>
    <t xml:space="preserve">  35/8</t>
  </si>
  <si>
    <t>12.25,5</t>
  </si>
  <si>
    <t xml:space="preserve"> 5.33,9</t>
  </si>
  <si>
    <t xml:space="preserve"> 4.59,4</t>
  </si>
  <si>
    <t xml:space="preserve"> 1:26.15,4</t>
  </si>
  <si>
    <t>+25.28,8</t>
  </si>
  <si>
    <t>12.53,1</t>
  </si>
  <si>
    <t xml:space="preserve"> 5.38,6</t>
  </si>
  <si>
    <t xml:space="preserve"> 1:34.51,1</t>
  </si>
  <si>
    <t>+34.04,5</t>
  </si>
  <si>
    <t xml:space="preserve">  47/8</t>
  </si>
  <si>
    <t xml:space="preserve">  43/7</t>
  </si>
  <si>
    <t xml:space="preserve"> 44/6</t>
  </si>
  <si>
    <t>12.47,0</t>
  </si>
  <si>
    <t xml:space="preserve"> 5.32,8</t>
  </si>
  <si>
    <t xml:space="preserve"> 5.04,0</t>
  </si>
  <si>
    <t xml:space="preserve"> 1:10.14,7</t>
  </si>
  <si>
    <t>+ 9.28,1</t>
  </si>
  <si>
    <t xml:space="preserve"> 45/2</t>
  </si>
  <si>
    <t xml:space="preserve">  54/3</t>
  </si>
  <si>
    <t xml:space="preserve">  59/4</t>
  </si>
  <si>
    <t xml:space="preserve"> 46/3</t>
  </si>
  <si>
    <t xml:space="preserve"> 47/7</t>
  </si>
  <si>
    <t xml:space="preserve"> 48/10</t>
  </si>
  <si>
    <t xml:space="preserve">  57/12</t>
  </si>
  <si>
    <t xml:space="preserve">  52/11</t>
  </si>
  <si>
    <t xml:space="preserve"> 49/10</t>
  </si>
  <si>
    <t xml:space="preserve"> 1:10.35,5</t>
  </si>
  <si>
    <t xml:space="preserve">  48/10</t>
  </si>
  <si>
    <t>+ 9.48,9</t>
  </si>
  <si>
    <t>12.45,1</t>
  </si>
  <si>
    <t xml:space="preserve"> 1:10.40,3</t>
  </si>
  <si>
    <t xml:space="preserve">  61/12</t>
  </si>
  <si>
    <t>+ 9.53,7</t>
  </si>
  <si>
    <t xml:space="preserve"> 51/7</t>
  </si>
  <si>
    <t xml:space="preserve">  66/13</t>
  </si>
  <si>
    <t xml:space="preserve"> 52/4</t>
  </si>
  <si>
    <t xml:space="preserve"> 53/8</t>
  </si>
  <si>
    <t xml:space="preserve"> 54/11</t>
  </si>
  <si>
    <t xml:space="preserve"> 55/5</t>
  </si>
  <si>
    <t>14.25,2</t>
  </si>
  <si>
    <t xml:space="preserve"> 5.50,4</t>
  </si>
  <si>
    <t xml:space="preserve"> 1:12.26,7</t>
  </si>
  <si>
    <t xml:space="preserve">  60/5</t>
  </si>
  <si>
    <t>+11.40,1</t>
  </si>
  <si>
    <t xml:space="preserve"> 56/6</t>
  </si>
  <si>
    <t xml:space="preserve">  64/7</t>
  </si>
  <si>
    <t xml:space="preserve">  64/6</t>
  </si>
  <si>
    <t xml:space="preserve"> 57/7</t>
  </si>
  <si>
    <t>13.24,8</t>
  </si>
  <si>
    <t xml:space="preserve"> 5.54,1</t>
  </si>
  <si>
    <t xml:space="preserve"> 5.28,9</t>
  </si>
  <si>
    <t xml:space="preserve"> 1:12.47,1</t>
  </si>
  <si>
    <t xml:space="preserve">  61/6</t>
  </si>
  <si>
    <t>+12.00,5</t>
  </si>
  <si>
    <t xml:space="preserve"> 58/8</t>
  </si>
  <si>
    <t>13.28,1</t>
  </si>
  <si>
    <t xml:space="preserve"> 6.31,9</t>
  </si>
  <si>
    <t xml:space="preserve"> 1:13.16,7</t>
  </si>
  <si>
    <t xml:space="preserve">  65/8</t>
  </si>
  <si>
    <t>+12.30,1</t>
  </si>
  <si>
    <t xml:space="preserve"> 5.54,4</t>
  </si>
  <si>
    <t xml:space="preserve"> 5.14,5</t>
  </si>
  <si>
    <t xml:space="preserve"> 1:13.42,8</t>
  </si>
  <si>
    <t xml:space="preserve">  62/6</t>
  </si>
  <si>
    <t xml:space="preserve">  59/6</t>
  </si>
  <si>
    <t>+12.56,2</t>
  </si>
  <si>
    <t xml:space="preserve"> 60/8</t>
  </si>
  <si>
    <t>13.31,5</t>
  </si>
  <si>
    <t xml:space="preserve"> 6.12,1</t>
  </si>
  <si>
    <t xml:space="preserve"> 1:13.44,6</t>
  </si>
  <si>
    <t xml:space="preserve">  68/9</t>
  </si>
  <si>
    <t xml:space="preserve"> 61/11</t>
  </si>
  <si>
    <t>13.38,8</t>
  </si>
  <si>
    <t xml:space="preserve"> 6.01,6</t>
  </si>
  <si>
    <t xml:space="preserve"> 5.19,0</t>
  </si>
  <si>
    <t xml:space="preserve"> 1:13.54,1</t>
  </si>
  <si>
    <t>+13.07,5</t>
  </si>
  <si>
    <t xml:space="preserve"> 62/9</t>
  </si>
  <si>
    <t>12.33,9</t>
  </si>
  <si>
    <t xml:space="preserve"> 5.33,0</t>
  </si>
  <si>
    <t xml:space="preserve"> 5.09,2</t>
  </si>
  <si>
    <t xml:space="preserve"> 1:15.42,0</t>
  </si>
  <si>
    <t>+14.55,4</t>
  </si>
  <si>
    <t>13.25,9</t>
  </si>
  <si>
    <t xml:space="preserve"> 6.04,2</t>
  </si>
  <si>
    <t xml:space="preserve"> 1:16.43,0</t>
  </si>
  <si>
    <t xml:space="preserve">  65/13</t>
  </si>
  <si>
    <t xml:space="preserve">  63/13</t>
  </si>
  <si>
    <t>+15.56,4</t>
  </si>
  <si>
    <t>14.26,9</t>
  </si>
  <si>
    <t xml:space="preserve"> 6.21,4</t>
  </si>
  <si>
    <t xml:space="preserve"> 5.50,0</t>
  </si>
  <si>
    <t xml:space="preserve"> 1:17.28,0</t>
  </si>
  <si>
    <t>+16.41,4</t>
  </si>
  <si>
    <t>15.34,8</t>
  </si>
  <si>
    <t xml:space="preserve"> 6.16,0</t>
  </si>
  <si>
    <t xml:space="preserve"> 5.38,7</t>
  </si>
  <si>
    <t xml:space="preserve"> 1:17.58,6</t>
  </si>
  <si>
    <t xml:space="preserve">  69/14</t>
  </si>
  <si>
    <t xml:space="preserve">  70/14</t>
  </si>
  <si>
    <t>+17.12,0</t>
  </si>
  <si>
    <t xml:space="preserve"> 66/12</t>
  </si>
  <si>
    <t>14.26,3</t>
  </si>
  <si>
    <t xml:space="preserve"> 6.37,6</t>
  </si>
  <si>
    <t xml:space="preserve"> 6.44,2</t>
  </si>
  <si>
    <t xml:space="preserve"> 1:18.01,0</t>
  </si>
  <si>
    <t xml:space="preserve">  73/16</t>
  </si>
  <si>
    <t>+17.14,4</t>
  </si>
  <si>
    <t xml:space="preserve">  67/13</t>
  </si>
  <si>
    <t>21.37,5</t>
  </si>
  <si>
    <t xml:space="preserve"> 6.06,0</t>
  </si>
  <si>
    <t xml:space="preserve"> 5.30,4</t>
  </si>
  <si>
    <t xml:space="preserve"> 1:20.49,6</t>
  </si>
  <si>
    <t xml:space="preserve">  66/8</t>
  </si>
  <si>
    <t>+20.03,0</t>
  </si>
  <si>
    <t xml:space="preserve"> 70/13</t>
  </si>
  <si>
    <t xml:space="preserve">  44/6</t>
  </si>
  <si>
    <t>20.54,6</t>
  </si>
  <si>
    <t xml:space="preserve"> 6.25,5</t>
  </si>
  <si>
    <t xml:space="preserve"> 1:29.37,1</t>
  </si>
  <si>
    <t>+28.50,5</t>
  </si>
  <si>
    <t xml:space="preserve">  53/10</t>
  </si>
  <si>
    <t>14.04,5</t>
  </si>
  <si>
    <t xml:space="preserve"> 6.39,2</t>
  </si>
  <si>
    <t xml:space="preserve"> 6.37,3</t>
  </si>
  <si>
    <t xml:space="preserve"> 1:17.07,7</t>
  </si>
  <si>
    <t>+16.21,1</t>
  </si>
  <si>
    <t>14.27,5</t>
  </si>
  <si>
    <t xml:space="preserve"> 6.19,5</t>
  </si>
  <si>
    <t xml:space="preserve"> 5.43,2</t>
  </si>
  <si>
    <t xml:space="preserve"> 1:17.34,2</t>
  </si>
  <si>
    <t>+16.47,6</t>
  </si>
  <si>
    <t>14.08,3</t>
  </si>
  <si>
    <t xml:space="preserve"> 1:17.46,5</t>
  </si>
  <si>
    <t>+16.59,9</t>
  </si>
  <si>
    <t xml:space="preserve">  80/19</t>
  </si>
  <si>
    <t xml:space="preserve">  77/18</t>
  </si>
  <si>
    <t xml:space="preserve">  82/20</t>
  </si>
  <si>
    <t xml:space="preserve"> 7.45,8</t>
  </si>
  <si>
    <t xml:space="preserve"> 5.57,2</t>
  </si>
  <si>
    <t xml:space="preserve"> 1:18.27,7</t>
  </si>
  <si>
    <t>+17.41,1</t>
  </si>
  <si>
    <t>15.18,4</t>
  </si>
  <si>
    <t xml:space="preserve"> 6.33,7</t>
  </si>
  <si>
    <t xml:space="preserve"> 5.47,4</t>
  </si>
  <si>
    <t xml:space="preserve"> 1:19.53,0</t>
  </si>
  <si>
    <t xml:space="preserve">  79/11</t>
  </si>
  <si>
    <t xml:space="preserve">  74/10</t>
  </si>
  <si>
    <t>+19.06,4</t>
  </si>
  <si>
    <t>14.34,2</t>
  </si>
  <si>
    <t xml:space="preserve"> 6.20,7</t>
  </si>
  <si>
    <t xml:space="preserve"> 6.20,2</t>
  </si>
  <si>
    <t xml:space="preserve"> 1:20.40,5</t>
  </si>
  <si>
    <t>+19.53,9</t>
  </si>
  <si>
    <t>15.17,3</t>
  </si>
  <si>
    <t xml:space="preserve"> 6.51,3</t>
  </si>
  <si>
    <t xml:space="preserve"> 1:23.57,3</t>
  </si>
  <si>
    <t xml:space="preserve">  78/10</t>
  </si>
  <si>
    <t>+23.10,7</t>
  </si>
  <si>
    <t>15.54,1</t>
  </si>
  <si>
    <t xml:space="preserve"> 6.57,6</t>
  </si>
  <si>
    <t xml:space="preserve"> 1:25.10,4</t>
  </si>
  <si>
    <t>+24.23,8</t>
  </si>
  <si>
    <t xml:space="preserve"> 6.33,5</t>
  </si>
  <si>
    <t xml:space="preserve"> 5.51,5</t>
  </si>
  <si>
    <t xml:space="preserve"> 1:29.33,6</t>
  </si>
  <si>
    <t xml:space="preserve">  76/17</t>
  </si>
  <si>
    <t>+28.47,0</t>
  </si>
  <si>
    <t>17.09,9</t>
  </si>
  <si>
    <t xml:space="preserve"> 6.54,9</t>
  </si>
  <si>
    <t xml:space="preserve"> 1:30.05,7</t>
  </si>
  <si>
    <t>+29.19,1</t>
  </si>
  <si>
    <t>14.29,3</t>
  </si>
  <si>
    <t xml:space="preserve"> 5.51,6</t>
  </si>
  <si>
    <t xml:space="preserve"> 1:40.01,2</t>
  </si>
  <si>
    <t>+39.14,6</t>
  </si>
  <si>
    <t>18.48,5</t>
  </si>
  <si>
    <t>10.11,4</t>
  </si>
  <si>
    <t xml:space="preserve"> 9.01,4</t>
  </si>
  <si>
    <t xml:space="preserve"> 1:43.32,6</t>
  </si>
  <si>
    <t>+42.46,0</t>
  </si>
  <si>
    <t xml:space="preserve"> 46</t>
  </si>
  <si>
    <t>TC10</t>
  </si>
  <si>
    <t xml:space="preserve"> 60</t>
  </si>
  <si>
    <t>TC11</t>
  </si>
  <si>
    <t>23 min. late</t>
  </si>
  <si>
    <t xml:space="preserve"> 98</t>
  </si>
  <si>
    <t>TC7C</t>
  </si>
  <si>
    <t xml:space="preserve">  13/4</t>
  </si>
  <si>
    <t xml:space="preserve">  28/8</t>
  </si>
  <si>
    <t xml:space="preserve">  35/9</t>
  </si>
  <si>
    <t xml:space="preserve">  36/10</t>
  </si>
  <si>
    <t xml:space="preserve">  55/3</t>
  </si>
  <si>
    <t xml:space="preserve">  53/2</t>
  </si>
  <si>
    <t xml:space="preserve">  68/14</t>
  </si>
  <si>
    <t xml:space="preserve">  58/4</t>
  </si>
  <si>
    <t xml:space="preserve">  75/9</t>
  </si>
  <si>
    <t xml:space="preserve">  69/7</t>
  </si>
  <si>
    <t xml:space="preserve">  76/8</t>
  </si>
  <si>
    <t xml:space="preserve">  86/10</t>
  </si>
  <si>
    <t xml:space="preserve"> 65/1</t>
  </si>
  <si>
    <t>14.14,1</t>
  </si>
  <si>
    <t xml:space="preserve"> 6.31,2</t>
  </si>
  <si>
    <t xml:space="preserve"> 1:17.23,4</t>
  </si>
  <si>
    <t xml:space="preserve">  72/1</t>
  </si>
  <si>
    <t xml:space="preserve">  75/2</t>
  </si>
  <si>
    <t xml:space="preserve">  78/1</t>
  </si>
  <si>
    <t>+16.36,8</t>
  </si>
  <si>
    <t xml:space="preserve"> 67/13</t>
  </si>
  <si>
    <t xml:space="preserve"> 68/11</t>
  </si>
  <si>
    <t xml:space="preserve"> 69/12</t>
  </si>
  <si>
    <t xml:space="preserve">  89/20</t>
  </si>
  <si>
    <t xml:space="preserve">  77/16</t>
  </si>
  <si>
    <t xml:space="preserve">  79/18</t>
  </si>
  <si>
    <t xml:space="preserve">  87/20</t>
  </si>
  <si>
    <t xml:space="preserve"> 71/2</t>
  </si>
  <si>
    <t>14.26,1</t>
  </si>
  <si>
    <t xml:space="preserve"> 6.30,6</t>
  </si>
  <si>
    <t xml:space="preserve"> 5.59,2</t>
  </si>
  <si>
    <t xml:space="preserve"> 1:18.12,6</t>
  </si>
  <si>
    <t xml:space="preserve">  76/2</t>
  </si>
  <si>
    <t xml:space="preserve">  74/1</t>
  </si>
  <si>
    <t xml:space="preserve">  81/2</t>
  </si>
  <si>
    <t>+17.26,0</t>
  </si>
  <si>
    <t xml:space="preserve">  80/12</t>
  </si>
  <si>
    <t>14.37,0</t>
  </si>
  <si>
    <t xml:space="preserve"> 6.47,1</t>
  </si>
  <si>
    <t xml:space="preserve"> 1:19.38,7</t>
  </si>
  <si>
    <t xml:space="preserve">  83/3</t>
  </si>
  <si>
    <t xml:space="preserve">  84/4</t>
  </si>
  <si>
    <t xml:space="preserve">  83/4</t>
  </si>
  <si>
    <t>+18.52,1</t>
  </si>
  <si>
    <t>14.52,0</t>
  </si>
  <si>
    <t xml:space="preserve"> 6.51,9</t>
  </si>
  <si>
    <t xml:space="preserve"> 1:20.35,6</t>
  </si>
  <si>
    <t xml:space="preserve">  86/5</t>
  </si>
  <si>
    <t xml:space="preserve">  84/5</t>
  </si>
  <si>
    <t>+19.49,0</t>
  </si>
  <si>
    <t xml:space="preserve">  82/19</t>
  </si>
  <si>
    <t xml:space="preserve">  85/19</t>
  </si>
  <si>
    <t xml:space="preserve">  96/16</t>
  </si>
  <si>
    <t>14.53,0</t>
  </si>
  <si>
    <t xml:space="preserve"> 6.45,1</t>
  </si>
  <si>
    <t xml:space="preserve"> 6.01,4</t>
  </si>
  <si>
    <t xml:space="preserve"> 1:23.06,1</t>
  </si>
  <si>
    <t xml:space="preserve">  85/5</t>
  </si>
  <si>
    <t xml:space="preserve">  82/3</t>
  </si>
  <si>
    <t>+22.19,5</t>
  </si>
  <si>
    <t xml:space="preserve"> 81/12</t>
  </si>
  <si>
    <t xml:space="preserve">  87/10</t>
  </si>
  <si>
    <t xml:space="preserve">  85/11</t>
  </si>
  <si>
    <t>16.03,2</t>
  </si>
  <si>
    <t xml:space="preserve"> 7.31,3</t>
  </si>
  <si>
    <t xml:space="preserve"> 7.13,5</t>
  </si>
  <si>
    <t xml:space="preserve"> 1:24.24,3</t>
  </si>
  <si>
    <t xml:space="preserve">  91/7</t>
  </si>
  <si>
    <t xml:space="preserve">  89/6</t>
  </si>
  <si>
    <t>+23.37,7</t>
  </si>
  <si>
    <t xml:space="preserve">  90/12</t>
  </si>
  <si>
    <t xml:space="preserve">  87/12</t>
  </si>
  <si>
    <t xml:space="preserve">  81/18</t>
  </si>
  <si>
    <t xml:space="preserve">  95/21</t>
  </si>
  <si>
    <t xml:space="preserve">  88/13</t>
  </si>
  <si>
    <t xml:space="preserve">  80/17</t>
  </si>
  <si>
    <t xml:space="preserve">  92/16</t>
  </si>
  <si>
    <t>19.49,5</t>
  </si>
  <si>
    <t xml:space="preserve"> 8.35,3</t>
  </si>
  <si>
    <t xml:space="preserve"> 8.00,7</t>
  </si>
  <si>
    <t xml:space="preserve"> 2:01.59,9</t>
  </si>
  <si>
    <t xml:space="preserve">  94/15</t>
  </si>
  <si>
    <t xml:space="preserve">  91/15</t>
  </si>
  <si>
    <t>+ 1:01.13,3</t>
  </si>
  <si>
    <t>13.35,3</t>
  </si>
  <si>
    <t>14.17,5</t>
  </si>
  <si>
    <t>11.18,9</t>
  </si>
  <si>
    <t xml:space="preserve">   5/1</t>
  </si>
  <si>
    <t>15.00,1</t>
  </si>
  <si>
    <t xml:space="preserve">  86/6</t>
  </si>
  <si>
    <t xml:space="preserve"> 109</t>
  </si>
  <si>
    <t>SS9S</t>
  </si>
  <si>
    <t xml:space="preserve"> 102</t>
  </si>
  <si>
    <t xml:space="preserve">   6</t>
  </si>
  <si>
    <t xml:space="preserve"> 115</t>
  </si>
  <si>
    <t>SS8F</t>
  </si>
  <si>
    <t xml:space="preserve">  33</t>
  </si>
  <si>
    <t>SS8S</t>
  </si>
  <si>
    <t xml:space="preserve"> 204</t>
  </si>
  <si>
    <t>TC7B</t>
  </si>
  <si>
    <t xml:space="preserve">   3</t>
  </si>
  <si>
    <t xml:space="preserve">  30</t>
  </si>
  <si>
    <t xml:space="preserve"> 116</t>
  </si>
  <si>
    <t xml:space="preserve"> 117</t>
  </si>
  <si>
    <t xml:space="preserve"> 74/3</t>
  </si>
  <si>
    <t xml:space="preserve"> 76/4</t>
  </si>
  <si>
    <t xml:space="preserve"> 78/11</t>
  </si>
  <si>
    <t xml:space="preserve"> 79/5</t>
  </si>
  <si>
    <t xml:space="preserve"> 80/12</t>
  </si>
  <si>
    <t xml:space="preserve"> 82/6</t>
  </si>
  <si>
    <t xml:space="preserve"> 83/13</t>
  </si>
  <si>
    <t xml:space="preserve"> 84/16</t>
  </si>
  <si>
    <t xml:space="preserve"> 85/17</t>
  </si>
  <si>
    <t xml:space="preserve"> 86/18</t>
  </si>
  <si>
    <t xml:space="preserve"> 87/14</t>
  </si>
  <si>
    <t xml:space="preserve"> 88/19</t>
  </si>
  <si>
    <t xml:space="preserve"> 89/20</t>
  </si>
  <si>
    <t xml:space="preserve"> 90/15</t>
  </si>
  <si>
    <t xml:space="preserve"> 91/16</t>
  </si>
  <si>
    <t xml:space="preserve"> 215</t>
  </si>
  <si>
    <t>0.40</t>
  </si>
  <si>
    <t>Avg.speed of winner  118.76 km/h</t>
  </si>
  <si>
    <t>SS4</t>
  </si>
  <si>
    <t>Pidula</t>
  </si>
  <si>
    <t xml:space="preserve"> 112.69 km/h</t>
  </si>
  <si>
    <t xml:space="preserve"> 111.60 km/h</t>
  </si>
  <si>
    <t xml:space="preserve"> 103.01 km/h</t>
  </si>
  <si>
    <t xml:space="preserve"> 101.45 km/h</t>
  </si>
  <si>
    <t xml:space="preserve"> 100.01 km/h</t>
  </si>
  <si>
    <t xml:space="preserve"> 101.29 km/h</t>
  </si>
  <si>
    <t xml:space="preserve"> 106.75 km/h</t>
  </si>
  <si>
    <t xml:space="preserve">  84.33 km/h</t>
  </si>
  <si>
    <t>12.49 km</t>
  </si>
  <si>
    <t xml:space="preserve"> 54 Volver/Jōerand</t>
  </si>
  <si>
    <t xml:space="preserve"> 48 Firantas/Valiulis</t>
  </si>
  <si>
    <t>SS5</t>
  </si>
  <si>
    <t>Pahapilli</t>
  </si>
  <si>
    <t xml:space="preserve"> 109.62 km/h</t>
  </si>
  <si>
    <t xml:space="preserve"> 113.32 km/h</t>
  </si>
  <si>
    <t xml:space="preserve"> 102.80 km/h</t>
  </si>
  <si>
    <t xml:space="preserve"> 103.87 km/h</t>
  </si>
  <si>
    <t xml:space="preserve">  98.95 km/h</t>
  </si>
  <si>
    <t xml:space="preserve"> 103.21 km/h</t>
  </si>
  <si>
    <t xml:space="preserve"> 109.19 km/h</t>
  </si>
  <si>
    <t xml:space="preserve">  97.24 km/h</t>
  </si>
  <si>
    <t>13.63 km</t>
  </si>
  <si>
    <t xml:space="preserve"> 11 Niinemäe/Valter</t>
  </si>
  <si>
    <t>Undva1</t>
  </si>
  <si>
    <t xml:space="preserve"> 121.57 km/h</t>
  </si>
  <si>
    <t xml:space="preserve"> 124.89 km/h</t>
  </si>
  <si>
    <t xml:space="preserve"> 116.50 km/h</t>
  </si>
  <si>
    <t xml:space="preserve"> 114.40 km/h</t>
  </si>
  <si>
    <t xml:space="preserve"> 113.24 km/h</t>
  </si>
  <si>
    <t xml:space="preserve"> 114.89 km/h</t>
  </si>
  <si>
    <t xml:space="preserve"> 121.00 km/h</t>
  </si>
  <si>
    <t xml:space="preserve">  99.19 km/h</t>
  </si>
  <si>
    <t>23.00 km</t>
  </si>
  <si>
    <t xml:space="preserve">  1 Kōrge/Kaubi</t>
  </si>
  <si>
    <t xml:space="preserve"> 34 Tölp/Vihmann</t>
  </si>
  <si>
    <t>Vahva</t>
  </si>
  <si>
    <t xml:space="preserve"> 109.13 km/h</t>
  </si>
  <si>
    <t xml:space="preserve"> 109.48 km/h</t>
  </si>
  <si>
    <t xml:space="preserve"> 100.81 km/h</t>
  </si>
  <si>
    <t xml:space="preserve"> 101.11 km/h</t>
  </si>
  <si>
    <t xml:space="preserve">  99.45 km/h</t>
  </si>
  <si>
    <t xml:space="preserve"> 102.36 km/h</t>
  </si>
  <si>
    <t xml:space="preserve"> 108.70 km/h</t>
  </si>
  <si>
    <t xml:space="preserve">  86.91 km/h</t>
  </si>
  <si>
    <t xml:space="preserve"> 7.60 km</t>
  </si>
  <si>
    <t xml:space="preserve"> 37 Nousiainen/Koponen</t>
  </si>
  <si>
    <t>Undva2</t>
  </si>
  <si>
    <t xml:space="preserve"> 124.77 km/h</t>
  </si>
  <si>
    <t xml:space="preserve"> 125.17 km/h</t>
  </si>
  <si>
    <t xml:space="preserve"> 118.13 km/h</t>
  </si>
  <si>
    <t xml:space="preserve"> 115.08 km/h</t>
  </si>
  <si>
    <t xml:space="preserve"> 111.79 km/h</t>
  </si>
  <si>
    <t xml:space="preserve"> 115.82 km/h</t>
  </si>
  <si>
    <t xml:space="preserve"> 121.96 km/h</t>
  </si>
  <si>
    <t xml:space="preserve">  96.94 km/h</t>
  </si>
  <si>
    <t xml:space="preserve"> 35 Sultanjants/Oja</t>
  </si>
  <si>
    <t>SS9</t>
  </si>
  <si>
    <t>Koimla2</t>
  </si>
  <si>
    <t xml:space="preserve"> 116.59 km/h</t>
  </si>
  <si>
    <t xml:space="preserve"> 116.31 km/h</t>
  </si>
  <si>
    <t xml:space="preserve"> 108.21 km/h</t>
  </si>
  <si>
    <t xml:space="preserve"> 107.01 km/h</t>
  </si>
  <si>
    <t xml:space="preserve"> 102.25 km/h</t>
  </si>
  <si>
    <t xml:space="preserve"> 110.24 km/h</t>
  </si>
  <si>
    <t xml:space="preserve"> 110.56 km/h</t>
  </si>
  <si>
    <t xml:space="preserve">  87.10 km/h</t>
  </si>
  <si>
    <t>217 Rohtmets/Ivask</t>
  </si>
  <si>
    <t xml:space="preserve"> 16 Aigro/Kärtmann</t>
  </si>
  <si>
    <t>SS10</t>
  </si>
  <si>
    <t>Toomalōuka2</t>
  </si>
  <si>
    <t xml:space="preserve"> 134.57 km/h</t>
  </si>
  <si>
    <t xml:space="preserve"> 133.45 km/h</t>
  </si>
  <si>
    <t xml:space="preserve"> 123.84 km/h</t>
  </si>
  <si>
    <t xml:space="preserve"> 123.92 km/h</t>
  </si>
  <si>
    <t xml:space="preserve"> 119.59 km/h</t>
  </si>
  <si>
    <t xml:space="preserve"> 128.67 km/h</t>
  </si>
  <si>
    <t xml:space="preserve"> 127.83 km/h</t>
  </si>
  <si>
    <t xml:space="preserve">  99.76 km/h</t>
  </si>
  <si>
    <t>Total 120.30 km</t>
  </si>
  <si>
    <t>Started  130 /  Finished   91</t>
  </si>
  <si>
    <t xml:space="preserve">   5</t>
  </si>
  <si>
    <t xml:space="preserve">  11</t>
  </si>
  <si>
    <t xml:space="preserve">   4</t>
  </si>
  <si>
    <t xml:space="preserve">  87</t>
  </si>
  <si>
    <t xml:space="preserve">   1</t>
  </si>
  <si>
    <t xml:space="preserve">  19</t>
  </si>
  <si>
    <t xml:space="preserve">   8</t>
  </si>
  <si>
    <t xml:space="preserve">  10</t>
  </si>
  <si>
    <t xml:space="preserve">  12</t>
  </si>
  <si>
    <t xml:space="preserve">  16</t>
  </si>
  <si>
    <t>Started   11 /  Finished   10</t>
  </si>
  <si>
    <t>+ 0.55,7</t>
  </si>
  <si>
    <t>+ 1.20,4</t>
  </si>
  <si>
    <t>Started    7 /  Finished    6</t>
  </si>
  <si>
    <t xml:space="preserve">  21</t>
  </si>
  <si>
    <t>Started   15 /  Finished   12</t>
  </si>
  <si>
    <t xml:space="preserve"> 207</t>
  </si>
  <si>
    <t xml:space="preserve"> 209</t>
  </si>
  <si>
    <t>+ 0.15,4</t>
  </si>
  <si>
    <t xml:space="preserve"> 217</t>
  </si>
  <si>
    <t>+ 0.36,6</t>
  </si>
  <si>
    <t>Started   26 /  Finished   20</t>
  </si>
  <si>
    <t xml:space="preserve">  35</t>
  </si>
  <si>
    <t xml:space="preserve">  34</t>
  </si>
  <si>
    <t>+ 0.27,2</t>
  </si>
  <si>
    <t xml:space="preserve">  37</t>
  </si>
  <si>
    <t>+ 1.05,5</t>
  </si>
  <si>
    <t>Started   23 /  Finished   16</t>
  </si>
  <si>
    <t xml:space="preserve">  55</t>
  </si>
  <si>
    <t xml:space="preserve">  74</t>
  </si>
  <si>
    <t>+ 2.26,5</t>
  </si>
  <si>
    <t xml:space="preserve">  57</t>
  </si>
  <si>
    <t>+ 2.29,1</t>
  </si>
  <si>
    <t>Started   21 /  Finished   13</t>
  </si>
  <si>
    <t xml:space="preserve">  29</t>
  </si>
  <si>
    <t xml:space="preserve">  27</t>
  </si>
  <si>
    <t>+ 0.02,9</t>
  </si>
  <si>
    <t xml:space="preserve">  25</t>
  </si>
  <si>
    <t>+ 1.35,2</t>
  </si>
  <si>
    <t>Started   16 /  Finished    8</t>
  </si>
  <si>
    <t>+ 0.25,2</t>
  </si>
  <si>
    <t xml:space="preserve">  20</t>
  </si>
  <si>
    <t>+ 0.55,6</t>
  </si>
  <si>
    <t>Started   11 /  Finished    6</t>
  </si>
  <si>
    <t xml:space="preserve"> 111</t>
  </si>
  <si>
    <t xml:space="preserve"> 113</t>
  </si>
  <si>
    <t>+ 0.49,2</t>
  </si>
  <si>
    <t xml:space="preserve"> 121</t>
  </si>
  <si>
    <t>+ 2.15,3</t>
  </si>
  <si>
    <t xml:space="preserve"> 7.24,3</t>
  </si>
  <si>
    <t xml:space="preserve">   3/3</t>
  </si>
  <si>
    <t xml:space="preserve"> 7.02,4</t>
  </si>
  <si>
    <t xml:space="preserve"> 7.27,6</t>
  </si>
  <si>
    <t xml:space="preserve">   5/2</t>
  </si>
  <si>
    <t xml:space="preserve">   4/1</t>
  </si>
  <si>
    <t xml:space="preserve">  4/2</t>
  </si>
  <si>
    <t xml:space="preserve"> 7.03,8</t>
  </si>
  <si>
    <t xml:space="preserve"> 7.27,8</t>
  </si>
  <si>
    <t xml:space="preserve">  5/3</t>
  </si>
  <si>
    <t xml:space="preserve"> 6.56,9</t>
  </si>
  <si>
    <t xml:space="preserve"> 7.59,1</t>
  </si>
  <si>
    <t xml:space="preserve"> 7.12,3</t>
  </si>
  <si>
    <t xml:space="preserve"> 7.46,7</t>
  </si>
  <si>
    <t xml:space="preserve"> 7.35,0</t>
  </si>
  <si>
    <t xml:space="preserve"> 7.50,6</t>
  </si>
  <si>
    <t xml:space="preserve"> 6.48,0</t>
  </si>
  <si>
    <t xml:space="preserve"> 7.17,1</t>
  </si>
  <si>
    <t xml:space="preserve"> 7.10,6</t>
  </si>
  <si>
    <t xml:space="preserve"> 7.38,0</t>
  </si>
  <si>
    <t xml:space="preserve">  8/6</t>
  </si>
  <si>
    <t xml:space="preserve"> 7.12,0</t>
  </si>
  <si>
    <t xml:space="preserve"> 7.38,2</t>
  </si>
  <si>
    <t xml:space="preserve">  9/1</t>
  </si>
  <si>
    <t xml:space="preserve"> 7.21,1</t>
  </si>
  <si>
    <t xml:space="preserve"> 7.54,1</t>
  </si>
  <si>
    <t xml:space="preserve"> 10/2</t>
  </si>
  <si>
    <t xml:space="preserve"> 7.24,1</t>
  </si>
  <si>
    <t xml:space="preserve"> 7.48,3</t>
  </si>
  <si>
    <t xml:space="preserve"> 11/3</t>
  </si>
  <si>
    <t xml:space="preserve"> 12/1</t>
  </si>
  <si>
    <t xml:space="preserve"> 7.52,4</t>
  </si>
  <si>
    <t xml:space="preserve"> 7.24,4</t>
  </si>
  <si>
    <t xml:space="preserve"> 7.55,4</t>
  </si>
  <si>
    <t xml:space="preserve">  14/1</t>
  </si>
  <si>
    <t xml:space="preserve"> 7.01,2</t>
  </si>
  <si>
    <t xml:space="preserve"> 7.29,4</t>
  </si>
  <si>
    <t xml:space="preserve"> 7.27,9</t>
  </si>
  <si>
    <t xml:space="preserve"> 7.46,9</t>
  </si>
  <si>
    <t xml:space="preserve"> 7.23,3</t>
  </si>
  <si>
    <t xml:space="preserve"> 7.51,1</t>
  </si>
  <si>
    <t xml:space="preserve"> 7.28,3</t>
  </si>
  <si>
    <t xml:space="preserve"> 7.59,6</t>
  </si>
  <si>
    <t xml:space="preserve">  21/7</t>
  </si>
  <si>
    <t xml:space="preserve"> 7.27,0</t>
  </si>
  <si>
    <t xml:space="preserve"> 8.00,5</t>
  </si>
  <si>
    <t xml:space="preserve">  20/2</t>
  </si>
  <si>
    <t xml:space="preserve"> 7.34,5</t>
  </si>
  <si>
    <t xml:space="preserve"> 7.57,5</t>
  </si>
  <si>
    <t xml:space="preserve"> 8.06,9</t>
  </si>
  <si>
    <t xml:space="preserve"> 8.00,9</t>
  </si>
  <si>
    <t xml:space="preserve">  21/5</t>
  </si>
  <si>
    <t xml:space="preserve"> 7.24,9</t>
  </si>
  <si>
    <t xml:space="preserve"> 8.08,6</t>
  </si>
  <si>
    <t xml:space="preserve"> 7.41,7</t>
  </si>
  <si>
    <t xml:space="preserve"> 8.25,0</t>
  </si>
  <si>
    <t xml:space="preserve">  18/4</t>
  </si>
  <si>
    <t xml:space="preserve">  16/3</t>
  </si>
  <si>
    <t xml:space="preserve">  19/1</t>
  </si>
  <si>
    <t xml:space="preserve"> 7.22,1</t>
  </si>
  <si>
    <t xml:space="preserve"> 7.57,3</t>
  </si>
  <si>
    <t xml:space="preserve"> 7.16,5</t>
  </si>
  <si>
    <t xml:space="preserve"> 7.58,5</t>
  </si>
  <si>
    <t xml:space="preserve"> 7.22,8</t>
  </si>
  <si>
    <t xml:space="preserve"> 8.01,6</t>
  </si>
  <si>
    <t xml:space="preserve">  14/3</t>
  </si>
  <si>
    <t xml:space="preserve">  26/3</t>
  </si>
  <si>
    <t xml:space="preserve">  19/4</t>
  </si>
  <si>
    <t xml:space="preserve">  24/5</t>
  </si>
  <si>
    <t xml:space="preserve"> 7.24,7</t>
  </si>
  <si>
    <t xml:space="preserve"> 7.55,1</t>
  </si>
  <si>
    <t xml:space="preserve">  16/6</t>
  </si>
  <si>
    <t xml:space="preserve"> 7.24,0</t>
  </si>
  <si>
    <t xml:space="preserve"> 8.09,3</t>
  </si>
  <si>
    <t xml:space="preserve"> 7.30,1</t>
  </si>
  <si>
    <t xml:space="preserve"> 8.06,0</t>
  </si>
  <si>
    <t xml:space="preserve"> 7.32,6</t>
  </si>
  <si>
    <t xml:space="preserve"> 8.12,5</t>
  </si>
  <si>
    <t xml:space="preserve"> 7.46,0</t>
  </si>
  <si>
    <t xml:space="preserve"> 8.01,2</t>
  </si>
  <si>
    <t xml:space="preserve"> 7.30,3</t>
  </si>
  <si>
    <t xml:space="preserve"> 8.11,7</t>
  </si>
  <si>
    <t xml:space="preserve">  35/7</t>
  </si>
  <si>
    <t xml:space="preserve"> 7.29,6</t>
  </si>
  <si>
    <t xml:space="preserve"> 8.15,9</t>
  </si>
  <si>
    <t xml:space="preserve"> 7.37,3</t>
  </si>
  <si>
    <t xml:space="preserve"> 8.16,9</t>
  </si>
  <si>
    <t xml:space="preserve"> 7.39,7</t>
  </si>
  <si>
    <t xml:space="preserve"> 8.19,4</t>
  </si>
  <si>
    <t xml:space="preserve"> 7.49,0</t>
  </si>
  <si>
    <t xml:space="preserve"> 8.11,2</t>
  </si>
  <si>
    <t xml:space="preserve"> 7.37,6</t>
  </si>
  <si>
    <t xml:space="preserve"> 8.05,0</t>
  </si>
  <si>
    <t xml:space="preserve"> 7.41,8</t>
  </si>
  <si>
    <t xml:space="preserve"> 8.22,1</t>
  </si>
  <si>
    <t xml:space="preserve"> 7.42,2</t>
  </si>
  <si>
    <t xml:space="preserve"> 8.19,5</t>
  </si>
  <si>
    <t xml:space="preserve">  41/10</t>
  </si>
  <si>
    <t xml:space="preserve"> 7.36,7</t>
  </si>
  <si>
    <t xml:space="preserve"> 8.27,7</t>
  </si>
  <si>
    <t xml:space="preserve"> 7.37,4</t>
  </si>
  <si>
    <t xml:space="preserve"> 8.16,6</t>
  </si>
  <si>
    <t xml:space="preserve"> 7.30,2</t>
  </si>
  <si>
    <t xml:space="preserve"> 8.05,1</t>
  </si>
  <si>
    <t xml:space="preserve"> 8.15,0</t>
  </si>
  <si>
    <t xml:space="preserve"> 8.24,5</t>
  </si>
  <si>
    <t xml:space="preserve"> 7.58,1</t>
  </si>
  <si>
    <t xml:space="preserve"> 8.24,1</t>
  </si>
  <si>
    <t xml:space="preserve"> 9.02,5</t>
  </si>
  <si>
    <t xml:space="preserve"> 9.02,2</t>
  </si>
  <si>
    <t xml:space="preserve"> 9.41,9</t>
  </si>
  <si>
    <t xml:space="preserve"> 8.09,8</t>
  </si>
  <si>
    <t xml:space="preserve">  11/6</t>
  </si>
  <si>
    <t xml:space="preserve">   9/4</t>
  </si>
  <si>
    <t xml:space="preserve">  32/2</t>
  </si>
  <si>
    <t xml:space="preserve">  34/3</t>
  </si>
  <si>
    <t xml:space="preserve">  31/4</t>
  </si>
  <si>
    <t xml:space="preserve">  43/8</t>
  </si>
  <si>
    <t xml:space="preserve"> 7.32,4</t>
  </si>
  <si>
    <t xml:space="preserve"> 8.09,2</t>
  </si>
  <si>
    <t xml:space="preserve"> 8.03,3</t>
  </si>
  <si>
    <t xml:space="preserve">  27/7</t>
  </si>
  <si>
    <t xml:space="preserve"> 7.36,1</t>
  </si>
  <si>
    <t xml:space="preserve"> 8.09,0</t>
  </si>
  <si>
    <t xml:space="preserve">  29/5</t>
  </si>
  <si>
    <t xml:space="preserve">  49/10</t>
  </si>
  <si>
    <t xml:space="preserve">  41/9</t>
  </si>
  <si>
    <t xml:space="preserve">  30/6</t>
  </si>
  <si>
    <t xml:space="preserve"> 7.35,6</t>
  </si>
  <si>
    <t xml:space="preserve"> 7.40,5</t>
  </si>
  <si>
    <t xml:space="preserve"> 8.21,3</t>
  </si>
  <si>
    <t xml:space="preserve"> 8.07,0</t>
  </si>
  <si>
    <t xml:space="preserve">  33/8</t>
  </si>
  <si>
    <t xml:space="preserve"> 7.23,9</t>
  </si>
  <si>
    <t xml:space="preserve"> 8.04,4</t>
  </si>
  <si>
    <t xml:space="preserve"> 0.50</t>
  </si>
  <si>
    <t xml:space="preserve"> 7.54,8</t>
  </si>
  <si>
    <t xml:space="preserve"> 8.27,2</t>
  </si>
  <si>
    <t xml:space="preserve"> 7.49,6</t>
  </si>
  <si>
    <t xml:space="preserve"> 8.33,7</t>
  </si>
  <si>
    <t xml:space="preserve">  57/10</t>
  </si>
  <si>
    <t>11.09,0</t>
  </si>
  <si>
    <t xml:space="preserve"> 4.10,1</t>
  </si>
  <si>
    <t>11.23,0</t>
  </si>
  <si>
    <t xml:space="preserve"> 4.10,7</t>
  </si>
  <si>
    <t>11.15,0</t>
  </si>
  <si>
    <t xml:space="preserve"> 4.37,5</t>
  </si>
  <si>
    <t>11.21,1</t>
  </si>
  <si>
    <t xml:space="preserve"> 4.12,8</t>
  </si>
  <si>
    <t>11.39,5</t>
  </si>
  <si>
    <t xml:space="preserve"> 4.19,1</t>
  </si>
  <si>
    <t>11.37,4</t>
  </si>
  <si>
    <t xml:space="preserve"> 4.17,4</t>
  </si>
  <si>
    <t>11.43,4</t>
  </si>
  <si>
    <t xml:space="preserve"> 4.18,1</t>
  </si>
  <si>
    <t>11.49,1</t>
  </si>
  <si>
    <t xml:space="preserve"> 4.23,1</t>
  </si>
  <si>
    <t xml:space="preserve">  10/6</t>
  </si>
  <si>
    <t>11.45,4</t>
  </si>
  <si>
    <t xml:space="preserve"> 4.20,3</t>
  </si>
  <si>
    <t>12.03,8</t>
  </si>
  <si>
    <t xml:space="preserve"> 4.26,2</t>
  </si>
  <si>
    <t xml:space="preserve">  13/3</t>
  </si>
  <si>
    <t>+ 2.54,8</t>
  </si>
  <si>
    <t>11.52,8</t>
  </si>
  <si>
    <t xml:space="preserve"> 4.26,7</t>
  </si>
  <si>
    <t>12.02,8</t>
  </si>
  <si>
    <t xml:space="preserve"> 4.27,3</t>
  </si>
  <si>
    <t xml:space="preserve"> 13/1</t>
  </si>
  <si>
    <t>12.06,9</t>
  </si>
  <si>
    <t xml:space="preserve"> 4.31,1</t>
  </si>
  <si>
    <t xml:space="preserve">  16/1</t>
  </si>
  <si>
    <t>11.59,8</t>
  </si>
  <si>
    <t xml:space="preserve"> 4.23,6</t>
  </si>
  <si>
    <t xml:space="preserve"> 15/2</t>
  </si>
  <si>
    <t>12.00,7</t>
  </si>
  <si>
    <t>12.06,7</t>
  </si>
  <si>
    <t xml:space="preserve"> 4.25,2</t>
  </si>
  <si>
    <t>12.06,4</t>
  </si>
  <si>
    <t xml:space="preserve"> 4.35,1</t>
  </si>
  <si>
    <t>12.09,1</t>
  </si>
  <si>
    <t xml:space="preserve"> 4.34,5</t>
  </si>
  <si>
    <t>12.10,2</t>
  </si>
  <si>
    <t xml:space="preserve"> 4.32,2</t>
  </si>
  <si>
    <t xml:space="preserve">  17/5</t>
  </si>
  <si>
    <t>11.03,0</t>
  </si>
  <si>
    <t xml:space="preserve"> 4.09,9</t>
  </si>
  <si>
    <t>13.54,6</t>
  </si>
  <si>
    <t xml:space="preserve"> 5.18,5</t>
  </si>
  <si>
    <t xml:space="preserve">  23/1</t>
  </si>
  <si>
    <t>11.24,3</t>
  </si>
  <si>
    <t xml:space="preserve"> 4.11,7</t>
  </si>
  <si>
    <t>SS6</t>
  </si>
  <si>
    <t xml:space="preserve"> 76</t>
  </si>
  <si>
    <t xml:space="preserve">  17/2</t>
  </si>
  <si>
    <t>11.50,7</t>
  </si>
  <si>
    <t xml:space="preserve"> 4.31,6</t>
  </si>
  <si>
    <t xml:space="preserve">  12/1</t>
  </si>
  <si>
    <t>11.57,4</t>
  </si>
  <si>
    <t xml:space="preserve"> 4.31,4</t>
  </si>
  <si>
    <t xml:space="preserve">  14/2</t>
  </si>
  <si>
    <t xml:space="preserve"> 16/3</t>
  </si>
  <si>
    <t xml:space="preserve">  15/4</t>
  </si>
  <si>
    <t xml:space="preserve"> 18/3</t>
  </si>
  <si>
    <t>12.05,3</t>
  </si>
  <si>
    <t xml:space="preserve"> 4.32,4</t>
  </si>
  <si>
    <t xml:space="preserve">  22/5</t>
  </si>
  <si>
    <t>12.10,3</t>
  </si>
  <si>
    <t xml:space="preserve"> 4.31,9</t>
  </si>
  <si>
    <t xml:space="preserve">  27/5</t>
  </si>
  <si>
    <t>12.14,5</t>
  </si>
  <si>
    <t xml:space="preserve">  23/5</t>
  </si>
  <si>
    <t xml:space="preserve"> 4.37,2</t>
  </si>
  <si>
    <t xml:space="preserve">  24/4</t>
  </si>
  <si>
    <t xml:space="preserve"> 4.41,5</t>
  </si>
  <si>
    <t>12.16,3</t>
  </si>
  <si>
    <t xml:space="preserve"> 4.38,8</t>
  </si>
  <si>
    <t>12.17,3</t>
  </si>
  <si>
    <t xml:space="preserve"> 4.39,9</t>
  </si>
  <si>
    <t>12.20,6</t>
  </si>
  <si>
    <t>12.49,1</t>
  </si>
  <si>
    <t xml:space="preserve"> 4.48,1</t>
  </si>
  <si>
    <t>12.55,7</t>
  </si>
  <si>
    <t xml:space="preserve"> 4.46,1</t>
  </si>
  <si>
    <t>SS7</t>
  </si>
  <si>
    <t xml:space="preserve">  36/6</t>
  </si>
  <si>
    <t xml:space="preserve">  22/3</t>
  </si>
  <si>
    <t xml:space="preserve"> 21/8</t>
  </si>
  <si>
    <t xml:space="preserve"> 4.27,0</t>
  </si>
  <si>
    <t xml:space="preserve">  15/7</t>
  </si>
  <si>
    <t xml:space="preserve">  32/5</t>
  </si>
  <si>
    <t xml:space="preserve">  33/5</t>
  </si>
  <si>
    <t xml:space="preserve">  37/7</t>
  </si>
  <si>
    <t>12.02,9</t>
  </si>
  <si>
    <t xml:space="preserve"> 4.31,2</t>
  </si>
  <si>
    <t xml:space="preserve">  18/3</t>
  </si>
  <si>
    <t>12.07,8</t>
  </si>
  <si>
    <t xml:space="preserve"> 4.30,6</t>
  </si>
  <si>
    <t>12.04,5</t>
  </si>
  <si>
    <t xml:space="preserve"> 4.31,5</t>
  </si>
  <si>
    <t>12.09,0</t>
  </si>
  <si>
    <t xml:space="preserve"> 4.38,3</t>
  </si>
  <si>
    <t>12.11,2</t>
  </si>
  <si>
    <t xml:space="preserve"> 4.42,7</t>
  </si>
  <si>
    <t xml:space="preserve"> 4.33,5</t>
  </si>
  <si>
    <t xml:space="preserve">  41/8</t>
  </si>
  <si>
    <t>12.23,1</t>
  </si>
  <si>
    <t xml:space="preserve"> 4.34,1</t>
  </si>
  <si>
    <t>12.15,0</t>
  </si>
  <si>
    <t>12.10,9</t>
  </si>
  <si>
    <t xml:space="preserve"> 4.30,9</t>
  </si>
  <si>
    <t>12.36,6</t>
  </si>
  <si>
    <t xml:space="preserve"> 4.41,9</t>
  </si>
  <si>
    <t>Class   BRT Overall</t>
  </si>
  <si>
    <t xml:space="preserve">  21/2</t>
  </si>
  <si>
    <t xml:space="preserve">  34/5</t>
  </si>
  <si>
    <t xml:space="preserve">  32/4</t>
  </si>
  <si>
    <t>12.08,0</t>
  </si>
  <si>
    <t xml:space="preserve"> 31/5</t>
  </si>
  <si>
    <t xml:space="preserve">  39/7</t>
  </si>
  <si>
    <t xml:space="preserve"> 34/7</t>
  </si>
  <si>
    <t xml:space="preserve"> 4.30,1</t>
  </si>
  <si>
    <t xml:space="preserve">  18/8</t>
  </si>
  <si>
    <t>+ 4.51,5</t>
  </si>
  <si>
    <t xml:space="preserve">  31/3</t>
  </si>
  <si>
    <t xml:space="preserve">  46/11</t>
  </si>
  <si>
    <t xml:space="preserve">  35/6</t>
  </si>
  <si>
    <t xml:space="preserve">  51/9</t>
  </si>
  <si>
    <t xml:space="preserve">  45/6</t>
  </si>
  <si>
    <t>12.34,9</t>
  </si>
  <si>
    <t xml:space="preserve"> 4.55,5</t>
  </si>
  <si>
    <t>12.38,9</t>
  </si>
  <si>
    <t xml:space="preserve"> 4.42,4</t>
  </si>
  <si>
    <t>12.32,1</t>
  </si>
  <si>
    <t xml:space="preserve"> 4.49,7</t>
  </si>
  <si>
    <t>13.02,5</t>
  </si>
  <si>
    <t xml:space="preserve"> 4.43,4</t>
  </si>
  <si>
    <t>12.49,7</t>
  </si>
  <si>
    <t xml:space="preserve"> 4.48,5</t>
  </si>
  <si>
    <t>12.46,3</t>
  </si>
  <si>
    <t xml:space="preserve"> 4.47,6</t>
  </si>
  <si>
    <t>12.27,6</t>
  </si>
  <si>
    <t xml:space="preserve"> 4.42,5</t>
  </si>
  <si>
    <t>12.19,4</t>
  </si>
  <si>
    <t xml:space="preserve"> 4.54,1</t>
  </si>
  <si>
    <t>12.48,3</t>
  </si>
  <si>
    <t xml:space="preserve"> 4.49,1</t>
  </si>
  <si>
    <t xml:space="preserve">  48/7</t>
  </si>
  <si>
    <t xml:space="preserve">  44/10</t>
  </si>
  <si>
    <t>12.22,7</t>
  </si>
  <si>
    <t xml:space="preserve"> 4.42,8</t>
  </si>
  <si>
    <t>12.29,3</t>
  </si>
  <si>
    <t xml:space="preserve"> 4.49,3</t>
  </si>
  <si>
    <t>12.36,3</t>
  </si>
  <si>
    <t xml:space="preserve"> 4.47,8</t>
  </si>
  <si>
    <t xml:space="preserve"> 50/6</t>
  </si>
  <si>
    <t>12.34,6</t>
  </si>
  <si>
    <t xml:space="preserve"> 4.41,0</t>
  </si>
  <si>
    <t xml:space="preserve">  65/6</t>
  </si>
  <si>
    <t xml:space="preserve">  62/12</t>
  </si>
  <si>
    <t xml:space="preserve">  60/13</t>
  </si>
  <si>
    <t>12.38,5</t>
  </si>
  <si>
    <t xml:space="preserve"> 4.39,8</t>
  </si>
  <si>
    <t xml:space="preserve">  54/8</t>
  </si>
  <si>
    <t>12.39,8</t>
  </si>
  <si>
    <t xml:space="preserve"> 4.48,0</t>
  </si>
  <si>
    <t xml:space="preserve"> 4.41,8</t>
  </si>
  <si>
    <t xml:space="preserve">  47/9</t>
  </si>
  <si>
    <t xml:space="preserve">  61/4</t>
  </si>
  <si>
    <t xml:space="preserve"> 59/6</t>
  </si>
  <si>
    <t xml:space="preserve">  57/2</t>
  </si>
  <si>
    <t xml:space="preserve">  56/12</t>
  </si>
  <si>
    <t>12.49,2</t>
  </si>
  <si>
    <t xml:space="preserve"> 4.49,5</t>
  </si>
  <si>
    <t xml:space="preserve">  64/5</t>
  </si>
  <si>
    <t>13.05,7</t>
  </si>
  <si>
    <t xml:space="preserve"> 4.50,1</t>
  </si>
  <si>
    <t xml:space="preserve">  66/9</t>
  </si>
  <si>
    <t xml:space="preserve"> 4.55,3</t>
  </si>
  <si>
    <t xml:space="preserve">  67/8</t>
  </si>
  <si>
    <t xml:space="preserve">  73/8</t>
  </si>
  <si>
    <t xml:space="preserve"> 64/10</t>
  </si>
  <si>
    <t>13.09,4</t>
  </si>
  <si>
    <t xml:space="preserve"> 4.53,6</t>
  </si>
  <si>
    <t xml:space="preserve">  71/15</t>
  </si>
  <si>
    <t>13.06,0</t>
  </si>
  <si>
    <t xml:space="preserve"> 4.53,3</t>
  </si>
  <si>
    <t xml:space="preserve">  69/9</t>
  </si>
  <si>
    <t xml:space="preserve">  70/7</t>
  </si>
  <si>
    <t>13.28,2</t>
  </si>
  <si>
    <t xml:space="preserve"> 4.51,1</t>
  </si>
  <si>
    <t>13.26,7</t>
  </si>
  <si>
    <t>13.36,7</t>
  </si>
  <si>
    <t xml:space="preserve"> 4.57,1</t>
  </si>
  <si>
    <t xml:space="preserve">  76/10</t>
  </si>
  <si>
    <t>13.45,2</t>
  </si>
  <si>
    <t xml:space="preserve"> 5.08,0</t>
  </si>
  <si>
    <t>13.36,6</t>
  </si>
  <si>
    <t xml:space="preserve"> 4.53,2</t>
  </si>
  <si>
    <t>13.48,6</t>
  </si>
  <si>
    <t xml:space="preserve"> 5.11,2</t>
  </si>
  <si>
    <t>14.11,6</t>
  </si>
  <si>
    <t xml:space="preserve">  77/17</t>
  </si>
  <si>
    <t>14.05,0</t>
  </si>
  <si>
    <t xml:space="preserve"> 5.10,9</t>
  </si>
  <si>
    <t>14.01,1</t>
  </si>
  <si>
    <t xml:space="preserve"> 5.09,5</t>
  </si>
  <si>
    <t>14.10,6</t>
  </si>
  <si>
    <t xml:space="preserve"> 5.14,4</t>
  </si>
  <si>
    <t xml:space="preserve">  83/19</t>
  </si>
  <si>
    <t>13.21,9</t>
  </si>
  <si>
    <t>14.35,4</t>
  </si>
  <si>
    <t xml:space="preserve"> 5.21,0</t>
  </si>
  <si>
    <t>15.55,1</t>
  </si>
  <si>
    <t xml:space="preserve"> 4.44,7</t>
  </si>
  <si>
    <t xml:space="preserve">  55/10</t>
  </si>
  <si>
    <t xml:space="preserve">  50/8</t>
  </si>
  <si>
    <t>20.14,3</t>
  </si>
  <si>
    <t xml:space="preserve"> 5.07,7</t>
  </si>
  <si>
    <t xml:space="preserve">  87/21</t>
  </si>
  <si>
    <t xml:space="preserve">  78/18</t>
  </si>
  <si>
    <t xml:space="preserve">  72/16</t>
  </si>
  <si>
    <t xml:space="preserve"> 5.20,8</t>
  </si>
  <si>
    <t>22.56,0</t>
  </si>
  <si>
    <t>14.22,5</t>
  </si>
  <si>
    <t xml:space="preserve"> 5.16,5</t>
  </si>
  <si>
    <t xml:space="preserve">  26/5</t>
  </si>
  <si>
    <t xml:space="preserve">  25/7</t>
  </si>
  <si>
    <t xml:space="preserve">  27/8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</si>
</sst>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mm/ss.0"/>
    <numFmt numFmtId="174" formatCode="0.0%"/>
    <numFmt numFmtId="175" formatCode="0.00_ ;[Red]\-0.00\ "/>
    <numFmt numFmtId="176" formatCode="0.00000_ ;[Red]\-0.00000\ "/>
    <numFmt numFmtId="177" formatCode="0_ ;[Red]\-0\ "/>
    <numFmt numFmtId="178" formatCode="[$-F400]h:mm:ss\ AM/PM"/>
    <numFmt numFmtId="179" formatCode="hh:mm:ss;@"/>
    <numFmt numFmtId="180" formatCode="0.00000"/>
    <numFmt numFmtId="181" formatCode="0.0000"/>
    <numFmt numFmtId="182" formatCode="hh:mm/ss\,s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hh:mm/ss\,s"/>
    <numFmt numFmtId="188" formatCode="hh:mm/ss.0"/>
  </numFmts>
  <fonts count="8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Black"/>
      <family val="2"/>
    </font>
    <font>
      <b/>
      <sz val="10"/>
      <color indexed="2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10"/>
      <name val="Calibri"/>
      <family val="2"/>
    </font>
    <font>
      <sz val="9"/>
      <color indexed="8"/>
      <name val="Calibri"/>
      <family val="2"/>
    </font>
    <font>
      <b/>
      <i/>
      <sz val="8"/>
      <color indexed="8"/>
      <name val="Calibri"/>
      <family val="2"/>
    </font>
    <font>
      <i/>
      <sz val="8"/>
      <color indexed="8"/>
      <name val="Calibri"/>
      <family val="2"/>
    </font>
    <font>
      <i/>
      <sz val="10"/>
      <name val="Arial"/>
      <family val="2"/>
    </font>
    <font>
      <i/>
      <sz val="9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1" applyNumberFormat="0" applyAlignment="0" applyProtection="0"/>
    <xf numFmtId="0" fontId="67" fillId="21" borderId="0" applyNumberFormat="0" applyBorder="0" applyAlignment="0" applyProtection="0"/>
    <xf numFmtId="0" fontId="68" fillId="22" borderId="0" applyNumberFormat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0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23" borderId="3" applyNumberFormat="0" applyAlignment="0" applyProtection="0"/>
    <xf numFmtId="0" fontId="11" fillId="0" borderId="0" applyNumberFormat="0" applyFill="0" applyBorder="0" applyAlignment="0" applyProtection="0"/>
    <xf numFmtId="0" fontId="72" fillId="0" borderId="4" applyNumberFormat="0" applyFill="0" applyAlignment="0" applyProtection="0"/>
    <xf numFmtId="0" fontId="0" fillId="24" borderId="5" applyNumberFormat="0" applyFont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2" borderId="1" applyNumberFormat="0" applyAlignment="0" applyProtection="0"/>
    <xf numFmtId="0" fontId="80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49" fontId="3" fillId="33" borderId="12" xfId="0" applyNumberFormat="1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8" fillId="34" borderId="15" xfId="0" applyNumberFormat="1" applyFont="1" applyFill="1" applyBorder="1" applyAlignment="1">
      <alignment horizontal="center"/>
    </xf>
    <xf numFmtId="49" fontId="3" fillId="35" borderId="16" xfId="0" applyNumberFormat="1" applyFont="1" applyFill="1" applyBorder="1" applyAlignment="1">
      <alignment horizontal="center"/>
    </xf>
    <xf numFmtId="0" fontId="3" fillId="35" borderId="12" xfId="0" applyFont="1" applyFill="1" applyBorder="1" applyAlignment="1">
      <alignment horizontal="right"/>
    </xf>
    <xf numFmtId="49" fontId="3" fillId="35" borderId="14" xfId="0" applyNumberFormat="1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49" fontId="3" fillId="35" borderId="19" xfId="0" applyNumberFormat="1" applyFont="1" applyFill="1" applyBorder="1" applyAlignment="1">
      <alignment horizontal="center"/>
    </xf>
    <xf numFmtId="0" fontId="3" fillId="35" borderId="11" xfId="0" applyNumberFormat="1" applyFont="1" applyFill="1" applyBorder="1" applyAlignment="1">
      <alignment horizontal="center"/>
    </xf>
    <xf numFmtId="49" fontId="3" fillId="35" borderId="20" xfId="0" applyNumberFormat="1" applyFont="1" applyFill="1" applyBorder="1" applyAlignment="1">
      <alignment horizontal="left" indent="1"/>
    </xf>
    <xf numFmtId="0" fontId="3" fillId="35" borderId="20" xfId="0" applyFont="1" applyFill="1" applyBorder="1" applyAlignment="1">
      <alignment horizontal="center"/>
    </xf>
    <xf numFmtId="49" fontId="3" fillId="35" borderId="16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4" fillId="36" borderId="16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49" fontId="0" fillId="36" borderId="10" xfId="0" applyNumberFormat="1" applyFill="1" applyBorder="1" applyAlignment="1">
      <alignment horizontal="center"/>
    </xf>
    <xf numFmtId="49" fontId="0" fillId="36" borderId="10" xfId="0" applyNumberFormat="1" applyFill="1" applyBorder="1" applyAlignment="1">
      <alignment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49" fontId="3" fillId="35" borderId="15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49" fontId="8" fillId="36" borderId="0" xfId="0" applyNumberFormat="1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49" fontId="0" fillId="36" borderId="10" xfId="0" applyNumberFormat="1" applyFill="1" applyBorder="1" applyAlignment="1">
      <alignment horizontal="right"/>
    </xf>
    <xf numFmtId="49" fontId="2" fillId="36" borderId="19" xfId="0" applyNumberFormat="1" applyFont="1" applyFill="1" applyBorder="1" applyAlignment="1">
      <alignment horizontal="right"/>
    </xf>
    <xf numFmtId="49" fontId="12" fillId="36" borderId="0" xfId="0" applyNumberFormat="1" applyFont="1" applyFill="1" applyAlignment="1">
      <alignment/>
    </xf>
    <xf numFmtId="49" fontId="13" fillId="36" borderId="0" xfId="0" applyNumberFormat="1" applyFont="1" applyFill="1" applyAlignment="1">
      <alignment/>
    </xf>
    <xf numFmtId="0" fontId="0" fillId="0" borderId="0" xfId="0" applyNumberFormat="1" applyAlignment="1">
      <alignment horizontal="right"/>
    </xf>
    <xf numFmtId="49" fontId="15" fillId="36" borderId="14" xfId="0" applyNumberFormat="1" applyFont="1" applyFill="1" applyBorder="1" applyAlignment="1">
      <alignment horizontal="left" indent="1"/>
    </xf>
    <xf numFmtId="49" fontId="14" fillId="36" borderId="16" xfId="0" applyNumberFormat="1" applyFont="1" applyFill="1" applyBorder="1" applyAlignment="1">
      <alignment horizontal="right" indent="1"/>
    </xf>
    <xf numFmtId="49" fontId="14" fillId="36" borderId="20" xfId="0" applyNumberFormat="1" applyFont="1" applyFill="1" applyBorder="1" applyAlignment="1">
      <alignment horizontal="center"/>
    </xf>
    <xf numFmtId="0" fontId="2" fillId="36" borderId="0" xfId="0" applyNumberFormat="1" applyFont="1" applyFill="1" applyBorder="1" applyAlignment="1" quotePrefix="1">
      <alignment horizontal="right"/>
    </xf>
    <xf numFmtId="0" fontId="2" fillId="36" borderId="0" xfId="0" applyNumberFormat="1" applyFont="1" applyFill="1" applyBorder="1" applyAlignment="1">
      <alignment horizontal="right"/>
    </xf>
    <xf numFmtId="49" fontId="14" fillId="36" borderId="16" xfId="0" applyNumberFormat="1" applyFont="1" applyFill="1" applyBorder="1" applyAlignment="1">
      <alignment horizontal="left"/>
    </xf>
    <xf numFmtId="49" fontId="14" fillId="36" borderId="12" xfId="0" applyNumberFormat="1" applyFont="1" applyFill="1" applyBorder="1" applyAlignment="1">
      <alignment/>
    </xf>
    <xf numFmtId="49" fontId="14" fillId="36" borderId="17" xfId="0" applyNumberFormat="1" applyFont="1" applyFill="1" applyBorder="1" applyAlignment="1">
      <alignment horizontal="right"/>
    </xf>
    <xf numFmtId="49" fontId="14" fillId="36" borderId="17" xfId="0" applyNumberFormat="1" applyFont="1" applyFill="1" applyBorder="1" applyAlignment="1">
      <alignment/>
    </xf>
    <xf numFmtId="49" fontId="15" fillId="36" borderId="18" xfId="0" applyNumberFormat="1" applyFont="1" applyFill="1" applyBorder="1" applyAlignment="1">
      <alignment horizontal="left" indent="1"/>
    </xf>
    <xf numFmtId="49" fontId="16" fillId="36" borderId="20" xfId="0" applyNumberFormat="1" applyFont="1" applyFill="1" applyBorder="1" applyAlignment="1">
      <alignment horizontal="right" indent="1"/>
    </xf>
    <xf numFmtId="0" fontId="14" fillId="36" borderId="12" xfId="0" applyNumberFormat="1" applyFont="1" applyFill="1" applyBorder="1" applyAlignment="1">
      <alignment horizontal="right"/>
    </xf>
    <xf numFmtId="49" fontId="17" fillId="36" borderId="12" xfId="0" applyNumberFormat="1" applyFont="1" applyFill="1" applyBorder="1" applyAlignment="1">
      <alignment horizontal="left" indent="1"/>
    </xf>
    <xf numFmtId="49" fontId="17" fillId="36" borderId="14" xfId="0" applyNumberFormat="1" applyFont="1" applyFill="1" applyBorder="1" applyAlignment="1">
      <alignment horizontal="left" indent="1"/>
    </xf>
    <xf numFmtId="0" fontId="17" fillId="36" borderId="17" xfId="0" applyFont="1" applyFill="1" applyBorder="1" applyAlignment="1">
      <alignment horizontal="left" indent="1"/>
    </xf>
    <xf numFmtId="49" fontId="17" fillId="36" borderId="18" xfId="0" applyNumberFormat="1" applyFont="1" applyFill="1" applyBorder="1" applyAlignment="1">
      <alignment horizontal="left" indent="1"/>
    </xf>
    <xf numFmtId="49" fontId="0" fillId="36" borderId="0" xfId="0" applyNumberFormat="1" applyFill="1" applyBorder="1" applyAlignment="1">
      <alignment/>
    </xf>
    <xf numFmtId="0" fontId="20" fillId="36" borderId="0" xfId="0" applyFont="1" applyFill="1" applyAlignment="1">
      <alignment horizontal="center" vertical="center"/>
    </xf>
    <xf numFmtId="0" fontId="0" fillId="36" borderId="0" xfId="0" applyNumberFormat="1" applyFill="1" applyAlignment="1">
      <alignment vertical="center"/>
    </xf>
    <xf numFmtId="0" fontId="0" fillId="36" borderId="0" xfId="0" applyFill="1" applyAlignment="1">
      <alignment horizontal="center" vertical="center"/>
    </xf>
    <xf numFmtId="0" fontId="0" fillId="36" borderId="0" xfId="0" applyFill="1" applyAlignment="1">
      <alignment vertical="center"/>
    </xf>
    <xf numFmtId="49" fontId="7" fillId="36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18" fillId="36" borderId="0" xfId="0" applyFont="1" applyFill="1" applyAlignment="1">
      <alignment horizontal="center" vertical="center"/>
    </xf>
    <xf numFmtId="0" fontId="2" fillId="36" borderId="0" xfId="0" applyNumberFormat="1" applyFont="1" applyFill="1" applyAlignment="1">
      <alignment horizontal="right" vertical="center"/>
    </xf>
    <xf numFmtId="0" fontId="19" fillId="36" borderId="0" xfId="0" applyFont="1" applyFill="1" applyAlignment="1">
      <alignment horizontal="center" vertical="center"/>
    </xf>
    <xf numFmtId="0" fontId="0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7" borderId="11" xfId="0" applyNumberFormat="1" applyFont="1" applyFill="1" applyBorder="1" applyAlignment="1">
      <alignment horizontal="right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vertical="center"/>
    </xf>
    <xf numFmtId="49" fontId="3" fillId="37" borderId="10" xfId="0" applyNumberFormat="1" applyFont="1" applyFill="1" applyBorder="1" applyAlignment="1">
      <alignment horizontal="left" vertical="center"/>
    </xf>
    <xf numFmtId="0" fontId="3" fillId="37" borderId="19" xfId="0" applyFont="1" applyFill="1" applyBorder="1" applyAlignment="1">
      <alignment horizontal="center" vertical="center"/>
    </xf>
    <xf numFmtId="49" fontId="22" fillId="36" borderId="19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2" fillId="36" borderId="15" xfId="0" applyFont="1" applyFill="1" applyBorder="1" applyAlignment="1" quotePrefix="1">
      <alignment horizontal="right" vertical="center"/>
    </xf>
    <xf numFmtId="0" fontId="25" fillId="36" borderId="0" xfId="0" applyNumberFormat="1" applyFont="1" applyFill="1" applyAlignment="1">
      <alignment vertical="center"/>
    </xf>
    <xf numFmtId="0" fontId="26" fillId="36" borderId="0" xfId="0" applyFont="1" applyFill="1" applyAlignment="1">
      <alignment horizontal="center" vertical="center"/>
    </xf>
    <xf numFmtId="0" fontId="26" fillId="36" borderId="0" xfId="0" applyFont="1" applyFill="1" applyAlignment="1">
      <alignment vertical="center"/>
    </xf>
    <xf numFmtId="49" fontId="24" fillId="36" borderId="0" xfId="0" applyNumberFormat="1" applyFont="1" applyFill="1" applyAlignment="1">
      <alignment horizontal="center" vertical="center"/>
    </xf>
    <xf numFmtId="0" fontId="23" fillId="36" borderId="0" xfId="0" applyFont="1" applyFill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4" borderId="20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right" vertical="center"/>
    </xf>
    <xf numFmtId="0" fontId="22" fillId="0" borderId="10" xfId="0" applyNumberFormat="1" applyFont="1" applyFill="1" applyBorder="1" applyAlignment="1">
      <alignment horizontal="right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vertical="center"/>
    </xf>
    <xf numFmtId="49" fontId="22" fillId="0" borderId="19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NumberFormat="1" applyFont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49" fontId="0" fillId="36" borderId="0" xfId="0" applyNumberFormat="1" applyFill="1" applyAlignment="1">
      <alignment/>
    </xf>
    <xf numFmtId="0" fontId="0" fillId="36" borderId="0" xfId="0" applyNumberFormat="1" applyFill="1" applyAlignment="1">
      <alignment/>
    </xf>
    <xf numFmtId="0" fontId="25" fillId="0" borderId="0" xfId="0" applyNumberFormat="1" applyFont="1" applyAlignment="1">
      <alignment/>
    </xf>
    <xf numFmtId="49" fontId="30" fillId="36" borderId="0" xfId="0" applyNumberFormat="1" applyFont="1" applyFill="1" applyAlignment="1">
      <alignment/>
    </xf>
    <xf numFmtId="0" fontId="16" fillId="36" borderId="0" xfId="0" applyFont="1" applyFill="1" applyAlignment="1">
      <alignment/>
    </xf>
    <xf numFmtId="49" fontId="31" fillId="35" borderId="19" xfId="0" applyNumberFormat="1" applyFont="1" applyFill="1" applyBorder="1" applyAlignment="1">
      <alignment horizontal="center"/>
    </xf>
    <xf numFmtId="49" fontId="31" fillId="35" borderId="15" xfId="0" applyNumberFormat="1" applyFont="1" applyFill="1" applyBorder="1" applyAlignment="1">
      <alignment horizontal="center"/>
    </xf>
    <xf numFmtId="0" fontId="31" fillId="35" borderId="11" xfId="0" applyNumberFormat="1" applyFont="1" applyFill="1" applyBorder="1" applyAlignment="1">
      <alignment horizontal="center"/>
    </xf>
    <xf numFmtId="49" fontId="15" fillId="36" borderId="13" xfId="0" applyNumberFormat="1" applyFont="1" applyFill="1" applyBorder="1" applyAlignment="1">
      <alignment horizontal="center"/>
    </xf>
    <xf numFmtId="49" fontId="15" fillId="36" borderId="12" xfId="0" applyNumberFormat="1" applyFont="1" applyFill="1" applyBorder="1" applyAlignment="1">
      <alignment horizontal="center"/>
    </xf>
    <xf numFmtId="49" fontId="15" fillId="36" borderId="14" xfId="0" applyNumberFormat="1" applyFont="1" applyFill="1" applyBorder="1" applyAlignment="1">
      <alignment horizontal="center"/>
    </xf>
    <xf numFmtId="49" fontId="15" fillId="36" borderId="22" xfId="0" applyNumberFormat="1" applyFont="1" applyFill="1" applyBorder="1" applyAlignment="1">
      <alignment horizontal="center"/>
    </xf>
    <xf numFmtId="49" fontId="15" fillId="36" borderId="17" xfId="0" applyNumberFormat="1" applyFont="1" applyFill="1" applyBorder="1" applyAlignment="1">
      <alignment horizontal="center"/>
    </xf>
    <xf numFmtId="49" fontId="15" fillId="36" borderId="18" xfId="0" applyNumberFormat="1" applyFont="1" applyFill="1" applyBorder="1" applyAlignment="1">
      <alignment horizontal="center"/>
    </xf>
    <xf numFmtId="0" fontId="32" fillId="36" borderId="0" xfId="0" applyFont="1" applyFill="1" applyAlignment="1">
      <alignment/>
    </xf>
    <xf numFmtId="0" fontId="33" fillId="37" borderId="12" xfId="0" applyFont="1" applyFill="1" applyBorder="1" applyAlignment="1">
      <alignment/>
    </xf>
    <xf numFmtId="2" fontId="34" fillId="37" borderId="14" xfId="0" applyNumberFormat="1" applyFont="1" applyFill="1" applyBorder="1" applyAlignment="1">
      <alignment horizontal="center"/>
    </xf>
    <xf numFmtId="1" fontId="33" fillId="37" borderId="13" xfId="0" applyNumberFormat="1" applyFont="1" applyFill="1" applyBorder="1" applyAlignment="1">
      <alignment horizontal="right"/>
    </xf>
    <xf numFmtId="0" fontId="33" fillId="37" borderId="12" xfId="0" applyFont="1" applyFill="1" applyBorder="1" applyAlignment="1">
      <alignment horizontal="center"/>
    </xf>
    <xf numFmtId="0" fontId="33" fillId="37" borderId="12" xfId="0" applyFont="1" applyFill="1" applyBorder="1" applyAlignment="1">
      <alignment horizontal="left"/>
    </xf>
    <xf numFmtId="49" fontId="33" fillId="37" borderId="12" xfId="0" applyNumberFormat="1" applyFont="1" applyFill="1" applyBorder="1" applyAlignment="1">
      <alignment horizontal="left"/>
    </xf>
    <xf numFmtId="0" fontId="35" fillId="36" borderId="11" xfId="0" applyNumberFormat="1" applyFont="1" applyFill="1" applyBorder="1" applyAlignment="1">
      <alignment horizontal="right"/>
    </xf>
    <xf numFmtId="0" fontId="35" fillId="36" borderId="10" xfId="0" applyNumberFormat="1" applyFont="1" applyFill="1" applyBorder="1" applyAlignment="1">
      <alignment horizontal="center"/>
    </xf>
    <xf numFmtId="0" fontId="35" fillId="36" borderId="10" xfId="0" applyFont="1" applyFill="1" applyBorder="1" applyAlignment="1">
      <alignment/>
    </xf>
    <xf numFmtId="0" fontId="35" fillId="36" borderId="10" xfId="0" applyFont="1" applyFill="1" applyBorder="1" applyAlignment="1">
      <alignment horizontal="center"/>
    </xf>
    <xf numFmtId="2" fontId="34" fillId="36" borderId="19" xfId="0" applyNumberFormat="1" applyFont="1" applyFill="1" applyBorder="1" applyAlignment="1">
      <alignment horizontal="center"/>
    </xf>
    <xf numFmtId="0" fontId="35" fillId="0" borderId="0" xfId="0" applyFont="1" applyAlignment="1">
      <alignment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49" fontId="24" fillId="0" borderId="0" xfId="0" applyNumberFormat="1" applyFont="1" applyAlignment="1">
      <alignment horizontal="center"/>
    </xf>
    <xf numFmtId="0" fontId="36" fillId="0" borderId="0" xfId="0" applyFont="1" applyAlignment="1">
      <alignment horizontal="left"/>
    </xf>
    <xf numFmtId="0" fontId="34" fillId="0" borderId="0" xfId="0" applyFont="1" applyAlignment="1">
      <alignment horizontal="right"/>
    </xf>
    <xf numFmtId="49" fontId="28" fillId="34" borderId="0" xfId="0" applyNumberFormat="1" applyFont="1" applyFill="1" applyAlignment="1">
      <alignment horizontal="right"/>
    </xf>
    <xf numFmtId="49" fontId="28" fillId="34" borderId="0" xfId="0" applyNumberFormat="1" applyFont="1" applyFill="1" applyAlignment="1">
      <alignment horizontal="center"/>
    </xf>
    <xf numFmtId="49" fontId="28" fillId="34" borderId="0" xfId="0" applyNumberFormat="1" applyFont="1" applyFill="1" applyAlignment="1">
      <alignment/>
    </xf>
    <xf numFmtId="49" fontId="28" fillId="34" borderId="0" xfId="0" applyNumberFormat="1" applyFont="1" applyFill="1" applyAlignment="1">
      <alignment horizontal="left"/>
    </xf>
    <xf numFmtId="0" fontId="28" fillId="34" borderId="0" xfId="0" applyFont="1" applyFill="1" applyAlignment="1">
      <alignment horizontal="right"/>
    </xf>
    <xf numFmtId="49" fontId="27" fillId="34" borderId="0" xfId="0" applyNumberFormat="1" applyFont="1" applyFill="1" applyAlignment="1">
      <alignment horizontal="right"/>
    </xf>
    <xf numFmtId="49" fontId="27" fillId="34" borderId="0" xfId="0" applyNumberFormat="1" applyFont="1" applyFill="1" applyAlignment="1">
      <alignment horizontal="center"/>
    </xf>
    <xf numFmtId="49" fontId="27" fillId="34" borderId="0" xfId="0" applyNumberFormat="1" applyFont="1" applyFill="1" applyAlignment="1">
      <alignment/>
    </xf>
    <xf numFmtId="49" fontId="27" fillId="34" borderId="0" xfId="0" applyNumberFormat="1" applyFont="1" applyFill="1" applyAlignment="1">
      <alignment horizontal="left"/>
    </xf>
    <xf numFmtId="0" fontId="27" fillId="34" borderId="0" xfId="0" applyFont="1" applyFill="1" applyAlignment="1">
      <alignment horizontal="right"/>
    </xf>
    <xf numFmtId="49" fontId="28" fillId="35" borderId="0" xfId="0" applyNumberFormat="1" applyFont="1" applyFill="1" applyAlignment="1">
      <alignment horizontal="right"/>
    </xf>
    <xf numFmtId="49" fontId="28" fillId="35" borderId="0" xfId="0" applyNumberFormat="1" applyFont="1" applyFill="1" applyAlignment="1">
      <alignment horizontal="center"/>
    </xf>
    <xf numFmtId="49" fontId="28" fillId="35" borderId="0" xfId="0" applyNumberFormat="1" applyFont="1" applyFill="1" applyAlignment="1">
      <alignment/>
    </xf>
    <xf numFmtId="49" fontId="28" fillId="35" borderId="0" xfId="0" applyNumberFormat="1" applyFont="1" applyFill="1" applyAlignment="1">
      <alignment horizontal="left"/>
    </xf>
    <xf numFmtId="0" fontId="28" fillId="35" borderId="0" xfId="0" applyFont="1" applyFill="1" applyAlignment="1">
      <alignment horizontal="right"/>
    </xf>
    <xf numFmtId="49" fontId="27" fillId="35" borderId="0" xfId="0" applyNumberFormat="1" applyFont="1" applyFill="1" applyAlignment="1">
      <alignment horizontal="right"/>
    </xf>
    <xf numFmtId="49" fontId="27" fillId="35" borderId="0" xfId="0" applyNumberFormat="1" applyFont="1" applyFill="1" applyAlignment="1">
      <alignment horizontal="center"/>
    </xf>
    <xf numFmtId="49" fontId="27" fillId="35" borderId="0" xfId="0" applyNumberFormat="1" applyFont="1" applyFill="1" applyAlignment="1">
      <alignment/>
    </xf>
    <xf numFmtId="49" fontId="27" fillId="35" borderId="0" xfId="0" applyNumberFormat="1" applyFont="1" applyFill="1" applyAlignment="1">
      <alignment horizontal="left"/>
    </xf>
    <xf numFmtId="0" fontId="27" fillId="35" borderId="0" xfId="0" applyFont="1" applyFill="1" applyAlignment="1">
      <alignment horizontal="right"/>
    </xf>
    <xf numFmtId="0" fontId="37" fillId="0" borderId="0" xfId="0" applyFont="1" applyAlignment="1" quotePrefix="1">
      <alignment horizontal="left"/>
    </xf>
    <xf numFmtId="0" fontId="34" fillId="35" borderId="11" xfId="0" applyFont="1" applyFill="1" applyBorder="1" applyAlignment="1">
      <alignment horizontal="right"/>
    </xf>
    <xf numFmtId="0" fontId="34" fillId="35" borderId="10" xfId="0" applyFont="1" applyFill="1" applyBorder="1" applyAlignment="1">
      <alignment horizontal="right"/>
    </xf>
    <xf numFmtId="0" fontId="34" fillId="35" borderId="10" xfId="0" applyFont="1" applyFill="1" applyBorder="1" applyAlignment="1">
      <alignment horizontal="center"/>
    </xf>
    <xf numFmtId="0" fontId="34" fillId="35" borderId="10" xfId="0" applyFont="1" applyFill="1" applyBorder="1" applyAlignment="1">
      <alignment/>
    </xf>
    <xf numFmtId="49" fontId="34" fillId="35" borderId="10" xfId="0" applyNumberFormat="1" applyFont="1" applyFill="1" applyBorder="1" applyAlignment="1">
      <alignment horizontal="center"/>
    </xf>
    <xf numFmtId="0" fontId="34" fillId="35" borderId="10" xfId="0" applyFont="1" applyFill="1" applyBorder="1" applyAlignment="1">
      <alignment horizontal="left"/>
    </xf>
    <xf numFmtId="0" fontId="34" fillId="35" borderId="19" xfId="0" applyFont="1" applyFill="1" applyBorder="1" applyAlignment="1">
      <alignment horizontal="right"/>
    </xf>
    <xf numFmtId="0" fontId="25" fillId="0" borderId="0" xfId="0" applyFont="1" applyAlignment="1">
      <alignment horizontal="left"/>
    </xf>
    <xf numFmtId="1" fontId="34" fillId="37" borderId="13" xfId="0" applyNumberFormat="1" applyFont="1" applyFill="1" applyBorder="1" applyAlignment="1">
      <alignment horizontal="right"/>
    </xf>
    <xf numFmtId="0" fontId="34" fillId="37" borderId="12" xfId="0" applyFont="1" applyFill="1" applyBorder="1" applyAlignment="1">
      <alignment horizontal="center"/>
    </xf>
    <xf numFmtId="0" fontId="34" fillId="37" borderId="12" xfId="0" applyFont="1" applyFill="1" applyBorder="1" applyAlignment="1">
      <alignment horizontal="left"/>
    </xf>
    <xf numFmtId="49" fontId="34" fillId="37" borderId="12" xfId="0" applyNumberFormat="1" applyFont="1" applyFill="1" applyBorder="1" applyAlignment="1">
      <alignment horizontal="left"/>
    </xf>
    <xf numFmtId="0" fontId="34" fillId="37" borderId="12" xfId="0" applyFont="1" applyFill="1" applyBorder="1" applyAlignment="1">
      <alignment/>
    </xf>
    <xf numFmtId="0" fontId="25" fillId="36" borderId="0" xfId="0" applyNumberFormat="1" applyFont="1" applyFill="1" applyAlignment="1">
      <alignment/>
    </xf>
    <xf numFmtId="0" fontId="22" fillId="36" borderId="10" xfId="0" applyNumberFormat="1" applyFont="1" applyFill="1" applyBorder="1" applyAlignment="1">
      <alignment horizontal="right"/>
    </xf>
    <xf numFmtId="49" fontId="22" fillId="36" borderId="15" xfId="0" applyNumberFormat="1" applyFont="1" applyFill="1" applyBorder="1" applyAlignment="1">
      <alignment horizontal="center" vertical="center"/>
    </xf>
    <xf numFmtId="49" fontId="27" fillId="0" borderId="0" xfId="0" applyNumberFormat="1" applyFont="1" applyAlignment="1">
      <alignment/>
    </xf>
    <xf numFmtId="49" fontId="7" fillId="36" borderId="0" xfId="0" applyNumberFormat="1" applyFont="1" applyFill="1" applyAlignment="1">
      <alignment horizontal="center"/>
    </xf>
    <xf numFmtId="49" fontId="16" fillId="0" borderId="18" xfId="0" applyNumberFormat="1" applyFont="1" applyFill="1" applyBorder="1" applyAlignment="1">
      <alignment horizontal="right" indent="1"/>
    </xf>
    <xf numFmtId="49" fontId="14" fillId="0" borderId="16" xfId="0" applyNumberFormat="1" applyFont="1" applyFill="1" applyBorder="1" applyAlignment="1">
      <alignment horizontal="left"/>
    </xf>
    <xf numFmtId="0" fontId="14" fillId="0" borderId="12" xfId="0" applyNumberFormat="1" applyFont="1" applyFill="1" applyBorder="1" applyAlignment="1">
      <alignment horizontal="right"/>
    </xf>
    <xf numFmtId="49" fontId="14" fillId="0" borderId="12" xfId="0" applyNumberFormat="1" applyFont="1" applyFill="1" applyBorder="1" applyAlignment="1">
      <alignment/>
    </xf>
    <xf numFmtId="49" fontId="15" fillId="0" borderId="13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left" indent="1"/>
    </xf>
    <xf numFmtId="49" fontId="14" fillId="0" borderId="14" xfId="0" applyNumberFormat="1" applyFont="1" applyFill="1" applyBorder="1" applyAlignment="1">
      <alignment horizontal="right" indent="1"/>
    </xf>
    <xf numFmtId="0" fontId="0" fillId="0" borderId="0" xfId="0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14" fillId="0" borderId="20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right"/>
    </xf>
    <xf numFmtId="49" fontId="14" fillId="0" borderId="17" xfId="0" applyNumberFormat="1" applyFont="1" applyFill="1" applyBorder="1" applyAlignment="1">
      <alignment/>
    </xf>
    <xf numFmtId="49" fontId="15" fillId="0" borderId="22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horizontal="left" indent="1"/>
    </xf>
    <xf numFmtId="49" fontId="9" fillId="36" borderId="11" xfId="0" applyNumberFormat="1" applyFont="1" applyFill="1" applyBorder="1" applyAlignment="1">
      <alignment horizontal="center"/>
    </xf>
    <xf numFmtId="0" fontId="9" fillId="36" borderId="19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2" fillId="0" borderId="0" xfId="0" applyFont="1" applyAlignment="1">
      <alignment horizontal="right"/>
    </xf>
    <xf numFmtId="0" fontId="3" fillId="33" borderId="19" xfId="0" applyFont="1" applyFill="1" applyBorder="1" applyAlignment="1">
      <alignment/>
    </xf>
    <xf numFmtId="0" fontId="3" fillId="34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22" fillId="36" borderId="15" xfId="0" applyFont="1" applyFill="1" applyBorder="1" applyAlignment="1">
      <alignment horizontal="right" vertical="center"/>
    </xf>
    <xf numFmtId="49" fontId="17" fillId="0" borderId="13" xfId="0" applyNumberFormat="1" applyFont="1" applyFill="1" applyBorder="1" applyAlignment="1">
      <alignment horizontal="left" indent="1"/>
    </xf>
    <xf numFmtId="49" fontId="17" fillId="0" borderId="14" xfId="0" applyNumberFormat="1" applyFont="1" applyFill="1" applyBorder="1" applyAlignment="1">
      <alignment horizontal="left" indent="1"/>
    </xf>
    <xf numFmtId="0" fontId="17" fillId="0" borderId="22" xfId="0" applyFont="1" applyFill="1" applyBorder="1" applyAlignment="1">
      <alignment horizontal="left" indent="1"/>
    </xf>
    <xf numFmtId="49" fontId="17" fillId="0" borderId="18" xfId="0" applyNumberFormat="1" applyFont="1" applyFill="1" applyBorder="1" applyAlignment="1">
      <alignment horizontal="left" indent="1"/>
    </xf>
    <xf numFmtId="0" fontId="22" fillId="0" borderId="0" xfId="0" applyNumberFormat="1" applyFont="1" applyFill="1" applyAlignment="1">
      <alignment horizontal="right" vertical="center"/>
    </xf>
    <xf numFmtId="0" fontId="22" fillId="0" borderId="0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/>
    </xf>
    <xf numFmtId="0" fontId="25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35" fillId="0" borderId="0" xfId="0" applyNumberFormat="1" applyFont="1" applyFill="1" applyBorder="1" applyAlignment="1">
      <alignment horizontal="right"/>
    </xf>
    <xf numFmtId="0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2" fillId="0" borderId="0" xfId="0" applyNumberFormat="1" applyFont="1" applyFill="1" applyBorder="1" applyAlignment="1">
      <alignment horizontal="left" vertical="center"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0" fontId="25" fillId="0" borderId="0" xfId="0" applyNumberFormat="1" applyFont="1" applyFill="1" applyBorder="1" applyAlignment="1">
      <alignment horizontal="center"/>
    </xf>
    <xf numFmtId="0" fontId="35" fillId="0" borderId="15" xfId="0" applyNumberFormat="1" applyFont="1" applyBorder="1" applyAlignment="1">
      <alignment horizontal="right"/>
    </xf>
    <xf numFmtId="0" fontId="27" fillId="0" borderId="0" xfId="0" applyNumberFormat="1" applyFont="1" applyAlignment="1">
      <alignment/>
    </xf>
    <xf numFmtId="0" fontId="0" fillId="0" borderId="0" xfId="0" applyNumberFormat="1" applyFill="1" applyAlignment="1">
      <alignment vertical="center"/>
    </xf>
    <xf numFmtId="0" fontId="35" fillId="37" borderId="15" xfId="0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35" fillId="0" borderId="0" xfId="0" applyFont="1" applyAlignment="1">
      <alignment horizontal="right"/>
    </xf>
    <xf numFmtId="172" fontId="29" fillId="36" borderId="0" xfId="0" applyNumberFormat="1" applyFont="1" applyFill="1" applyAlignment="1">
      <alignment horizontal="right"/>
    </xf>
    <xf numFmtId="0" fontId="35" fillId="0" borderId="0" xfId="0" applyFont="1" applyFill="1" applyAlignment="1">
      <alignment horizontal="right"/>
    </xf>
    <xf numFmtId="0" fontId="35" fillId="0" borderId="0" xfId="0" applyFont="1" applyFill="1" applyAlignment="1">
      <alignment/>
    </xf>
    <xf numFmtId="172" fontId="38" fillId="0" borderId="0" xfId="0" applyNumberFormat="1" applyFont="1" applyFill="1" applyAlignment="1">
      <alignment horizontal="righ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172" fontId="39" fillId="0" borderId="0" xfId="0" applyNumberFormat="1" applyFont="1" applyFill="1" applyAlignment="1">
      <alignment/>
    </xf>
    <xf numFmtId="0" fontId="3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6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172" fontId="42" fillId="0" borderId="0" xfId="0" applyNumberFormat="1" applyFont="1" applyFill="1" applyAlignment="1">
      <alignment horizontal="right"/>
    </xf>
    <xf numFmtId="0" fontId="43" fillId="0" borderId="0" xfId="0" applyFont="1" applyFill="1" applyAlignment="1">
      <alignment horizontal="right"/>
    </xf>
    <xf numFmtId="172" fontId="43" fillId="0" borderId="0" xfId="0" applyNumberFormat="1" applyFont="1" applyFill="1" applyAlignment="1">
      <alignment horizontal="right"/>
    </xf>
    <xf numFmtId="172" fontId="36" fillId="0" borderId="0" xfId="0" applyNumberFormat="1" applyFont="1" applyAlignment="1">
      <alignment horizontal="right"/>
    </xf>
    <xf numFmtId="0" fontId="43" fillId="36" borderId="0" xfId="0" applyFont="1" applyFill="1" applyAlignment="1">
      <alignment horizontal="right"/>
    </xf>
    <xf numFmtId="172" fontId="43" fillId="36" borderId="0" xfId="0" applyNumberFormat="1" applyFont="1" applyFill="1" applyAlignment="1">
      <alignment horizontal="right"/>
    </xf>
    <xf numFmtId="0" fontId="36" fillId="0" borderId="0" xfId="0" applyFont="1" applyAlignment="1">
      <alignment horizontal="right" wrapText="1"/>
    </xf>
    <xf numFmtId="0" fontId="35" fillId="0" borderId="15" xfId="0" applyNumberFormat="1" applyFont="1" applyFill="1" applyBorder="1" applyAlignment="1">
      <alignment horizontal="right"/>
    </xf>
    <xf numFmtId="0" fontId="35" fillId="0" borderId="15" xfId="0" applyFont="1" applyFill="1" applyBorder="1" applyAlignment="1">
      <alignment/>
    </xf>
    <xf numFmtId="0" fontId="35" fillId="0" borderId="15" xfId="0" applyFont="1" applyFill="1" applyBorder="1" applyAlignment="1">
      <alignment horizontal="center"/>
    </xf>
    <xf numFmtId="0" fontId="27" fillId="0" borderId="15" xfId="0" applyNumberFormat="1" applyFont="1" applyBorder="1" applyAlignment="1">
      <alignment/>
    </xf>
    <xf numFmtId="188" fontId="35" fillId="0" borderId="0" xfId="0" applyNumberFormat="1" applyFont="1" applyAlignment="1">
      <alignment horizontal="right"/>
    </xf>
    <xf numFmtId="0" fontId="41" fillId="36" borderId="15" xfId="0" applyNumberFormat="1" applyFont="1" applyFill="1" applyBorder="1" applyAlignment="1">
      <alignment horizontal="right"/>
    </xf>
    <xf numFmtId="0" fontId="35" fillId="0" borderId="15" xfId="0" applyNumberFormat="1" applyFont="1" applyBorder="1" applyAlignment="1">
      <alignment/>
    </xf>
    <xf numFmtId="0" fontId="35" fillId="0" borderId="19" xfId="0" applyFont="1" applyFill="1" applyBorder="1" applyAlignment="1">
      <alignment/>
    </xf>
    <xf numFmtId="0" fontId="22" fillId="0" borderId="11" xfId="0" applyNumberFormat="1" applyFont="1" applyFill="1" applyBorder="1" applyAlignment="1">
      <alignment horizontal="right" vertical="center"/>
    </xf>
    <xf numFmtId="0" fontId="22" fillId="36" borderId="11" xfId="0" applyNumberFormat="1" applyFont="1" applyFill="1" applyBorder="1" applyAlignment="1">
      <alignment horizontal="right" vertical="center"/>
    </xf>
    <xf numFmtId="0" fontId="35" fillId="36" borderId="19" xfId="0" applyNumberFormat="1" applyFont="1" applyFill="1" applyBorder="1" applyAlignment="1">
      <alignment horizontal="center"/>
    </xf>
    <xf numFmtId="0" fontId="36" fillId="0" borderId="0" xfId="0" applyFont="1" applyAlignment="1">
      <alignment/>
    </xf>
    <xf numFmtId="0" fontId="44" fillId="0" borderId="0" xfId="0" applyFont="1" applyAlignment="1">
      <alignment/>
    </xf>
    <xf numFmtId="49" fontId="2" fillId="36" borderId="13" xfId="0" applyNumberFormat="1" applyFont="1" applyFill="1" applyBorder="1" applyAlignment="1">
      <alignment horizontal="center"/>
    </xf>
    <xf numFmtId="49" fontId="0" fillId="36" borderId="12" xfId="0" applyNumberFormat="1" applyFill="1" applyBorder="1" applyAlignment="1">
      <alignment horizontal="center"/>
    </xf>
    <xf numFmtId="49" fontId="0" fillId="36" borderId="12" xfId="0" applyNumberFormat="1" applyFill="1" applyBorder="1" applyAlignment="1">
      <alignment/>
    </xf>
    <xf numFmtId="49" fontId="0" fillId="36" borderId="12" xfId="0" applyNumberFormat="1" applyFill="1" applyBorder="1" applyAlignment="1">
      <alignment horizontal="right"/>
    </xf>
    <xf numFmtId="49" fontId="2" fillId="36" borderId="14" xfId="0" applyNumberFormat="1" applyFont="1" applyFill="1" applyBorder="1" applyAlignment="1">
      <alignment horizontal="right"/>
    </xf>
    <xf numFmtId="49" fontId="2" fillId="36" borderId="22" xfId="0" applyNumberFormat="1" applyFont="1" applyFill="1" applyBorder="1" applyAlignment="1">
      <alignment horizontal="center"/>
    </xf>
    <xf numFmtId="49" fontId="0" fillId="36" borderId="17" xfId="0" applyNumberFormat="1" applyFill="1" applyBorder="1" applyAlignment="1">
      <alignment horizontal="center"/>
    </xf>
    <xf numFmtId="49" fontId="0" fillId="36" borderId="17" xfId="0" applyNumberFormat="1" applyFill="1" applyBorder="1" applyAlignment="1">
      <alignment/>
    </xf>
    <xf numFmtId="49" fontId="0" fillId="36" borderId="17" xfId="0" applyNumberFormat="1" applyFill="1" applyBorder="1" applyAlignment="1">
      <alignment horizontal="right"/>
    </xf>
    <xf numFmtId="49" fontId="2" fillId="36" borderId="18" xfId="0" applyNumberFormat="1" applyFont="1" applyFill="1" applyBorder="1" applyAlignment="1">
      <alignment horizontal="right"/>
    </xf>
    <xf numFmtId="0" fontId="35" fillId="0" borderId="19" xfId="0" applyNumberFormat="1" applyFont="1" applyFill="1" applyBorder="1" applyAlignment="1">
      <alignment horizontal="center"/>
    </xf>
    <xf numFmtId="2" fontId="45" fillId="36" borderId="19" xfId="0" applyNumberFormat="1" applyFont="1" applyFill="1" applyBorder="1" applyAlignment="1">
      <alignment horizontal="center"/>
    </xf>
    <xf numFmtId="0" fontId="4" fillId="36" borderId="0" xfId="0" applyFont="1" applyFill="1" applyAlignment="1">
      <alignment horizontal="right"/>
    </xf>
    <xf numFmtId="49" fontId="1" fillId="36" borderId="0" xfId="0" applyNumberFormat="1" applyFont="1" applyFill="1" applyAlignment="1">
      <alignment horizontal="center"/>
    </xf>
    <xf numFmtId="49" fontId="7" fillId="36" borderId="0" xfId="0" applyNumberFormat="1" applyFont="1" applyFill="1" applyAlignment="1">
      <alignment horizontal="center"/>
    </xf>
    <xf numFmtId="0" fontId="31" fillId="35" borderId="11" xfId="0" applyFont="1" applyFill="1" applyBorder="1" applyAlignment="1">
      <alignment horizontal="center"/>
    </xf>
    <xf numFmtId="0" fontId="31" fillId="35" borderId="10" xfId="0" applyFont="1" applyFill="1" applyBorder="1" applyAlignment="1">
      <alignment horizontal="center"/>
    </xf>
    <xf numFmtId="0" fontId="31" fillId="35" borderId="19" xfId="0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35" fillId="37" borderId="15" xfId="0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Väljund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0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5.421875" style="88" customWidth="1"/>
    <col min="2" max="2" width="5.140625" style="95" customWidth="1"/>
    <col min="3" max="3" width="9.140625" style="96" customWidth="1"/>
    <col min="4" max="4" width="22.7109375" style="83" bestFit="1" customWidth="1"/>
    <col min="5" max="5" width="20.421875" style="83" bestFit="1" customWidth="1"/>
    <col min="6" max="6" width="10.28125" style="83" customWidth="1"/>
    <col min="7" max="7" width="34.57421875" style="83" customWidth="1"/>
    <col min="8" max="8" width="23.28125" style="83" customWidth="1"/>
    <col min="9" max="16384" width="9.140625" style="83" customWidth="1"/>
  </cols>
  <sheetData>
    <row r="1" spans="1:9" ht="15" hidden="1">
      <c r="A1" s="78"/>
      <c r="B1" s="79"/>
      <c r="C1" s="80"/>
      <c r="D1" s="81"/>
      <c r="E1" s="81"/>
      <c r="F1" s="82" t="s">
        <v>352</v>
      </c>
      <c r="G1" s="81"/>
      <c r="H1" s="81"/>
      <c r="I1" s="81"/>
    </row>
    <row r="2" spans="1:9" ht="9.75" customHeight="1">
      <c r="A2" s="78"/>
      <c r="B2" s="79"/>
      <c r="C2" s="80"/>
      <c r="D2" s="81"/>
      <c r="E2" s="81"/>
      <c r="F2" s="82"/>
      <c r="G2" s="81"/>
      <c r="H2" s="81"/>
      <c r="I2" s="81"/>
    </row>
    <row r="3" spans="1:7" ht="15">
      <c r="A3" s="78"/>
      <c r="B3" s="79"/>
      <c r="C3" s="80"/>
      <c r="D3" s="81"/>
      <c r="E3" s="81"/>
      <c r="F3" s="82"/>
      <c r="G3" s="81"/>
    </row>
    <row r="4" spans="1:9" ht="15.75">
      <c r="A4" s="84"/>
      <c r="B4" s="85"/>
      <c r="C4" s="80"/>
      <c r="D4" s="81"/>
      <c r="E4" s="102"/>
      <c r="F4" s="101" t="s">
        <v>577</v>
      </c>
      <c r="G4" s="102"/>
      <c r="H4" s="217" t="s">
        <v>901</v>
      </c>
      <c r="I4" s="186" t="s">
        <v>574</v>
      </c>
    </row>
    <row r="5" spans="1:9" ht="15.75">
      <c r="A5" s="86"/>
      <c r="B5" s="85"/>
      <c r="C5" s="80"/>
      <c r="D5" s="81"/>
      <c r="E5" s="102"/>
      <c r="F5" s="101" t="s">
        <v>578</v>
      </c>
      <c r="G5" s="102"/>
      <c r="H5" s="217" t="s">
        <v>900</v>
      </c>
      <c r="I5" s="186" t="s">
        <v>1039</v>
      </c>
    </row>
    <row r="6" spans="1:9" ht="15.75">
      <c r="A6" s="87"/>
      <c r="B6" s="85"/>
      <c r="C6" s="80"/>
      <c r="D6" s="81"/>
      <c r="E6" s="102"/>
      <c r="F6" s="101" t="s">
        <v>579</v>
      </c>
      <c r="G6" s="102"/>
      <c r="H6" s="97" t="s">
        <v>902</v>
      </c>
      <c r="I6" s="186" t="s">
        <v>1038</v>
      </c>
    </row>
    <row r="7" spans="1:9" ht="15" customHeight="1">
      <c r="A7" s="87"/>
      <c r="B7" s="79"/>
      <c r="C7" s="80"/>
      <c r="D7" s="81"/>
      <c r="E7" s="81"/>
      <c r="F7" s="81"/>
      <c r="G7" s="81"/>
      <c r="H7" s="97" t="s">
        <v>903</v>
      </c>
      <c r="I7" s="94" t="s">
        <v>369</v>
      </c>
    </row>
    <row r="8" spans="1:9" ht="15.75" customHeight="1">
      <c r="A8" s="87"/>
      <c r="B8" s="98" t="s">
        <v>317</v>
      </c>
      <c r="C8" s="99"/>
      <c r="D8" s="100"/>
      <c r="E8" s="81"/>
      <c r="F8" s="81"/>
      <c r="G8" s="81"/>
      <c r="H8" s="97" t="s">
        <v>904</v>
      </c>
      <c r="I8" s="94" t="s">
        <v>368</v>
      </c>
    </row>
    <row r="9" spans="2:9" ht="12.75">
      <c r="B9" s="89" t="s">
        <v>318</v>
      </c>
      <c r="C9" s="90" t="s">
        <v>319</v>
      </c>
      <c r="D9" s="91" t="s">
        <v>320</v>
      </c>
      <c r="E9" s="92" t="s">
        <v>321</v>
      </c>
      <c r="F9" s="90" t="s">
        <v>322</v>
      </c>
      <c r="G9" s="91" t="s">
        <v>323</v>
      </c>
      <c r="H9" s="91" t="s">
        <v>324</v>
      </c>
      <c r="I9" s="93" t="s">
        <v>325</v>
      </c>
    </row>
    <row r="10" spans="1:9" ht="15" customHeight="1">
      <c r="A10" s="109" t="s">
        <v>905</v>
      </c>
      <c r="B10" s="110">
        <v>1</v>
      </c>
      <c r="C10" s="111" t="s">
        <v>363</v>
      </c>
      <c r="D10" s="112" t="s">
        <v>906</v>
      </c>
      <c r="E10" s="112" t="s">
        <v>580</v>
      </c>
      <c r="F10" s="111" t="s">
        <v>375</v>
      </c>
      <c r="G10" s="112" t="s">
        <v>479</v>
      </c>
      <c r="H10" s="112" t="s">
        <v>581</v>
      </c>
      <c r="I10" s="113" t="s">
        <v>372</v>
      </c>
    </row>
    <row r="11" spans="1:9" ht="15" customHeight="1">
      <c r="A11" s="109" t="s">
        <v>907</v>
      </c>
      <c r="B11" s="110">
        <v>2</v>
      </c>
      <c r="C11" s="111" t="s">
        <v>363</v>
      </c>
      <c r="D11" s="112" t="s">
        <v>391</v>
      </c>
      <c r="E11" s="112" t="s">
        <v>392</v>
      </c>
      <c r="F11" s="111" t="s">
        <v>375</v>
      </c>
      <c r="G11" s="112" t="s">
        <v>381</v>
      </c>
      <c r="H11" s="112" t="s">
        <v>371</v>
      </c>
      <c r="I11" s="113" t="s">
        <v>378</v>
      </c>
    </row>
    <row r="12" spans="1:9" ht="15" customHeight="1">
      <c r="A12" s="109" t="s">
        <v>908</v>
      </c>
      <c r="B12" s="110">
        <v>3</v>
      </c>
      <c r="C12" s="111" t="s">
        <v>354</v>
      </c>
      <c r="D12" s="112" t="s">
        <v>373</v>
      </c>
      <c r="E12" s="112" t="s">
        <v>374</v>
      </c>
      <c r="F12" s="111" t="s">
        <v>375</v>
      </c>
      <c r="G12" s="112" t="s">
        <v>376</v>
      </c>
      <c r="H12" s="112" t="s">
        <v>377</v>
      </c>
      <c r="I12" s="113" t="s">
        <v>382</v>
      </c>
    </row>
    <row r="13" spans="1:9" ht="15" customHeight="1">
      <c r="A13" s="109" t="s">
        <v>909</v>
      </c>
      <c r="B13" s="110">
        <v>4</v>
      </c>
      <c r="C13" s="111" t="s">
        <v>354</v>
      </c>
      <c r="D13" s="112" t="s">
        <v>379</v>
      </c>
      <c r="E13" s="112" t="s">
        <v>380</v>
      </c>
      <c r="F13" s="111" t="s">
        <v>375</v>
      </c>
      <c r="G13" s="112" t="s">
        <v>381</v>
      </c>
      <c r="H13" s="112" t="s">
        <v>377</v>
      </c>
      <c r="I13" s="113" t="s">
        <v>387</v>
      </c>
    </row>
    <row r="14" spans="1:9" ht="15" customHeight="1">
      <c r="A14" s="109" t="s">
        <v>910</v>
      </c>
      <c r="B14" s="110">
        <v>5</v>
      </c>
      <c r="C14" s="111" t="s">
        <v>354</v>
      </c>
      <c r="D14" s="112" t="s">
        <v>582</v>
      </c>
      <c r="E14" s="112" t="s">
        <v>583</v>
      </c>
      <c r="F14" s="111" t="s">
        <v>375</v>
      </c>
      <c r="G14" s="112" t="s">
        <v>571</v>
      </c>
      <c r="H14" s="112" t="s">
        <v>389</v>
      </c>
      <c r="I14" s="113" t="s">
        <v>390</v>
      </c>
    </row>
    <row r="15" spans="1:9" ht="15" customHeight="1">
      <c r="A15" s="109" t="s">
        <v>911</v>
      </c>
      <c r="B15" s="110">
        <v>6</v>
      </c>
      <c r="C15" s="111" t="s">
        <v>357</v>
      </c>
      <c r="D15" s="112" t="s">
        <v>383</v>
      </c>
      <c r="E15" s="112" t="s">
        <v>384</v>
      </c>
      <c r="F15" s="111" t="s">
        <v>375</v>
      </c>
      <c r="G15" s="112" t="s">
        <v>385</v>
      </c>
      <c r="H15" s="112" t="s">
        <v>386</v>
      </c>
      <c r="I15" s="113" t="s">
        <v>393</v>
      </c>
    </row>
    <row r="16" spans="1:9" ht="15" customHeight="1">
      <c r="A16" s="109" t="s">
        <v>912</v>
      </c>
      <c r="B16" s="110">
        <v>7</v>
      </c>
      <c r="C16" s="111" t="s">
        <v>357</v>
      </c>
      <c r="D16" s="112" t="s">
        <v>584</v>
      </c>
      <c r="E16" s="112" t="s">
        <v>585</v>
      </c>
      <c r="F16" s="111" t="s">
        <v>504</v>
      </c>
      <c r="G16" s="112" t="s">
        <v>586</v>
      </c>
      <c r="H16" s="112" t="s">
        <v>377</v>
      </c>
      <c r="I16" s="113" t="s">
        <v>396</v>
      </c>
    </row>
    <row r="17" spans="1:9" ht="15" customHeight="1">
      <c r="A17" s="109" t="s">
        <v>913</v>
      </c>
      <c r="B17" s="110">
        <v>8</v>
      </c>
      <c r="C17" s="111" t="s">
        <v>363</v>
      </c>
      <c r="D17" s="112" t="s">
        <v>587</v>
      </c>
      <c r="E17" s="112" t="s">
        <v>588</v>
      </c>
      <c r="F17" s="111" t="s">
        <v>474</v>
      </c>
      <c r="G17" s="112" t="s">
        <v>589</v>
      </c>
      <c r="H17" s="112" t="s">
        <v>581</v>
      </c>
      <c r="I17" s="113" t="s">
        <v>399</v>
      </c>
    </row>
    <row r="18" spans="1:9" ht="15" customHeight="1">
      <c r="A18" s="109" t="s">
        <v>914</v>
      </c>
      <c r="B18" s="110">
        <v>10</v>
      </c>
      <c r="C18" s="111" t="s">
        <v>363</v>
      </c>
      <c r="D18" s="112" t="s">
        <v>594</v>
      </c>
      <c r="E18" s="112" t="s">
        <v>595</v>
      </c>
      <c r="F18" s="111" t="s">
        <v>370</v>
      </c>
      <c r="G18" s="112" t="s">
        <v>596</v>
      </c>
      <c r="H18" s="112" t="s">
        <v>597</v>
      </c>
      <c r="I18" s="113" t="s">
        <v>400</v>
      </c>
    </row>
    <row r="19" spans="1:9" ht="15" customHeight="1">
      <c r="A19" s="109" t="s">
        <v>915</v>
      </c>
      <c r="B19" s="110">
        <v>11</v>
      </c>
      <c r="C19" s="111" t="s">
        <v>363</v>
      </c>
      <c r="D19" s="112" t="s">
        <v>559</v>
      </c>
      <c r="E19" s="112" t="s">
        <v>560</v>
      </c>
      <c r="F19" s="111" t="s">
        <v>375</v>
      </c>
      <c r="G19" s="112" t="s">
        <v>417</v>
      </c>
      <c r="H19" s="112" t="s">
        <v>371</v>
      </c>
      <c r="I19" s="113" t="s">
        <v>405</v>
      </c>
    </row>
    <row r="20" spans="1:9" ht="15" customHeight="1">
      <c r="A20" s="109" t="s">
        <v>916</v>
      </c>
      <c r="B20" s="110">
        <v>12</v>
      </c>
      <c r="C20" s="111" t="s">
        <v>357</v>
      </c>
      <c r="D20" s="112" t="s">
        <v>598</v>
      </c>
      <c r="E20" s="112" t="s">
        <v>459</v>
      </c>
      <c r="F20" s="111" t="s">
        <v>375</v>
      </c>
      <c r="G20" s="112" t="s">
        <v>381</v>
      </c>
      <c r="H20" s="112" t="s">
        <v>599</v>
      </c>
      <c r="I20" s="113" t="s">
        <v>409</v>
      </c>
    </row>
    <row r="21" spans="1:9" ht="15" customHeight="1">
      <c r="A21" s="109" t="s">
        <v>917</v>
      </c>
      <c r="B21" s="110">
        <v>14</v>
      </c>
      <c r="C21" s="111" t="s">
        <v>357</v>
      </c>
      <c r="D21" s="112" t="s">
        <v>397</v>
      </c>
      <c r="E21" s="112" t="s">
        <v>398</v>
      </c>
      <c r="F21" s="111" t="s">
        <v>375</v>
      </c>
      <c r="G21" s="112" t="s">
        <v>376</v>
      </c>
      <c r="H21" s="112" t="s">
        <v>386</v>
      </c>
      <c r="I21" s="113" t="s">
        <v>413</v>
      </c>
    </row>
    <row r="22" spans="1:9" ht="15" customHeight="1">
      <c r="A22" s="109" t="s">
        <v>918</v>
      </c>
      <c r="B22" s="110">
        <v>15</v>
      </c>
      <c r="C22" s="111" t="s">
        <v>357</v>
      </c>
      <c r="D22" s="112" t="s">
        <v>600</v>
      </c>
      <c r="E22" s="112" t="s">
        <v>601</v>
      </c>
      <c r="F22" s="111" t="s">
        <v>427</v>
      </c>
      <c r="G22" s="112" t="s">
        <v>602</v>
      </c>
      <c r="H22" s="112" t="s">
        <v>377</v>
      </c>
      <c r="I22" s="113" t="s">
        <v>414</v>
      </c>
    </row>
    <row r="23" spans="1:9" ht="15" customHeight="1">
      <c r="A23" s="109" t="s">
        <v>919</v>
      </c>
      <c r="B23" s="110">
        <v>16</v>
      </c>
      <c r="C23" s="111" t="s">
        <v>357</v>
      </c>
      <c r="D23" s="112" t="s">
        <v>406</v>
      </c>
      <c r="E23" s="112" t="s">
        <v>407</v>
      </c>
      <c r="F23" s="111" t="s">
        <v>375</v>
      </c>
      <c r="G23" s="112" t="s">
        <v>385</v>
      </c>
      <c r="H23" s="112" t="s">
        <v>408</v>
      </c>
      <c r="I23" s="113" t="s">
        <v>419</v>
      </c>
    </row>
    <row r="24" spans="1:9" ht="15" customHeight="1">
      <c r="A24" s="109" t="s">
        <v>920</v>
      </c>
      <c r="B24" s="110">
        <v>17</v>
      </c>
      <c r="C24" s="111" t="s">
        <v>357</v>
      </c>
      <c r="D24" s="112" t="s">
        <v>410</v>
      </c>
      <c r="E24" s="112" t="s">
        <v>411</v>
      </c>
      <c r="F24" s="111" t="s">
        <v>375</v>
      </c>
      <c r="G24" s="112" t="s">
        <v>381</v>
      </c>
      <c r="H24" s="112" t="s">
        <v>412</v>
      </c>
      <c r="I24" s="113" t="s">
        <v>422</v>
      </c>
    </row>
    <row r="25" spans="1:9" ht="15" customHeight="1">
      <c r="A25" s="109" t="s">
        <v>921</v>
      </c>
      <c r="B25" s="110">
        <v>18</v>
      </c>
      <c r="C25" s="111" t="s">
        <v>354</v>
      </c>
      <c r="D25" s="112" t="s">
        <v>394</v>
      </c>
      <c r="E25" s="112" t="s">
        <v>395</v>
      </c>
      <c r="F25" s="111" t="s">
        <v>375</v>
      </c>
      <c r="G25" s="112" t="s">
        <v>381</v>
      </c>
      <c r="H25" s="112" t="s">
        <v>389</v>
      </c>
      <c r="I25" s="113" t="s">
        <v>426</v>
      </c>
    </row>
    <row r="26" spans="1:9" ht="15" customHeight="1">
      <c r="A26" s="109" t="s">
        <v>922</v>
      </c>
      <c r="B26" s="110">
        <v>19</v>
      </c>
      <c r="C26" s="111" t="s">
        <v>363</v>
      </c>
      <c r="D26" s="112" t="s">
        <v>401</v>
      </c>
      <c r="E26" s="112" t="s">
        <v>402</v>
      </c>
      <c r="F26" s="111" t="s">
        <v>403</v>
      </c>
      <c r="G26" s="112" t="s">
        <v>404</v>
      </c>
      <c r="H26" s="112" t="s">
        <v>389</v>
      </c>
      <c r="I26" s="113" t="s">
        <v>428</v>
      </c>
    </row>
    <row r="27" spans="1:9" ht="15" customHeight="1">
      <c r="A27" s="109" t="s">
        <v>923</v>
      </c>
      <c r="B27" s="110">
        <v>20</v>
      </c>
      <c r="C27" s="111" t="s">
        <v>357</v>
      </c>
      <c r="D27" s="112" t="s">
        <v>603</v>
      </c>
      <c r="E27" s="112" t="s">
        <v>604</v>
      </c>
      <c r="F27" s="111" t="s">
        <v>370</v>
      </c>
      <c r="G27" s="112" t="s">
        <v>605</v>
      </c>
      <c r="H27" s="112" t="s">
        <v>606</v>
      </c>
      <c r="I27" s="113" t="s">
        <v>433</v>
      </c>
    </row>
    <row r="28" spans="1:9" ht="15" customHeight="1">
      <c r="A28" s="109" t="s">
        <v>924</v>
      </c>
      <c r="B28" s="110">
        <v>21</v>
      </c>
      <c r="C28" s="111" t="s">
        <v>354</v>
      </c>
      <c r="D28" s="112" t="s">
        <v>607</v>
      </c>
      <c r="E28" s="112" t="s">
        <v>608</v>
      </c>
      <c r="F28" s="111" t="s">
        <v>474</v>
      </c>
      <c r="G28" s="112" t="s">
        <v>609</v>
      </c>
      <c r="H28" s="112" t="s">
        <v>389</v>
      </c>
      <c r="I28" s="113" t="s">
        <v>437</v>
      </c>
    </row>
    <row r="29" spans="1:9" ht="15" customHeight="1">
      <c r="A29" s="109" t="s">
        <v>925</v>
      </c>
      <c r="B29" s="110">
        <v>22</v>
      </c>
      <c r="C29" s="111" t="s">
        <v>363</v>
      </c>
      <c r="D29" s="112" t="s">
        <v>610</v>
      </c>
      <c r="E29" s="112" t="s">
        <v>611</v>
      </c>
      <c r="F29" s="111" t="s">
        <v>370</v>
      </c>
      <c r="G29" s="112" t="s">
        <v>612</v>
      </c>
      <c r="H29" s="112" t="s">
        <v>613</v>
      </c>
      <c r="I29" s="113" t="s">
        <v>440</v>
      </c>
    </row>
    <row r="30" spans="1:9" ht="15" customHeight="1">
      <c r="A30" s="109" t="s">
        <v>926</v>
      </c>
      <c r="B30" s="110">
        <v>23</v>
      </c>
      <c r="C30" s="111" t="s">
        <v>363</v>
      </c>
      <c r="D30" s="112" t="s">
        <v>614</v>
      </c>
      <c r="E30" s="112" t="s">
        <v>615</v>
      </c>
      <c r="F30" s="111" t="s">
        <v>370</v>
      </c>
      <c r="G30" s="112" t="s">
        <v>479</v>
      </c>
      <c r="H30" s="112" t="s">
        <v>616</v>
      </c>
      <c r="I30" s="113" t="s">
        <v>443</v>
      </c>
    </row>
    <row r="31" spans="1:9" ht="15" customHeight="1">
      <c r="A31" s="109" t="s">
        <v>927</v>
      </c>
      <c r="B31" s="110">
        <v>87</v>
      </c>
      <c r="C31" s="111" t="s">
        <v>363</v>
      </c>
      <c r="D31" s="112" t="s">
        <v>756</v>
      </c>
      <c r="E31" s="112" t="s">
        <v>757</v>
      </c>
      <c r="F31" s="111" t="s">
        <v>370</v>
      </c>
      <c r="G31" s="112" t="s">
        <v>758</v>
      </c>
      <c r="H31" s="112" t="s">
        <v>377</v>
      </c>
      <c r="I31" s="113" t="s">
        <v>444</v>
      </c>
    </row>
    <row r="32" spans="1:9" ht="15" customHeight="1">
      <c r="A32" s="109" t="s">
        <v>928</v>
      </c>
      <c r="B32" s="110">
        <v>24</v>
      </c>
      <c r="C32" s="111" t="s">
        <v>357</v>
      </c>
      <c r="D32" s="112" t="s">
        <v>617</v>
      </c>
      <c r="E32" s="112" t="s">
        <v>618</v>
      </c>
      <c r="F32" s="111" t="s">
        <v>370</v>
      </c>
      <c r="G32" s="112" t="s">
        <v>619</v>
      </c>
      <c r="H32" s="112" t="s">
        <v>377</v>
      </c>
      <c r="I32" s="113" t="s">
        <v>447</v>
      </c>
    </row>
    <row r="33" spans="1:9" ht="15" customHeight="1">
      <c r="A33" s="109" t="s">
        <v>929</v>
      </c>
      <c r="B33" s="110">
        <v>25</v>
      </c>
      <c r="C33" s="111" t="s">
        <v>355</v>
      </c>
      <c r="D33" s="112" t="s">
        <v>620</v>
      </c>
      <c r="E33" s="112" t="s">
        <v>621</v>
      </c>
      <c r="F33" s="111" t="s">
        <v>375</v>
      </c>
      <c r="G33" s="112" t="s">
        <v>479</v>
      </c>
      <c r="H33" s="112" t="s">
        <v>418</v>
      </c>
      <c r="I33" s="113" t="s">
        <v>451</v>
      </c>
    </row>
    <row r="34" spans="1:9" ht="15" customHeight="1">
      <c r="A34" s="109" t="s">
        <v>930</v>
      </c>
      <c r="B34" s="110">
        <v>27</v>
      </c>
      <c r="C34" s="111" t="s">
        <v>355</v>
      </c>
      <c r="D34" s="112" t="s">
        <v>415</v>
      </c>
      <c r="E34" s="112" t="s">
        <v>416</v>
      </c>
      <c r="F34" s="111" t="s">
        <v>375</v>
      </c>
      <c r="G34" s="112" t="s">
        <v>417</v>
      </c>
      <c r="H34" s="112" t="s">
        <v>418</v>
      </c>
      <c r="I34" s="113" t="s">
        <v>453</v>
      </c>
    </row>
    <row r="35" spans="1:9" ht="15" customHeight="1">
      <c r="A35" s="109" t="s">
        <v>931</v>
      </c>
      <c r="B35" s="110">
        <v>28</v>
      </c>
      <c r="C35" s="111" t="s">
        <v>355</v>
      </c>
      <c r="D35" s="112" t="s">
        <v>423</v>
      </c>
      <c r="E35" s="112" t="s">
        <v>424</v>
      </c>
      <c r="F35" s="111" t="s">
        <v>375</v>
      </c>
      <c r="G35" s="112" t="s">
        <v>425</v>
      </c>
      <c r="H35" s="112" t="s">
        <v>418</v>
      </c>
      <c r="I35" s="113" t="s">
        <v>457</v>
      </c>
    </row>
    <row r="36" spans="1:9" ht="15" customHeight="1">
      <c r="A36" s="109" t="s">
        <v>932</v>
      </c>
      <c r="B36" s="110">
        <v>29</v>
      </c>
      <c r="C36" s="111" t="s">
        <v>355</v>
      </c>
      <c r="D36" s="112" t="s">
        <v>420</v>
      </c>
      <c r="E36" s="112" t="s">
        <v>421</v>
      </c>
      <c r="F36" s="111" t="s">
        <v>375</v>
      </c>
      <c r="G36" s="112" t="s">
        <v>417</v>
      </c>
      <c r="H36" s="112" t="s">
        <v>418</v>
      </c>
      <c r="I36" s="113" t="s">
        <v>460</v>
      </c>
    </row>
    <row r="37" spans="1:9" ht="15" customHeight="1">
      <c r="A37" s="109" t="s">
        <v>933</v>
      </c>
      <c r="B37" s="110">
        <v>30</v>
      </c>
      <c r="C37" s="111" t="s">
        <v>355</v>
      </c>
      <c r="D37" s="112" t="s">
        <v>622</v>
      </c>
      <c r="E37" s="112" t="s">
        <v>623</v>
      </c>
      <c r="F37" s="111" t="s">
        <v>375</v>
      </c>
      <c r="G37" s="112" t="s">
        <v>479</v>
      </c>
      <c r="H37" s="112" t="s">
        <v>456</v>
      </c>
      <c r="I37" s="113" t="s">
        <v>463</v>
      </c>
    </row>
    <row r="38" spans="1:9" ht="15" customHeight="1">
      <c r="A38" s="109" t="s">
        <v>934</v>
      </c>
      <c r="B38" s="110">
        <v>31</v>
      </c>
      <c r="C38" s="111" t="s">
        <v>355</v>
      </c>
      <c r="D38" s="112" t="s">
        <v>624</v>
      </c>
      <c r="E38" s="112" t="s">
        <v>625</v>
      </c>
      <c r="F38" s="111" t="s">
        <v>370</v>
      </c>
      <c r="G38" s="112" t="s">
        <v>596</v>
      </c>
      <c r="H38" s="112" t="s">
        <v>626</v>
      </c>
      <c r="I38" s="113" t="s">
        <v>467</v>
      </c>
    </row>
    <row r="39" spans="1:9" ht="15" customHeight="1">
      <c r="A39" s="109" t="s">
        <v>935</v>
      </c>
      <c r="B39" s="110">
        <v>218</v>
      </c>
      <c r="C39" s="111" t="s">
        <v>359</v>
      </c>
      <c r="D39" s="112" t="s">
        <v>894</v>
      </c>
      <c r="E39" s="112" t="s">
        <v>895</v>
      </c>
      <c r="F39" s="111" t="s">
        <v>370</v>
      </c>
      <c r="G39" s="112" t="s">
        <v>896</v>
      </c>
      <c r="H39" s="112" t="s">
        <v>540</v>
      </c>
      <c r="I39" s="113" t="s">
        <v>470</v>
      </c>
    </row>
    <row r="40" spans="1:9" ht="15" customHeight="1">
      <c r="A40" s="109" t="s">
        <v>936</v>
      </c>
      <c r="B40" s="110">
        <v>213</v>
      </c>
      <c r="C40" s="111" t="s">
        <v>359</v>
      </c>
      <c r="D40" s="112" t="s">
        <v>884</v>
      </c>
      <c r="E40" s="112" t="s">
        <v>885</v>
      </c>
      <c r="F40" s="111" t="s">
        <v>370</v>
      </c>
      <c r="G40" s="112" t="s">
        <v>886</v>
      </c>
      <c r="H40" s="112" t="s">
        <v>540</v>
      </c>
      <c r="I40" s="113" t="s">
        <v>473</v>
      </c>
    </row>
    <row r="41" spans="1:9" ht="15" customHeight="1">
      <c r="A41" s="109" t="s">
        <v>937</v>
      </c>
      <c r="B41" s="110">
        <v>214</v>
      </c>
      <c r="C41" s="111" t="s">
        <v>359</v>
      </c>
      <c r="D41" s="112" t="s">
        <v>887</v>
      </c>
      <c r="E41" s="112" t="s">
        <v>888</v>
      </c>
      <c r="F41" s="111" t="s">
        <v>370</v>
      </c>
      <c r="G41" s="112" t="s">
        <v>889</v>
      </c>
      <c r="H41" s="112" t="s">
        <v>540</v>
      </c>
      <c r="I41" s="113" t="s">
        <v>475</v>
      </c>
    </row>
    <row r="42" spans="1:9" ht="15" customHeight="1">
      <c r="A42" s="109" t="s">
        <v>938</v>
      </c>
      <c r="B42" s="110">
        <v>215</v>
      </c>
      <c r="C42" s="111" t="s">
        <v>359</v>
      </c>
      <c r="D42" s="112" t="s">
        <v>890</v>
      </c>
      <c r="E42" s="112" t="s">
        <v>891</v>
      </c>
      <c r="F42" s="111" t="s">
        <v>375</v>
      </c>
      <c r="G42" s="112" t="s">
        <v>417</v>
      </c>
      <c r="H42" s="112" t="s">
        <v>856</v>
      </c>
      <c r="I42" s="113" t="s">
        <v>476</v>
      </c>
    </row>
    <row r="43" spans="1:9" ht="15" customHeight="1">
      <c r="A43" s="109" t="s">
        <v>939</v>
      </c>
      <c r="B43" s="110">
        <v>211</v>
      </c>
      <c r="C43" s="111" t="s">
        <v>359</v>
      </c>
      <c r="D43" s="112" t="s">
        <v>874</v>
      </c>
      <c r="E43" s="112" t="s">
        <v>875</v>
      </c>
      <c r="F43" s="111" t="s">
        <v>876</v>
      </c>
      <c r="G43" s="112" t="s">
        <v>381</v>
      </c>
      <c r="H43" s="112" t="s">
        <v>856</v>
      </c>
      <c r="I43" s="113" t="s">
        <v>480</v>
      </c>
    </row>
    <row r="44" spans="1:9" ht="15" customHeight="1">
      <c r="A44" s="109" t="s">
        <v>940</v>
      </c>
      <c r="B44" s="110">
        <v>203</v>
      </c>
      <c r="C44" s="111" t="s">
        <v>359</v>
      </c>
      <c r="D44" s="112" t="s">
        <v>539</v>
      </c>
      <c r="E44" s="112" t="s">
        <v>557</v>
      </c>
      <c r="F44" s="111" t="s">
        <v>375</v>
      </c>
      <c r="G44" s="112" t="s">
        <v>479</v>
      </c>
      <c r="H44" s="112" t="s">
        <v>540</v>
      </c>
      <c r="I44" s="113" t="s">
        <v>481</v>
      </c>
    </row>
    <row r="45" spans="1:9" ht="15" customHeight="1">
      <c r="A45" s="109" t="s">
        <v>941</v>
      </c>
      <c r="B45" s="110">
        <v>210</v>
      </c>
      <c r="C45" s="111" t="s">
        <v>359</v>
      </c>
      <c r="D45" s="112" t="s">
        <v>869</v>
      </c>
      <c r="E45" s="112" t="s">
        <v>870</v>
      </c>
      <c r="F45" s="111" t="s">
        <v>375</v>
      </c>
      <c r="G45" s="112" t="s">
        <v>871</v>
      </c>
      <c r="H45" s="112" t="s">
        <v>872</v>
      </c>
      <c r="I45" s="113" t="s">
        <v>483</v>
      </c>
    </row>
    <row r="46" spans="1:9" ht="15" customHeight="1">
      <c r="A46" s="109" t="s">
        <v>942</v>
      </c>
      <c r="B46" s="110">
        <v>206</v>
      </c>
      <c r="C46" s="111" t="s">
        <v>359</v>
      </c>
      <c r="D46" s="112" t="s">
        <v>862</v>
      </c>
      <c r="E46" s="112" t="s">
        <v>863</v>
      </c>
      <c r="F46" s="111" t="s">
        <v>375</v>
      </c>
      <c r="G46" s="112" t="s">
        <v>446</v>
      </c>
      <c r="H46" s="112" t="s">
        <v>540</v>
      </c>
      <c r="I46" s="113" t="s">
        <v>486</v>
      </c>
    </row>
    <row r="47" spans="1:9" ht="15" customHeight="1">
      <c r="A47" s="109" t="s">
        <v>943</v>
      </c>
      <c r="B47" s="110">
        <v>212</v>
      </c>
      <c r="C47" s="111" t="s">
        <v>359</v>
      </c>
      <c r="D47" s="112" t="s">
        <v>878</v>
      </c>
      <c r="E47" s="112" t="s">
        <v>879</v>
      </c>
      <c r="F47" s="111" t="s">
        <v>427</v>
      </c>
      <c r="G47" s="112" t="s">
        <v>880</v>
      </c>
      <c r="H47" s="112" t="s">
        <v>881</v>
      </c>
      <c r="I47" s="113" t="s">
        <v>490</v>
      </c>
    </row>
    <row r="48" spans="1:9" ht="15" customHeight="1">
      <c r="A48" s="109" t="s">
        <v>944</v>
      </c>
      <c r="B48" s="110">
        <v>204</v>
      </c>
      <c r="C48" s="111" t="s">
        <v>359</v>
      </c>
      <c r="D48" s="112" t="s">
        <v>542</v>
      </c>
      <c r="E48" s="112" t="s">
        <v>543</v>
      </c>
      <c r="F48" s="111" t="s">
        <v>375</v>
      </c>
      <c r="G48" s="112" t="s">
        <v>544</v>
      </c>
      <c r="H48" s="112" t="s">
        <v>540</v>
      </c>
      <c r="I48" s="113" t="s">
        <v>494</v>
      </c>
    </row>
    <row r="49" spans="1:9" ht="15" customHeight="1">
      <c r="A49" s="109" t="s">
        <v>945</v>
      </c>
      <c r="B49" s="110">
        <v>217</v>
      </c>
      <c r="C49" s="111" t="s">
        <v>359</v>
      </c>
      <c r="D49" s="112" t="s">
        <v>892</v>
      </c>
      <c r="E49" s="112" t="s">
        <v>893</v>
      </c>
      <c r="F49" s="111" t="s">
        <v>375</v>
      </c>
      <c r="G49" s="112" t="s">
        <v>596</v>
      </c>
      <c r="H49" s="112" t="s">
        <v>872</v>
      </c>
      <c r="I49" s="113" t="s">
        <v>496</v>
      </c>
    </row>
    <row r="50" spans="1:9" ht="15" customHeight="1">
      <c r="A50" s="109" t="s">
        <v>946</v>
      </c>
      <c r="B50" s="110">
        <v>205</v>
      </c>
      <c r="C50" s="111" t="s">
        <v>359</v>
      </c>
      <c r="D50" s="112" t="s">
        <v>546</v>
      </c>
      <c r="E50" s="112" t="s">
        <v>547</v>
      </c>
      <c r="F50" s="111" t="s">
        <v>375</v>
      </c>
      <c r="G50" s="112" t="s">
        <v>446</v>
      </c>
      <c r="H50" s="112" t="s">
        <v>540</v>
      </c>
      <c r="I50" s="113" t="s">
        <v>497</v>
      </c>
    </row>
    <row r="51" spans="1:9" ht="15" customHeight="1">
      <c r="A51" s="109" t="s">
        <v>947</v>
      </c>
      <c r="B51" s="110">
        <v>201</v>
      </c>
      <c r="C51" s="111" t="s">
        <v>359</v>
      </c>
      <c r="D51" s="112" t="s">
        <v>549</v>
      </c>
      <c r="E51" s="112" t="s">
        <v>550</v>
      </c>
      <c r="F51" s="111" t="s">
        <v>375</v>
      </c>
      <c r="G51" s="112" t="s">
        <v>479</v>
      </c>
      <c r="H51" s="112" t="s">
        <v>540</v>
      </c>
      <c r="I51" s="113" t="s">
        <v>498</v>
      </c>
    </row>
    <row r="52" spans="1:9" ht="15" customHeight="1">
      <c r="A52" s="109" t="s">
        <v>948</v>
      </c>
      <c r="B52" s="110">
        <v>207</v>
      </c>
      <c r="C52" s="111" t="s">
        <v>359</v>
      </c>
      <c r="D52" s="112" t="s">
        <v>552</v>
      </c>
      <c r="E52" s="112" t="s">
        <v>553</v>
      </c>
      <c r="F52" s="111" t="s">
        <v>375</v>
      </c>
      <c r="G52" s="112" t="s">
        <v>554</v>
      </c>
      <c r="H52" s="112" t="s">
        <v>865</v>
      </c>
      <c r="I52" s="113" t="s">
        <v>503</v>
      </c>
    </row>
    <row r="53" spans="1:9" ht="15" customHeight="1">
      <c r="A53" s="109" t="s">
        <v>949</v>
      </c>
      <c r="B53" s="110">
        <v>209</v>
      </c>
      <c r="C53" s="111" t="s">
        <v>359</v>
      </c>
      <c r="D53" s="112" t="s">
        <v>556</v>
      </c>
      <c r="E53" s="112" t="s">
        <v>867</v>
      </c>
      <c r="F53" s="111" t="s">
        <v>375</v>
      </c>
      <c r="G53" s="112" t="s">
        <v>446</v>
      </c>
      <c r="H53" s="112" t="s">
        <v>540</v>
      </c>
      <c r="I53" s="113" t="s">
        <v>505</v>
      </c>
    </row>
    <row r="54" spans="1:9" ht="15" customHeight="1">
      <c r="A54" s="109" t="s">
        <v>950</v>
      </c>
      <c r="B54" s="110">
        <v>32</v>
      </c>
      <c r="C54" s="111" t="s">
        <v>356</v>
      </c>
      <c r="D54" s="112" t="s">
        <v>627</v>
      </c>
      <c r="E54" s="112" t="s">
        <v>628</v>
      </c>
      <c r="F54" s="111" t="s">
        <v>370</v>
      </c>
      <c r="G54" s="112" t="s">
        <v>629</v>
      </c>
      <c r="H54" s="112" t="s">
        <v>432</v>
      </c>
      <c r="I54" s="113" t="s">
        <v>506</v>
      </c>
    </row>
    <row r="55" spans="1:9" ht="15" customHeight="1">
      <c r="A55" s="109" t="s">
        <v>951</v>
      </c>
      <c r="B55" s="110">
        <v>33</v>
      </c>
      <c r="C55" s="111" t="s">
        <v>356</v>
      </c>
      <c r="D55" s="112" t="s">
        <v>429</v>
      </c>
      <c r="E55" s="112" t="s">
        <v>430</v>
      </c>
      <c r="F55" s="111" t="s">
        <v>375</v>
      </c>
      <c r="G55" s="112" t="s">
        <v>431</v>
      </c>
      <c r="H55" s="112" t="s">
        <v>432</v>
      </c>
      <c r="I55" s="113" t="s">
        <v>508</v>
      </c>
    </row>
    <row r="56" spans="1:9" ht="15" customHeight="1">
      <c r="A56" s="109" t="s">
        <v>952</v>
      </c>
      <c r="B56" s="110">
        <v>34</v>
      </c>
      <c r="C56" s="111" t="s">
        <v>356</v>
      </c>
      <c r="D56" s="112" t="s">
        <v>438</v>
      </c>
      <c r="E56" s="112" t="s">
        <v>439</v>
      </c>
      <c r="F56" s="111" t="s">
        <v>375</v>
      </c>
      <c r="G56" s="112" t="s">
        <v>431</v>
      </c>
      <c r="H56" s="112" t="s">
        <v>432</v>
      </c>
      <c r="I56" s="113" t="s">
        <v>511</v>
      </c>
    </row>
    <row r="57" spans="1:9" ht="15" customHeight="1">
      <c r="A57" s="109" t="s">
        <v>953</v>
      </c>
      <c r="B57" s="110">
        <v>35</v>
      </c>
      <c r="C57" s="111" t="s">
        <v>356</v>
      </c>
      <c r="D57" s="112" t="s">
        <v>434</v>
      </c>
      <c r="E57" s="112" t="s">
        <v>435</v>
      </c>
      <c r="F57" s="111" t="s">
        <v>375</v>
      </c>
      <c r="G57" s="112" t="s">
        <v>425</v>
      </c>
      <c r="H57" s="112" t="s">
        <v>436</v>
      </c>
      <c r="I57" s="113" t="s">
        <v>514</v>
      </c>
    </row>
    <row r="58" spans="1:9" ht="15" customHeight="1">
      <c r="A58" s="109" t="s">
        <v>954</v>
      </c>
      <c r="B58" s="110">
        <v>36</v>
      </c>
      <c r="C58" s="111" t="s">
        <v>356</v>
      </c>
      <c r="D58" s="112" t="s">
        <v>630</v>
      </c>
      <c r="E58" s="112" t="s">
        <v>631</v>
      </c>
      <c r="F58" s="111" t="s">
        <v>370</v>
      </c>
      <c r="G58" s="112" t="s">
        <v>632</v>
      </c>
      <c r="H58" s="112" t="s">
        <v>633</v>
      </c>
      <c r="I58" s="113" t="s">
        <v>517</v>
      </c>
    </row>
    <row r="59" spans="1:9" ht="15" customHeight="1">
      <c r="A59" s="109" t="s">
        <v>955</v>
      </c>
      <c r="B59" s="110">
        <v>60</v>
      </c>
      <c r="C59" s="111" t="s">
        <v>356</v>
      </c>
      <c r="D59" s="112" t="s">
        <v>441</v>
      </c>
      <c r="E59" s="112" t="s">
        <v>442</v>
      </c>
      <c r="F59" s="111" t="s">
        <v>375</v>
      </c>
      <c r="G59" s="112" t="s">
        <v>431</v>
      </c>
      <c r="H59" s="112" t="s">
        <v>432</v>
      </c>
      <c r="I59" s="113" t="s">
        <v>520</v>
      </c>
    </row>
    <row r="60" spans="1:9" ht="15" customHeight="1">
      <c r="A60" s="109" t="s">
        <v>956</v>
      </c>
      <c r="B60" s="110">
        <v>95</v>
      </c>
      <c r="C60" s="111" t="s">
        <v>356</v>
      </c>
      <c r="D60" s="112" t="s">
        <v>781</v>
      </c>
      <c r="E60" s="112" t="s">
        <v>782</v>
      </c>
      <c r="F60" s="111" t="s">
        <v>370</v>
      </c>
      <c r="G60" s="112" t="s">
        <v>783</v>
      </c>
      <c r="H60" s="112" t="s">
        <v>784</v>
      </c>
      <c r="I60" s="113" t="s">
        <v>523</v>
      </c>
    </row>
    <row r="61" spans="1:9" ht="15" customHeight="1">
      <c r="A61" s="109" t="s">
        <v>957</v>
      </c>
      <c r="B61" s="110">
        <v>37</v>
      </c>
      <c r="C61" s="111" t="s">
        <v>356</v>
      </c>
      <c r="D61" s="112" t="s">
        <v>634</v>
      </c>
      <c r="E61" s="112" t="s">
        <v>635</v>
      </c>
      <c r="F61" s="111" t="s">
        <v>370</v>
      </c>
      <c r="G61" s="112" t="s">
        <v>636</v>
      </c>
      <c r="H61" s="112" t="s">
        <v>436</v>
      </c>
      <c r="I61" s="113" t="s">
        <v>526</v>
      </c>
    </row>
    <row r="62" spans="1:9" ht="15" customHeight="1">
      <c r="A62" s="109" t="s">
        <v>958</v>
      </c>
      <c r="B62" s="110">
        <v>38</v>
      </c>
      <c r="C62" s="111" t="s">
        <v>354</v>
      </c>
      <c r="D62" s="112" t="s">
        <v>637</v>
      </c>
      <c r="E62" s="112" t="s">
        <v>638</v>
      </c>
      <c r="F62" s="111" t="s">
        <v>639</v>
      </c>
      <c r="G62" s="112" t="s">
        <v>571</v>
      </c>
      <c r="H62" s="112" t="s">
        <v>377</v>
      </c>
      <c r="I62" s="113" t="s">
        <v>529</v>
      </c>
    </row>
    <row r="63" spans="1:9" ht="15" customHeight="1">
      <c r="A63" s="109" t="s">
        <v>959</v>
      </c>
      <c r="B63" s="110">
        <v>40</v>
      </c>
      <c r="C63" s="111" t="s">
        <v>357</v>
      </c>
      <c r="D63" s="112" t="s">
        <v>468</v>
      </c>
      <c r="E63" s="112" t="s">
        <v>469</v>
      </c>
      <c r="F63" s="111" t="s">
        <v>375</v>
      </c>
      <c r="G63" s="112" t="s">
        <v>425</v>
      </c>
      <c r="H63" s="112" t="s">
        <v>408</v>
      </c>
      <c r="I63" s="113" t="s">
        <v>672</v>
      </c>
    </row>
    <row r="64" spans="1:9" ht="15">
      <c r="A64" s="109" t="s">
        <v>960</v>
      </c>
      <c r="B64" s="110">
        <v>41</v>
      </c>
      <c r="C64" s="111" t="s">
        <v>357</v>
      </c>
      <c r="D64" s="112" t="s">
        <v>640</v>
      </c>
      <c r="E64" s="112" t="s">
        <v>641</v>
      </c>
      <c r="F64" s="111" t="s">
        <v>370</v>
      </c>
      <c r="G64" s="112" t="s">
        <v>642</v>
      </c>
      <c r="H64" s="112" t="s">
        <v>377</v>
      </c>
      <c r="I64" s="113" t="s">
        <v>534</v>
      </c>
    </row>
    <row r="65" spans="1:9" ht="15">
      <c r="A65" s="109" t="s">
        <v>961</v>
      </c>
      <c r="B65" s="110">
        <v>42</v>
      </c>
      <c r="C65" s="111" t="s">
        <v>354</v>
      </c>
      <c r="D65" s="112" t="s">
        <v>643</v>
      </c>
      <c r="E65" s="112" t="s">
        <v>644</v>
      </c>
      <c r="F65" s="111" t="s">
        <v>375</v>
      </c>
      <c r="G65" s="112" t="s">
        <v>385</v>
      </c>
      <c r="H65" s="112" t="s">
        <v>377</v>
      </c>
      <c r="I65" s="113" t="s">
        <v>535</v>
      </c>
    </row>
    <row r="66" spans="1:9" ht="15">
      <c r="A66" s="109" t="s">
        <v>962</v>
      </c>
      <c r="B66" s="110">
        <v>43</v>
      </c>
      <c r="C66" s="111" t="s">
        <v>357</v>
      </c>
      <c r="D66" s="112" t="s">
        <v>645</v>
      </c>
      <c r="E66" s="112" t="s">
        <v>646</v>
      </c>
      <c r="F66" s="111" t="s">
        <v>647</v>
      </c>
      <c r="G66" s="112" t="s">
        <v>648</v>
      </c>
      <c r="H66" s="112" t="s">
        <v>466</v>
      </c>
      <c r="I66" s="113" t="s">
        <v>538</v>
      </c>
    </row>
    <row r="67" spans="1:9" ht="15">
      <c r="A67" s="109" t="s">
        <v>963</v>
      </c>
      <c r="B67" s="110">
        <v>44</v>
      </c>
      <c r="C67" s="111" t="s">
        <v>357</v>
      </c>
      <c r="D67" s="112" t="s">
        <v>464</v>
      </c>
      <c r="E67" s="112" t="s">
        <v>465</v>
      </c>
      <c r="F67" s="111" t="s">
        <v>375</v>
      </c>
      <c r="G67" s="112" t="s">
        <v>431</v>
      </c>
      <c r="H67" s="112" t="s">
        <v>466</v>
      </c>
      <c r="I67" s="113" t="s">
        <v>541</v>
      </c>
    </row>
    <row r="68" spans="1:9" ht="15">
      <c r="A68" s="109" t="s">
        <v>964</v>
      </c>
      <c r="B68" s="110">
        <v>46</v>
      </c>
      <c r="C68" s="111" t="s">
        <v>357</v>
      </c>
      <c r="D68" s="112" t="s">
        <v>649</v>
      </c>
      <c r="E68" s="112" t="s">
        <v>650</v>
      </c>
      <c r="F68" s="111" t="s">
        <v>504</v>
      </c>
      <c r="G68" s="112" t="s">
        <v>651</v>
      </c>
      <c r="H68" s="112" t="s">
        <v>466</v>
      </c>
      <c r="I68" s="113" t="s">
        <v>545</v>
      </c>
    </row>
    <row r="69" spans="1:9" ht="15">
      <c r="A69" s="109" t="s">
        <v>965</v>
      </c>
      <c r="B69" s="110">
        <v>47</v>
      </c>
      <c r="C69" s="111" t="s">
        <v>363</v>
      </c>
      <c r="D69" s="112" t="s">
        <v>652</v>
      </c>
      <c r="E69" s="112" t="s">
        <v>653</v>
      </c>
      <c r="F69" s="111" t="s">
        <v>370</v>
      </c>
      <c r="G69" s="112" t="s">
        <v>654</v>
      </c>
      <c r="H69" s="112" t="s">
        <v>606</v>
      </c>
      <c r="I69" s="113" t="s">
        <v>548</v>
      </c>
    </row>
    <row r="70" spans="1:9" ht="15">
      <c r="A70" s="109" t="s">
        <v>966</v>
      </c>
      <c r="B70" s="110">
        <v>9</v>
      </c>
      <c r="C70" s="111" t="s">
        <v>363</v>
      </c>
      <c r="D70" s="112" t="s">
        <v>590</v>
      </c>
      <c r="E70" s="112" t="s">
        <v>591</v>
      </c>
      <c r="F70" s="111" t="s">
        <v>370</v>
      </c>
      <c r="G70" s="112" t="s">
        <v>592</v>
      </c>
      <c r="H70" s="112" t="s">
        <v>593</v>
      </c>
      <c r="I70" s="113" t="s">
        <v>551</v>
      </c>
    </row>
    <row r="71" spans="1:9" ht="15">
      <c r="A71" s="109" t="s">
        <v>967</v>
      </c>
      <c r="B71" s="110">
        <v>48</v>
      </c>
      <c r="C71" s="111" t="s">
        <v>355</v>
      </c>
      <c r="D71" s="112" t="s">
        <v>655</v>
      </c>
      <c r="E71" s="112" t="s">
        <v>656</v>
      </c>
      <c r="F71" s="111" t="s">
        <v>427</v>
      </c>
      <c r="G71" s="112" t="s">
        <v>657</v>
      </c>
      <c r="H71" s="112" t="s">
        <v>658</v>
      </c>
      <c r="I71" s="113" t="s">
        <v>555</v>
      </c>
    </row>
    <row r="72" spans="1:9" ht="15">
      <c r="A72" s="109" t="s">
        <v>968</v>
      </c>
      <c r="B72" s="110">
        <v>49</v>
      </c>
      <c r="C72" s="111" t="s">
        <v>355</v>
      </c>
      <c r="D72" s="112" t="s">
        <v>471</v>
      </c>
      <c r="E72" s="112" t="s">
        <v>472</v>
      </c>
      <c r="F72" s="111" t="s">
        <v>375</v>
      </c>
      <c r="G72" s="112" t="s">
        <v>431</v>
      </c>
      <c r="H72" s="112" t="s">
        <v>418</v>
      </c>
      <c r="I72" s="113" t="s">
        <v>558</v>
      </c>
    </row>
    <row r="73" spans="1:9" ht="15">
      <c r="A73" s="109" t="s">
        <v>969</v>
      </c>
      <c r="B73" s="110">
        <v>50</v>
      </c>
      <c r="C73" s="111" t="s">
        <v>355</v>
      </c>
      <c r="D73" s="112" t="s">
        <v>659</v>
      </c>
      <c r="E73" s="112" t="s">
        <v>660</v>
      </c>
      <c r="F73" s="111" t="s">
        <v>370</v>
      </c>
      <c r="G73" s="112" t="s">
        <v>661</v>
      </c>
      <c r="H73" s="112" t="s">
        <v>418</v>
      </c>
      <c r="I73" s="113" t="s">
        <v>561</v>
      </c>
    </row>
    <row r="74" spans="1:9" ht="15">
      <c r="A74" s="109" t="s">
        <v>970</v>
      </c>
      <c r="B74" s="110">
        <v>51</v>
      </c>
      <c r="C74" s="111" t="s">
        <v>355</v>
      </c>
      <c r="D74" s="112" t="s">
        <v>662</v>
      </c>
      <c r="E74" s="112" t="s">
        <v>663</v>
      </c>
      <c r="F74" s="111" t="s">
        <v>375</v>
      </c>
      <c r="G74" s="112" t="s">
        <v>425</v>
      </c>
      <c r="H74" s="112" t="s">
        <v>418</v>
      </c>
      <c r="I74" s="113" t="s">
        <v>573</v>
      </c>
    </row>
    <row r="75" spans="1:9" ht="15">
      <c r="A75" s="109" t="s">
        <v>971</v>
      </c>
      <c r="B75" s="110">
        <v>52</v>
      </c>
      <c r="C75" s="111" t="s">
        <v>355</v>
      </c>
      <c r="D75" s="112" t="s">
        <v>664</v>
      </c>
      <c r="E75" s="112" t="s">
        <v>665</v>
      </c>
      <c r="F75" s="111" t="s">
        <v>375</v>
      </c>
      <c r="G75" s="112" t="s">
        <v>425</v>
      </c>
      <c r="H75" s="112" t="s">
        <v>418</v>
      </c>
      <c r="I75" s="113" t="s">
        <v>703</v>
      </c>
    </row>
    <row r="76" spans="1:9" ht="15">
      <c r="A76" s="109" t="s">
        <v>972</v>
      </c>
      <c r="B76" s="110">
        <v>53</v>
      </c>
      <c r="C76" s="111" t="s">
        <v>355</v>
      </c>
      <c r="D76" s="112" t="s">
        <v>666</v>
      </c>
      <c r="E76" s="112" t="s">
        <v>973</v>
      </c>
      <c r="F76" s="111" t="s">
        <v>504</v>
      </c>
      <c r="G76" s="112" t="s">
        <v>667</v>
      </c>
      <c r="H76" s="112" t="s">
        <v>658</v>
      </c>
      <c r="I76" s="113" t="s">
        <v>708</v>
      </c>
    </row>
    <row r="77" spans="1:9" ht="15">
      <c r="A77" s="109" t="s">
        <v>974</v>
      </c>
      <c r="B77" s="110">
        <v>54</v>
      </c>
      <c r="C77" s="111" t="s">
        <v>358</v>
      </c>
      <c r="D77" s="112" t="s">
        <v>575</v>
      </c>
      <c r="E77" s="112" t="s">
        <v>570</v>
      </c>
      <c r="F77" s="111" t="s">
        <v>375</v>
      </c>
      <c r="G77" s="112" t="s">
        <v>571</v>
      </c>
      <c r="H77" s="112" t="s">
        <v>572</v>
      </c>
      <c r="I77" s="113" t="s">
        <v>709</v>
      </c>
    </row>
    <row r="78" spans="1:9" ht="15">
      <c r="A78" s="109" t="s">
        <v>975</v>
      </c>
      <c r="B78" s="110">
        <v>55</v>
      </c>
      <c r="C78" s="111" t="s">
        <v>358</v>
      </c>
      <c r="D78" s="112" t="s">
        <v>668</v>
      </c>
      <c r="E78" s="112" t="s">
        <v>669</v>
      </c>
      <c r="F78" s="111" t="s">
        <v>370</v>
      </c>
      <c r="G78" s="112" t="s">
        <v>670</v>
      </c>
      <c r="H78" s="112" t="s">
        <v>671</v>
      </c>
      <c r="I78" s="113" t="s">
        <v>714</v>
      </c>
    </row>
    <row r="79" spans="1:9" ht="15">
      <c r="A79" s="109" t="s">
        <v>976</v>
      </c>
      <c r="B79" s="110">
        <v>56</v>
      </c>
      <c r="C79" s="111" t="s">
        <v>358</v>
      </c>
      <c r="D79" s="112" t="s">
        <v>445</v>
      </c>
      <c r="E79" s="112" t="s">
        <v>576</v>
      </c>
      <c r="F79" s="111" t="s">
        <v>375</v>
      </c>
      <c r="G79" s="112" t="s">
        <v>446</v>
      </c>
      <c r="H79" s="112" t="s">
        <v>673</v>
      </c>
      <c r="I79" s="113" t="s">
        <v>717</v>
      </c>
    </row>
    <row r="80" spans="1:9" ht="15">
      <c r="A80" s="109" t="s">
        <v>977</v>
      </c>
      <c r="B80" s="110">
        <v>57</v>
      </c>
      <c r="C80" s="111" t="s">
        <v>358</v>
      </c>
      <c r="D80" s="112" t="s">
        <v>674</v>
      </c>
      <c r="E80" s="112" t="s">
        <v>675</v>
      </c>
      <c r="F80" s="111" t="s">
        <v>375</v>
      </c>
      <c r="G80" s="112" t="s">
        <v>479</v>
      </c>
      <c r="H80" s="112" t="s">
        <v>676</v>
      </c>
      <c r="I80" s="113" t="s">
        <v>722</v>
      </c>
    </row>
    <row r="81" spans="1:9" ht="15">
      <c r="A81" s="109" t="s">
        <v>978</v>
      </c>
      <c r="B81" s="110">
        <v>58</v>
      </c>
      <c r="C81" s="111" t="s">
        <v>358</v>
      </c>
      <c r="D81" s="112" t="s">
        <v>448</v>
      </c>
      <c r="E81" s="112" t="s">
        <v>569</v>
      </c>
      <c r="F81" s="111" t="s">
        <v>375</v>
      </c>
      <c r="G81" s="112" t="s">
        <v>449</v>
      </c>
      <c r="H81" s="112" t="s">
        <v>450</v>
      </c>
      <c r="I81" s="113" t="s">
        <v>726</v>
      </c>
    </row>
    <row r="82" spans="1:9" ht="15">
      <c r="A82" s="109" t="s">
        <v>979</v>
      </c>
      <c r="B82" s="110">
        <v>59</v>
      </c>
      <c r="C82" s="111" t="s">
        <v>358</v>
      </c>
      <c r="D82" s="112" t="s">
        <v>677</v>
      </c>
      <c r="E82" s="112" t="s">
        <v>678</v>
      </c>
      <c r="F82" s="111" t="s">
        <v>375</v>
      </c>
      <c r="G82" s="112" t="s">
        <v>479</v>
      </c>
      <c r="H82" s="112" t="s">
        <v>676</v>
      </c>
      <c r="I82" s="113" t="s">
        <v>730</v>
      </c>
    </row>
    <row r="83" spans="1:9" ht="15">
      <c r="A83" s="109" t="s">
        <v>980</v>
      </c>
      <c r="B83" s="110">
        <v>61</v>
      </c>
      <c r="C83" s="111" t="s">
        <v>356</v>
      </c>
      <c r="D83" s="112" t="s">
        <v>679</v>
      </c>
      <c r="E83" s="112" t="s">
        <v>680</v>
      </c>
      <c r="F83" s="111" t="s">
        <v>370</v>
      </c>
      <c r="G83" s="112" t="s">
        <v>681</v>
      </c>
      <c r="H83" s="112" t="s">
        <v>682</v>
      </c>
      <c r="I83" s="113" t="s">
        <v>732</v>
      </c>
    </row>
    <row r="84" spans="1:9" ht="15">
      <c r="A84" s="109" t="s">
        <v>981</v>
      </c>
      <c r="B84" s="110">
        <v>62</v>
      </c>
      <c r="C84" s="111" t="s">
        <v>356</v>
      </c>
      <c r="D84" s="112" t="s">
        <v>683</v>
      </c>
      <c r="E84" s="112" t="s">
        <v>684</v>
      </c>
      <c r="F84" s="111" t="s">
        <v>370</v>
      </c>
      <c r="G84" s="112" t="s">
        <v>685</v>
      </c>
      <c r="H84" s="112" t="s">
        <v>686</v>
      </c>
      <c r="I84" s="113" t="s">
        <v>733</v>
      </c>
    </row>
    <row r="85" spans="1:9" ht="15">
      <c r="A85" s="109" t="s">
        <v>982</v>
      </c>
      <c r="B85" s="110">
        <v>63</v>
      </c>
      <c r="C85" s="111" t="s">
        <v>356</v>
      </c>
      <c r="D85" s="112" t="s">
        <v>687</v>
      </c>
      <c r="E85" s="112" t="s">
        <v>688</v>
      </c>
      <c r="F85" s="111" t="s">
        <v>375</v>
      </c>
      <c r="G85" s="112" t="s">
        <v>479</v>
      </c>
      <c r="H85" s="112" t="s">
        <v>689</v>
      </c>
      <c r="I85" s="113" t="s">
        <v>734</v>
      </c>
    </row>
    <row r="86" spans="1:9" ht="15">
      <c r="A86" s="109" t="s">
        <v>983</v>
      </c>
      <c r="B86" s="110">
        <v>64</v>
      </c>
      <c r="C86" s="111" t="s">
        <v>356</v>
      </c>
      <c r="D86" s="112" t="s">
        <v>690</v>
      </c>
      <c r="E86" s="112" t="s">
        <v>691</v>
      </c>
      <c r="F86" s="111" t="s">
        <v>375</v>
      </c>
      <c r="G86" s="112" t="s">
        <v>692</v>
      </c>
      <c r="H86" s="112" t="s">
        <v>693</v>
      </c>
      <c r="I86" s="113" t="s">
        <v>735</v>
      </c>
    </row>
    <row r="87" spans="1:9" ht="15">
      <c r="A87" s="109" t="s">
        <v>984</v>
      </c>
      <c r="B87" s="110">
        <v>65</v>
      </c>
      <c r="C87" s="111" t="s">
        <v>356</v>
      </c>
      <c r="D87" s="112" t="s">
        <v>694</v>
      </c>
      <c r="E87" s="112" t="s">
        <v>695</v>
      </c>
      <c r="F87" s="111" t="s">
        <v>370</v>
      </c>
      <c r="G87" s="112" t="s">
        <v>696</v>
      </c>
      <c r="H87" s="112" t="s">
        <v>432</v>
      </c>
      <c r="I87" s="113" t="s">
        <v>737</v>
      </c>
    </row>
    <row r="88" spans="1:9" ht="15">
      <c r="A88" s="109" t="s">
        <v>985</v>
      </c>
      <c r="B88" s="110">
        <v>66</v>
      </c>
      <c r="C88" s="111" t="s">
        <v>356</v>
      </c>
      <c r="D88" s="112" t="s">
        <v>697</v>
      </c>
      <c r="E88" s="112" t="s">
        <v>698</v>
      </c>
      <c r="F88" s="111" t="s">
        <v>370</v>
      </c>
      <c r="G88" s="112" t="s">
        <v>699</v>
      </c>
      <c r="H88" s="112" t="s">
        <v>700</v>
      </c>
      <c r="I88" s="113" t="s">
        <v>738</v>
      </c>
    </row>
    <row r="89" spans="1:9" ht="15">
      <c r="A89" s="109" t="s">
        <v>986</v>
      </c>
      <c r="B89" s="110">
        <v>67</v>
      </c>
      <c r="C89" s="111" t="s">
        <v>356</v>
      </c>
      <c r="D89" s="112" t="s">
        <v>701</v>
      </c>
      <c r="E89" s="112" t="s">
        <v>702</v>
      </c>
      <c r="F89" s="111" t="s">
        <v>375</v>
      </c>
      <c r="G89" s="112" t="s">
        <v>479</v>
      </c>
      <c r="H89" s="112" t="s">
        <v>507</v>
      </c>
      <c r="I89" s="113" t="s">
        <v>742</v>
      </c>
    </row>
    <row r="90" spans="1:9" ht="15">
      <c r="A90" s="109" t="s">
        <v>987</v>
      </c>
      <c r="B90" s="110">
        <v>68</v>
      </c>
      <c r="C90" s="111" t="s">
        <v>355</v>
      </c>
      <c r="D90" s="112" t="s">
        <v>704</v>
      </c>
      <c r="E90" s="112" t="s">
        <v>705</v>
      </c>
      <c r="F90" s="111" t="s">
        <v>370</v>
      </c>
      <c r="G90" s="112" t="s">
        <v>706</v>
      </c>
      <c r="H90" s="112" t="s">
        <v>707</v>
      </c>
      <c r="I90" s="113" t="s">
        <v>743</v>
      </c>
    </row>
    <row r="91" spans="1:9" ht="15">
      <c r="A91" s="109" t="s">
        <v>988</v>
      </c>
      <c r="B91" s="110">
        <v>70</v>
      </c>
      <c r="C91" s="111" t="s">
        <v>355</v>
      </c>
      <c r="D91" s="112" t="s">
        <v>710</v>
      </c>
      <c r="E91" s="112" t="s">
        <v>711</v>
      </c>
      <c r="F91" s="111" t="s">
        <v>370</v>
      </c>
      <c r="G91" s="112" t="s">
        <v>712</v>
      </c>
      <c r="H91" s="112" t="s">
        <v>713</v>
      </c>
      <c r="I91" s="113" t="s">
        <v>746</v>
      </c>
    </row>
    <row r="92" spans="1:9" ht="15">
      <c r="A92" s="109" t="s">
        <v>989</v>
      </c>
      <c r="B92" s="110">
        <v>71</v>
      </c>
      <c r="C92" s="111" t="s">
        <v>355</v>
      </c>
      <c r="D92" s="112" t="s">
        <v>715</v>
      </c>
      <c r="E92" s="112" t="s">
        <v>716</v>
      </c>
      <c r="F92" s="111" t="s">
        <v>375</v>
      </c>
      <c r="G92" s="112" t="s">
        <v>425</v>
      </c>
      <c r="H92" s="112" t="s">
        <v>418</v>
      </c>
      <c r="I92" s="113" t="s">
        <v>747</v>
      </c>
    </row>
    <row r="93" spans="1:9" ht="15">
      <c r="A93" s="109" t="s">
        <v>990</v>
      </c>
      <c r="B93" s="110">
        <v>72</v>
      </c>
      <c r="C93" s="111" t="s">
        <v>355</v>
      </c>
      <c r="D93" s="112" t="s">
        <v>718</v>
      </c>
      <c r="E93" s="112" t="s">
        <v>719</v>
      </c>
      <c r="F93" s="111" t="s">
        <v>370</v>
      </c>
      <c r="G93" s="112" t="s">
        <v>720</v>
      </c>
      <c r="H93" s="112" t="s">
        <v>721</v>
      </c>
      <c r="I93" s="113" t="s">
        <v>751</v>
      </c>
    </row>
    <row r="94" spans="1:9" ht="15">
      <c r="A94" s="109" t="s">
        <v>991</v>
      </c>
      <c r="B94" s="110">
        <v>73</v>
      </c>
      <c r="C94" s="111" t="s">
        <v>355</v>
      </c>
      <c r="D94" s="112" t="s">
        <v>723</v>
      </c>
      <c r="E94" s="112" t="s">
        <v>724</v>
      </c>
      <c r="F94" s="111" t="s">
        <v>370</v>
      </c>
      <c r="G94" s="112" t="s">
        <v>725</v>
      </c>
      <c r="H94" s="112" t="s">
        <v>418</v>
      </c>
      <c r="I94" s="113" t="s">
        <v>755</v>
      </c>
    </row>
    <row r="95" spans="1:9" ht="15">
      <c r="A95" s="109" t="s">
        <v>992</v>
      </c>
      <c r="B95" s="110">
        <v>74</v>
      </c>
      <c r="C95" s="111" t="s">
        <v>358</v>
      </c>
      <c r="D95" s="112" t="s">
        <v>727</v>
      </c>
      <c r="E95" s="112" t="s">
        <v>728</v>
      </c>
      <c r="F95" s="111" t="s">
        <v>370</v>
      </c>
      <c r="G95" s="112" t="s">
        <v>729</v>
      </c>
      <c r="H95" s="112" t="s">
        <v>456</v>
      </c>
      <c r="I95" s="113" t="s">
        <v>759</v>
      </c>
    </row>
    <row r="96" spans="1:9" ht="15">
      <c r="A96" s="109" t="s">
        <v>993</v>
      </c>
      <c r="B96" s="110">
        <v>75</v>
      </c>
      <c r="C96" s="111" t="s">
        <v>358</v>
      </c>
      <c r="D96" s="112" t="s">
        <v>458</v>
      </c>
      <c r="E96" s="112" t="s">
        <v>731</v>
      </c>
      <c r="F96" s="111" t="s">
        <v>375</v>
      </c>
      <c r="G96" s="112" t="s">
        <v>388</v>
      </c>
      <c r="H96" s="112" t="s">
        <v>689</v>
      </c>
      <c r="I96" s="113" t="s">
        <v>763</v>
      </c>
    </row>
    <row r="97" spans="1:9" ht="15">
      <c r="A97" s="109" t="s">
        <v>994</v>
      </c>
      <c r="B97" s="110">
        <v>76</v>
      </c>
      <c r="C97" s="111" t="s">
        <v>358</v>
      </c>
      <c r="D97" s="112" t="s">
        <v>454</v>
      </c>
      <c r="E97" s="112" t="s">
        <v>455</v>
      </c>
      <c r="F97" s="111" t="s">
        <v>375</v>
      </c>
      <c r="G97" s="112" t="s">
        <v>431</v>
      </c>
      <c r="H97" s="112" t="s">
        <v>456</v>
      </c>
      <c r="I97" s="113" t="s">
        <v>764</v>
      </c>
    </row>
    <row r="98" spans="1:9" ht="15">
      <c r="A98" s="109" t="s">
        <v>995</v>
      </c>
      <c r="B98" s="110">
        <v>77</v>
      </c>
      <c r="C98" s="111" t="s">
        <v>358</v>
      </c>
      <c r="D98" s="112" t="s">
        <v>482</v>
      </c>
      <c r="E98" s="112" t="s">
        <v>996</v>
      </c>
      <c r="F98" s="111" t="s">
        <v>375</v>
      </c>
      <c r="G98" s="112" t="s">
        <v>385</v>
      </c>
      <c r="H98" s="112" t="s">
        <v>450</v>
      </c>
      <c r="I98" s="113" t="s">
        <v>765</v>
      </c>
    </row>
    <row r="99" spans="1:9" ht="15">
      <c r="A99" s="109" t="s">
        <v>997</v>
      </c>
      <c r="B99" s="110">
        <v>78</v>
      </c>
      <c r="C99" s="111" t="s">
        <v>358</v>
      </c>
      <c r="D99" s="112" t="s">
        <v>477</v>
      </c>
      <c r="E99" s="112" t="s">
        <v>478</v>
      </c>
      <c r="F99" s="111" t="s">
        <v>375</v>
      </c>
      <c r="G99" s="112" t="s">
        <v>479</v>
      </c>
      <c r="H99" s="112" t="s">
        <v>456</v>
      </c>
      <c r="I99" s="113" t="s">
        <v>768</v>
      </c>
    </row>
    <row r="100" spans="1:9" ht="15">
      <c r="A100" s="109" t="s">
        <v>998</v>
      </c>
      <c r="B100" s="110">
        <v>79</v>
      </c>
      <c r="C100" s="111" t="s">
        <v>358</v>
      </c>
      <c r="D100" s="112" t="s">
        <v>487</v>
      </c>
      <c r="E100" s="112" t="s">
        <v>488</v>
      </c>
      <c r="F100" s="111" t="s">
        <v>474</v>
      </c>
      <c r="G100" s="112" t="s">
        <v>489</v>
      </c>
      <c r="H100" s="112" t="s">
        <v>736</v>
      </c>
      <c r="I100" s="113" t="s">
        <v>771</v>
      </c>
    </row>
    <row r="101" spans="1:9" ht="15">
      <c r="A101" s="109" t="s">
        <v>999</v>
      </c>
      <c r="B101" s="110">
        <v>80</v>
      </c>
      <c r="C101" s="111" t="s">
        <v>358</v>
      </c>
      <c r="D101" s="112" t="s">
        <v>491</v>
      </c>
      <c r="E101" s="112" t="s">
        <v>492</v>
      </c>
      <c r="F101" s="111" t="s">
        <v>375</v>
      </c>
      <c r="G101" s="112" t="s">
        <v>431</v>
      </c>
      <c r="H101" s="112" t="s">
        <v>493</v>
      </c>
      <c r="I101" s="113" t="s">
        <v>775</v>
      </c>
    </row>
    <row r="102" spans="1:9" ht="15">
      <c r="A102" s="109" t="s">
        <v>1000</v>
      </c>
      <c r="B102" s="110">
        <v>81</v>
      </c>
      <c r="C102" s="111" t="s">
        <v>358</v>
      </c>
      <c r="D102" s="112" t="s">
        <v>739</v>
      </c>
      <c r="E102" s="112" t="s">
        <v>740</v>
      </c>
      <c r="F102" s="111" t="s">
        <v>375</v>
      </c>
      <c r="G102" s="112" t="s">
        <v>431</v>
      </c>
      <c r="H102" s="112" t="s">
        <v>741</v>
      </c>
      <c r="I102" s="113" t="s">
        <v>780</v>
      </c>
    </row>
    <row r="103" spans="1:9" ht="15">
      <c r="A103" s="109" t="s">
        <v>1001</v>
      </c>
      <c r="B103" s="110">
        <v>82</v>
      </c>
      <c r="C103" s="111" t="s">
        <v>356</v>
      </c>
      <c r="D103" s="112" t="s">
        <v>1050</v>
      </c>
      <c r="E103" s="112" t="s">
        <v>1051</v>
      </c>
      <c r="F103" s="111" t="s">
        <v>375</v>
      </c>
      <c r="G103" s="112" t="s">
        <v>479</v>
      </c>
      <c r="H103" s="112" t="s">
        <v>495</v>
      </c>
      <c r="I103" s="113" t="s">
        <v>785</v>
      </c>
    </row>
    <row r="104" spans="1:9" ht="15">
      <c r="A104" s="109" t="s">
        <v>1002</v>
      </c>
      <c r="B104" s="110">
        <v>83</v>
      </c>
      <c r="C104" s="111" t="s">
        <v>356</v>
      </c>
      <c r="D104" s="112" t="s">
        <v>744</v>
      </c>
      <c r="E104" s="112" t="s">
        <v>745</v>
      </c>
      <c r="F104" s="111" t="s">
        <v>375</v>
      </c>
      <c r="G104" s="112" t="s">
        <v>425</v>
      </c>
      <c r="H104" s="112" t="s">
        <v>462</v>
      </c>
      <c r="I104" s="113" t="s">
        <v>788</v>
      </c>
    </row>
    <row r="105" spans="1:9" ht="15">
      <c r="A105" s="109" t="s">
        <v>1003</v>
      </c>
      <c r="B105" s="110">
        <v>84</v>
      </c>
      <c r="C105" s="111" t="s">
        <v>358</v>
      </c>
      <c r="D105" s="112" t="s">
        <v>484</v>
      </c>
      <c r="E105" s="112" t="s">
        <v>485</v>
      </c>
      <c r="F105" s="111" t="s">
        <v>375</v>
      </c>
      <c r="G105" s="112" t="s">
        <v>479</v>
      </c>
      <c r="H105" s="112" t="s">
        <v>450</v>
      </c>
      <c r="I105" s="113" t="s">
        <v>791</v>
      </c>
    </row>
    <row r="106" spans="1:9" ht="15">
      <c r="A106" s="109" t="s">
        <v>1004</v>
      </c>
      <c r="B106" s="110">
        <v>85</v>
      </c>
      <c r="C106" s="111" t="s">
        <v>357</v>
      </c>
      <c r="D106" s="112" t="s">
        <v>748</v>
      </c>
      <c r="E106" s="112" t="s">
        <v>749</v>
      </c>
      <c r="F106" s="111" t="s">
        <v>375</v>
      </c>
      <c r="G106" s="112" t="s">
        <v>381</v>
      </c>
      <c r="H106" s="112" t="s">
        <v>750</v>
      </c>
      <c r="I106" s="113" t="s">
        <v>796</v>
      </c>
    </row>
    <row r="107" spans="1:9" ht="15">
      <c r="A107" s="109" t="s">
        <v>1005</v>
      </c>
      <c r="B107" s="110">
        <v>86</v>
      </c>
      <c r="C107" s="111" t="s">
        <v>357</v>
      </c>
      <c r="D107" s="112" t="s">
        <v>752</v>
      </c>
      <c r="E107" s="112" t="s">
        <v>753</v>
      </c>
      <c r="F107" s="111" t="s">
        <v>370</v>
      </c>
      <c r="G107" s="112" t="s">
        <v>754</v>
      </c>
      <c r="H107" s="112" t="s">
        <v>386</v>
      </c>
      <c r="I107" s="113" t="s">
        <v>799</v>
      </c>
    </row>
    <row r="108" spans="1:9" ht="15">
      <c r="A108" s="109" t="s">
        <v>1006</v>
      </c>
      <c r="B108" s="110">
        <v>88</v>
      </c>
      <c r="C108" s="111" t="s">
        <v>355</v>
      </c>
      <c r="D108" s="112" t="s">
        <v>760</v>
      </c>
      <c r="E108" s="112" t="s">
        <v>761</v>
      </c>
      <c r="F108" s="111" t="s">
        <v>370</v>
      </c>
      <c r="G108" s="112" t="s">
        <v>762</v>
      </c>
      <c r="H108" s="112" t="s">
        <v>507</v>
      </c>
      <c r="I108" s="113" t="s">
        <v>802</v>
      </c>
    </row>
    <row r="109" spans="1:9" ht="15">
      <c r="A109" s="109" t="s">
        <v>1007</v>
      </c>
      <c r="B109" s="110">
        <v>90</v>
      </c>
      <c r="C109" s="111" t="s">
        <v>356</v>
      </c>
      <c r="D109" s="112" t="s">
        <v>499</v>
      </c>
      <c r="E109" s="112" t="s">
        <v>500</v>
      </c>
      <c r="F109" s="111" t="s">
        <v>375</v>
      </c>
      <c r="G109" s="112" t="s">
        <v>501</v>
      </c>
      <c r="H109" s="112" t="s">
        <v>502</v>
      </c>
      <c r="I109" s="113" t="s">
        <v>806</v>
      </c>
    </row>
    <row r="110" spans="1:9" ht="15">
      <c r="A110" s="109" t="s">
        <v>1008</v>
      </c>
      <c r="B110" s="110">
        <v>91</v>
      </c>
      <c r="C110" s="111" t="s">
        <v>355</v>
      </c>
      <c r="D110" s="112" t="s">
        <v>766</v>
      </c>
      <c r="E110" s="112" t="s">
        <v>767</v>
      </c>
      <c r="F110" s="111" t="s">
        <v>375</v>
      </c>
      <c r="G110" s="112" t="s">
        <v>425</v>
      </c>
      <c r="H110" s="112" t="s">
        <v>418</v>
      </c>
      <c r="I110" s="113" t="s">
        <v>810</v>
      </c>
    </row>
    <row r="111" spans="1:9" ht="15">
      <c r="A111" s="109" t="s">
        <v>1009</v>
      </c>
      <c r="B111" s="110">
        <v>92</v>
      </c>
      <c r="C111" s="111" t="s">
        <v>356</v>
      </c>
      <c r="D111" s="112" t="s">
        <v>769</v>
      </c>
      <c r="E111" s="112" t="s">
        <v>770</v>
      </c>
      <c r="F111" s="111" t="s">
        <v>375</v>
      </c>
      <c r="G111" s="112" t="s">
        <v>446</v>
      </c>
      <c r="H111" s="112" t="s">
        <v>432</v>
      </c>
      <c r="I111" s="113" t="s">
        <v>813</v>
      </c>
    </row>
    <row r="112" spans="1:9" ht="15">
      <c r="A112" s="109" t="s">
        <v>1010</v>
      </c>
      <c r="B112" s="110">
        <v>93</v>
      </c>
      <c r="C112" s="111" t="s">
        <v>356</v>
      </c>
      <c r="D112" s="112" t="s">
        <v>772</v>
      </c>
      <c r="E112" s="112" t="s">
        <v>773</v>
      </c>
      <c r="F112" s="111" t="s">
        <v>375</v>
      </c>
      <c r="G112" s="112" t="s">
        <v>431</v>
      </c>
      <c r="H112" s="112" t="s">
        <v>774</v>
      </c>
      <c r="I112" s="113" t="s">
        <v>816</v>
      </c>
    </row>
    <row r="113" spans="1:9" ht="15">
      <c r="A113" s="109" t="s">
        <v>1011</v>
      </c>
      <c r="B113" s="110">
        <v>94</v>
      </c>
      <c r="C113" s="111" t="s">
        <v>356</v>
      </c>
      <c r="D113" s="112" t="s">
        <v>776</v>
      </c>
      <c r="E113" s="112" t="s">
        <v>777</v>
      </c>
      <c r="F113" s="111" t="s">
        <v>375</v>
      </c>
      <c r="G113" s="112" t="s">
        <v>778</v>
      </c>
      <c r="H113" s="112" t="s">
        <v>779</v>
      </c>
      <c r="I113" s="113" t="s">
        <v>819</v>
      </c>
    </row>
    <row r="114" spans="1:9" ht="15">
      <c r="A114" s="109" t="s">
        <v>1012</v>
      </c>
      <c r="B114" s="110">
        <v>96</v>
      </c>
      <c r="C114" s="111" t="s">
        <v>355</v>
      </c>
      <c r="D114" s="112" t="s">
        <v>786</v>
      </c>
      <c r="E114" s="112" t="s">
        <v>787</v>
      </c>
      <c r="F114" s="111" t="s">
        <v>375</v>
      </c>
      <c r="G114" s="112" t="s">
        <v>388</v>
      </c>
      <c r="H114" s="112" t="s">
        <v>713</v>
      </c>
      <c r="I114" s="113" t="s">
        <v>822</v>
      </c>
    </row>
    <row r="115" spans="1:9" ht="15">
      <c r="A115" s="109" t="s">
        <v>1013</v>
      </c>
      <c r="B115" s="110">
        <v>97</v>
      </c>
      <c r="C115" s="111" t="s">
        <v>358</v>
      </c>
      <c r="D115" s="112" t="s">
        <v>789</v>
      </c>
      <c r="E115" s="112" t="s">
        <v>790</v>
      </c>
      <c r="F115" s="111" t="s">
        <v>375</v>
      </c>
      <c r="G115" s="112" t="s">
        <v>778</v>
      </c>
      <c r="H115" s="112" t="s">
        <v>736</v>
      </c>
      <c r="I115" s="113" t="s">
        <v>826</v>
      </c>
    </row>
    <row r="116" spans="1:9" ht="15">
      <c r="A116" s="109" t="s">
        <v>1014</v>
      </c>
      <c r="B116" s="110">
        <v>98</v>
      </c>
      <c r="C116" s="111" t="s">
        <v>358</v>
      </c>
      <c r="D116" s="112" t="s">
        <v>792</v>
      </c>
      <c r="E116" s="112" t="s">
        <v>793</v>
      </c>
      <c r="F116" s="111" t="s">
        <v>375</v>
      </c>
      <c r="G116" s="112" t="s">
        <v>794</v>
      </c>
      <c r="H116" s="112" t="s">
        <v>795</v>
      </c>
      <c r="I116" s="113" t="s">
        <v>830</v>
      </c>
    </row>
    <row r="117" spans="1:9" ht="15">
      <c r="A117" s="109" t="s">
        <v>1015</v>
      </c>
      <c r="B117" s="110">
        <v>99</v>
      </c>
      <c r="C117" s="111" t="s">
        <v>356</v>
      </c>
      <c r="D117" s="112" t="s">
        <v>797</v>
      </c>
      <c r="E117" s="112" t="s">
        <v>461</v>
      </c>
      <c r="F117" s="111" t="s">
        <v>375</v>
      </c>
      <c r="G117" s="112" t="s">
        <v>596</v>
      </c>
      <c r="H117" s="112" t="s">
        <v>798</v>
      </c>
      <c r="I117" s="113" t="s">
        <v>833</v>
      </c>
    </row>
    <row r="118" spans="1:9" ht="15">
      <c r="A118" s="109" t="s">
        <v>1016</v>
      </c>
      <c r="B118" s="110">
        <v>100</v>
      </c>
      <c r="C118" s="111" t="s">
        <v>356</v>
      </c>
      <c r="D118" s="112" t="s">
        <v>800</v>
      </c>
      <c r="E118" s="112" t="s">
        <v>801</v>
      </c>
      <c r="F118" s="111" t="s">
        <v>375</v>
      </c>
      <c r="G118" s="112" t="s">
        <v>376</v>
      </c>
      <c r="H118" s="112" t="s">
        <v>676</v>
      </c>
      <c r="I118" s="113" t="s">
        <v>837</v>
      </c>
    </row>
    <row r="119" spans="1:9" ht="15">
      <c r="A119" s="109" t="s">
        <v>1017</v>
      </c>
      <c r="B119" s="110">
        <v>101</v>
      </c>
      <c r="C119" s="111" t="s">
        <v>356</v>
      </c>
      <c r="D119" s="112" t="s">
        <v>803</v>
      </c>
      <c r="E119" s="112" t="s">
        <v>804</v>
      </c>
      <c r="F119" s="111" t="s">
        <v>375</v>
      </c>
      <c r="G119" s="112" t="s">
        <v>479</v>
      </c>
      <c r="H119" s="112" t="s">
        <v>805</v>
      </c>
      <c r="I119" s="113" t="s">
        <v>839</v>
      </c>
    </row>
    <row r="120" spans="1:9" ht="15">
      <c r="A120" s="109" t="s">
        <v>1018</v>
      </c>
      <c r="B120" s="110">
        <v>102</v>
      </c>
      <c r="C120" s="111" t="s">
        <v>355</v>
      </c>
      <c r="D120" s="112" t="s">
        <v>807</v>
      </c>
      <c r="E120" s="112" t="s">
        <v>808</v>
      </c>
      <c r="F120" s="111" t="s">
        <v>375</v>
      </c>
      <c r="G120" s="112" t="s">
        <v>778</v>
      </c>
      <c r="H120" s="112" t="s">
        <v>809</v>
      </c>
      <c r="I120" s="113" t="s">
        <v>841</v>
      </c>
    </row>
    <row r="121" spans="1:9" ht="15">
      <c r="A121" s="109" t="s">
        <v>1019</v>
      </c>
      <c r="B121" s="110">
        <v>103</v>
      </c>
      <c r="C121" s="111" t="s">
        <v>356</v>
      </c>
      <c r="D121" s="112" t="s">
        <v>811</v>
      </c>
      <c r="E121" s="112" t="s">
        <v>812</v>
      </c>
      <c r="F121" s="111" t="s">
        <v>375</v>
      </c>
      <c r="G121" s="112" t="s">
        <v>388</v>
      </c>
      <c r="H121" s="112" t="s">
        <v>432</v>
      </c>
      <c r="I121" s="113" t="s">
        <v>842</v>
      </c>
    </row>
    <row r="122" spans="1:9" ht="15">
      <c r="A122" s="109" t="s">
        <v>1020</v>
      </c>
      <c r="B122" s="110">
        <v>104</v>
      </c>
      <c r="C122" s="111" t="s">
        <v>358</v>
      </c>
      <c r="D122" s="112" t="s">
        <v>814</v>
      </c>
      <c r="E122" s="112" t="s">
        <v>815</v>
      </c>
      <c r="F122" s="111" t="s">
        <v>375</v>
      </c>
      <c r="G122" s="112" t="s">
        <v>431</v>
      </c>
      <c r="H122" s="112" t="s">
        <v>689</v>
      </c>
      <c r="I122" s="113" t="s">
        <v>844</v>
      </c>
    </row>
    <row r="123" spans="1:9" ht="15">
      <c r="A123" s="109" t="s">
        <v>1021</v>
      </c>
      <c r="B123" s="110">
        <v>105</v>
      </c>
      <c r="C123" s="111" t="s">
        <v>358</v>
      </c>
      <c r="D123" s="112" t="s">
        <v>817</v>
      </c>
      <c r="E123" s="112" t="s">
        <v>818</v>
      </c>
      <c r="F123" s="111" t="s">
        <v>375</v>
      </c>
      <c r="G123" s="112" t="s">
        <v>431</v>
      </c>
      <c r="H123" s="112" t="s">
        <v>741</v>
      </c>
      <c r="I123" s="113" t="s">
        <v>845</v>
      </c>
    </row>
    <row r="124" spans="1:9" ht="15">
      <c r="A124" s="109" t="s">
        <v>1022</v>
      </c>
      <c r="B124" s="110">
        <v>106</v>
      </c>
      <c r="C124" s="111" t="s">
        <v>358</v>
      </c>
      <c r="D124" s="112" t="s">
        <v>820</v>
      </c>
      <c r="E124" s="112" t="s">
        <v>821</v>
      </c>
      <c r="F124" s="111" t="s">
        <v>375</v>
      </c>
      <c r="G124" s="112" t="s">
        <v>794</v>
      </c>
      <c r="H124" s="112" t="s">
        <v>736</v>
      </c>
      <c r="I124" s="113" t="s">
        <v>846</v>
      </c>
    </row>
    <row r="125" spans="1:9" ht="15">
      <c r="A125" s="109" t="s">
        <v>1023</v>
      </c>
      <c r="B125" s="110">
        <v>107</v>
      </c>
      <c r="C125" s="111" t="s">
        <v>358</v>
      </c>
      <c r="D125" s="112" t="s">
        <v>823</v>
      </c>
      <c r="E125" s="112" t="s">
        <v>824</v>
      </c>
      <c r="F125" s="111" t="s">
        <v>375</v>
      </c>
      <c r="G125" s="112" t="s">
        <v>431</v>
      </c>
      <c r="H125" s="112" t="s">
        <v>825</v>
      </c>
      <c r="I125" s="113" t="s">
        <v>848</v>
      </c>
    </row>
    <row r="126" spans="1:9" ht="15">
      <c r="A126" s="109" t="s">
        <v>1024</v>
      </c>
      <c r="B126" s="110">
        <v>108</v>
      </c>
      <c r="C126" s="111" t="s">
        <v>358</v>
      </c>
      <c r="D126" s="112" t="s">
        <v>827</v>
      </c>
      <c r="E126" s="112" t="s">
        <v>828</v>
      </c>
      <c r="F126" s="111" t="s">
        <v>375</v>
      </c>
      <c r="G126" s="112" t="s">
        <v>431</v>
      </c>
      <c r="H126" s="112" t="s">
        <v>829</v>
      </c>
      <c r="I126" s="113" t="s">
        <v>850</v>
      </c>
    </row>
    <row r="127" spans="1:9" ht="15">
      <c r="A127" s="109" t="s">
        <v>1025</v>
      </c>
      <c r="B127" s="110">
        <v>109</v>
      </c>
      <c r="C127" s="111" t="s">
        <v>356</v>
      </c>
      <c r="D127" s="112" t="s">
        <v>831</v>
      </c>
      <c r="E127" s="112" t="s">
        <v>832</v>
      </c>
      <c r="F127" s="111" t="s">
        <v>375</v>
      </c>
      <c r="G127" s="112" t="s">
        <v>385</v>
      </c>
      <c r="H127" s="112" t="s">
        <v>432</v>
      </c>
      <c r="I127" s="113" t="s">
        <v>851</v>
      </c>
    </row>
    <row r="128" spans="1:9" ht="15">
      <c r="A128" s="109" t="s">
        <v>1026</v>
      </c>
      <c r="B128" s="110">
        <v>110</v>
      </c>
      <c r="C128" s="111" t="s">
        <v>358</v>
      </c>
      <c r="D128" s="112" t="s">
        <v>834</v>
      </c>
      <c r="E128" s="112" t="s">
        <v>835</v>
      </c>
      <c r="F128" s="111" t="s">
        <v>375</v>
      </c>
      <c r="G128" s="112" t="s">
        <v>385</v>
      </c>
      <c r="H128" s="112" t="s">
        <v>836</v>
      </c>
      <c r="I128" s="113" t="s">
        <v>852</v>
      </c>
    </row>
    <row r="129" spans="1:9" ht="15">
      <c r="A129" s="109" t="s">
        <v>1027</v>
      </c>
      <c r="B129" s="110">
        <v>111</v>
      </c>
      <c r="C129" s="111" t="s">
        <v>367</v>
      </c>
      <c r="D129" s="112" t="s">
        <v>509</v>
      </c>
      <c r="E129" s="112" t="s">
        <v>510</v>
      </c>
      <c r="F129" s="111" t="s">
        <v>375</v>
      </c>
      <c r="G129" s="112" t="s">
        <v>452</v>
      </c>
      <c r="H129" s="112" t="s">
        <v>838</v>
      </c>
      <c r="I129" s="113" t="s">
        <v>855</v>
      </c>
    </row>
    <row r="130" spans="1:9" ht="15">
      <c r="A130" s="109" t="s">
        <v>1028</v>
      </c>
      <c r="B130" s="110">
        <v>112</v>
      </c>
      <c r="C130" s="111" t="s">
        <v>367</v>
      </c>
      <c r="D130" s="112" t="s">
        <v>512</v>
      </c>
      <c r="E130" s="112" t="s">
        <v>513</v>
      </c>
      <c r="F130" s="111" t="s">
        <v>375</v>
      </c>
      <c r="G130" s="112" t="s">
        <v>452</v>
      </c>
      <c r="H130" s="112" t="s">
        <v>840</v>
      </c>
      <c r="I130" s="113" t="s">
        <v>857</v>
      </c>
    </row>
    <row r="131" spans="1:9" ht="15">
      <c r="A131" s="109" t="s">
        <v>1029</v>
      </c>
      <c r="B131" s="110">
        <v>113</v>
      </c>
      <c r="C131" s="111" t="s">
        <v>367</v>
      </c>
      <c r="D131" s="112" t="s">
        <v>532</v>
      </c>
      <c r="E131" s="112" t="s">
        <v>533</v>
      </c>
      <c r="F131" s="111" t="s">
        <v>375</v>
      </c>
      <c r="G131" s="112" t="s">
        <v>452</v>
      </c>
      <c r="H131" s="112" t="s">
        <v>840</v>
      </c>
      <c r="I131" s="113" t="s">
        <v>858</v>
      </c>
    </row>
    <row r="132" spans="1:9" ht="15">
      <c r="A132" s="109" t="s">
        <v>1030</v>
      </c>
      <c r="B132" s="110">
        <v>114</v>
      </c>
      <c r="C132" s="111" t="s">
        <v>367</v>
      </c>
      <c r="D132" s="112" t="s">
        <v>518</v>
      </c>
      <c r="E132" s="112" t="s">
        <v>519</v>
      </c>
      <c r="F132" s="111" t="s">
        <v>375</v>
      </c>
      <c r="G132" s="112" t="s">
        <v>452</v>
      </c>
      <c r="H132" s="112" t="s">
        <v>843</v>
      </c>
      <c r="I132" s="113" t="s">
        <v>859</v>
      </c>
    </row>
    <row r="133" spans="1:9" ht="15">
      <c r="A133" s="109" t="s">
        <v>1031</v>
      </c>
      <c r="B133" s="110">
        <v>115</v>
      </c>
      <c r="C133" s="111" t="s">
        <v>367</v>
      </c>
      <c r="D133" s="112" t="s">
        <v>530</v>
      </c>
      <c r="E133" s="112" t="s">
        <v>531</v>
      </c>
      <c r="F133" s="111" t="s">
        <v>375</v>
      </c>
      <c r="G133" s="112" t="s">
        <v>452</v>
      </c>
      <c r="H133" s="112" t="s">
        <v>838</v>
      </c>
      <c r="I133" s="113" t="s">
        <v>860</v>
      </c>
    </row>
    <row r="134" spans="1:9" ht="15">
      <c r="A134" s="109" t="s">
        <v>1032</v>
      </c>
      <c r="B134" s="110">
        <v>116</v>
      </c>
      <c r="C134" s="111" t="s">
        <v>367</v>
      </c>
      <c r="D134" s="112" t="s">
        <v>521</v>
      </c>
      <c r="E134" s="112" t="s">
        <v>522</v>
      </c>
      <c r="F134" s="111" t="s">
        <v>375</v>
      </c>
      <c r="G134" s="112" t="s">
        <v>431</v>
      </c>
      <c r="H134" s="112" t="s">
        <v>840</v>
      </c>
      <c r="I134" s="113" t="s">
        <v>861</v>
      </c>
    </row>
    <row r="135" spans="1:9" ht="15">
      <c r="A135" s="109" t="s">
        <v>1033</v>
      </c>
      <c r="B135" s="110">
        <v>117</v>
      </c>
      <c r="C135" s="111" t="s">
        <v>367</v>
      </c>
      <c r="D135" s="112" t="s">
        <v>515</v>
      </c>
      <c r="E135" s="112" t="s">
        <v>516</v>
      </c>
      <c r="F135" s="111" t="s">
        <v>375</v>
      </c>
      <c r="G135" s="112" t="s">
        <v>388</v>
      </c>
      <c r="H135" s="112" t="s">
        <v>847</v>
      </c>
      <c r="I135" s="113" t="s">
        <v>864</v>
      </c>
    </row>
    <row r="136" spans="1:9" ht="15">
      <c r="A136" s="109" t="s">
        <v>1034</v>
      </c>
      <c r="B136" s="110">
        <v>118</v>
      </c>
      <c r="C136" s="111" t="s">
        <v>367</v>
      </c>
      <c r="D136" s="112" t="s">
        <v>527</v>
      </c>
      <c r="E136" s="112" t="s">
        <v>528</v>
      </c>
      <c r="F136" s="111" t="s">
        <v>375</v>
      </c>
      <c r="G136" s="112" t="s">
        <v>452</v>
      </c>
      <c r="H136" s="112" t="s">
        <v>849</v>
      </c>
      <c r="I136" s="113" t="s">
        <v>866</v>
      </c>
    </row>
    <row r="137" spans="1:9" ht="15">
      <c r="A137" s="109" t="s">
        <v>1035</v>
      </c>
      <c r="B137" s="110">
        <v>119</v>
      </c>
      <c r="C137" s="111" t="s">
        <v>367</v>
      </c>
      <c r="D137" s="112" t="s">
        <v>524</v>
      </c>
      <c r="E137" s="112" t="s">
        <v>525</v>
      </c>
      <c r="F137" s="111" t="s">
        <v>375</v>
      </c>
      <c r="G137" s="112" t="s">
        <v>452</v>
      </c>
      <c r="H137" s="112" t="s">
        <v>838</v>
      </c>
      <c r="I137" s="113" t="s">
        <v>868</v>
      </c>
    </row>
    <row r="138" spans="1:9" ht="15">
      <c r="A138" s="109" t="s">
        <v>1036</v>
      </c>
      <c r="B138" s="110">
        <v>120</v>
      </c>
      <c r="C138" s="111" t="s">
        <v>367</v>
      </c>
      <c r="D138" s="112" t="s">
        <v>536</v>
      </c>
      <c r="E138" s="112" t="s">
        <v>537</v>
      </c>
      <c r="F138" s="111" t="s">
        <v>375</v>
      </c>
      <c r="G138" s="112" t="s">
        <v>431</v>
      </c>
      <c r="H138" s="112" t="s">
        <v>840</v>
      </c>
      <c r="I138" s="113" t="s">
        <v>873</v>
      </c>
    </row>
    <row r="139" spans="1:9" ht="15">
      <c r="A139" s="109" t="s">
        <v>1037</v>
      </c>
      <c r="B139" s="110">
        <v>121</v>
      </c>
      <c r="C139" s="111" t="s">
        <v>367</v>
      </c>
      <c r="D139" s="112" t="s">
        <v>853</v>
      </c>
      <c r="E139" s="112" t="s">
        <v>854</v>
      </c>
      <c r="F139" s="111" t="s">
        <v>375</v>
      </c>
      <c r="G139" s="112" t="s">
        <v>452</v>
      </c>
      <c r="H139" s="112" t="s">
        <v>840</v>
      </c>
      <c r="I139" s="113" t="s">
        <v>877</v>
      </c>
    </row>
    <row r="140" ht="12.75">
      <c r="B140" s="239"/>
    </row>
    <row r="141" ht="12.75">
      <c r="B141" s="239"/>
    </row>
    <row r="142" ht="12.75">
      <c r="B142" s="239"/>
    </row>
    <row r="143" ht="12.75">
      <c r="B143" s="239"/>
    </row>
    <row r="144" ht="12.75">
      <c r="B144" s="239"/>
    </row>
    <row r="145" ht="12.75">
      <c r="B145" s="239"/>
    </row>
    <row r="146" ht="12.75">
      <c r="B146" s="239"/>
    </row>
    <row r="147" ht="12.75">
      <c r="B147" s="239"/>
    </row>
    <row r="148" ht="12.75">
      <c r="B148" s="239"/>
    </row>
    <row r="149" ht="12.75">
      <c r="B149" s="239"/>
    </row>
    <row r="150" ht="12.75">
      <c r="B150" s="239"/>
    </row>
    <row r="151" ht="12.75">
      <c r="B151" s="239"/>
    </row>
    <row r="152" ht="12.75">
      <c r="B152" s="239"/>
    </row>
    <row r="153" ht="12.75">
      <c r="B153" s="239"/>
    </row>
    <row r="154" ht="12.75">
      <c r="B154" s="239"/>
    </row>
    <row r="155" ht="12.75">
      <c r="B155" s="239"/>
    </row>
    <row r="156" ht="12.75">
      <c r="B156" s="239"/>
    </row>
    <row r="157" ht="12.75">
      <c r="B157" s="239"/>
    </row>
    <row r="158" ht="12.75">
      <c r="B158" s="239"/>
    </row>
    <row r="159" ht="12.75">
      <c r="B159" s="239"/>
    </row>
    <row r="160" ht="12.75">
      <c r="B160" s="239"/>
    </row>
  </sheetData>
  <sheetProtection/>
  <autoFilter ref="A9:I139"/>
  <printOptions horizontalCentered="1"/>
  <pageMargins left="0.3937007874015748" right="0" top="0" bottom="0" header="0" footer="0"/>
  <pageSetup fitToHeight="2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A1">
      <selection activeCell="A6" sqref="A6:G6"/>
    </sheetView>
  </sheetViews>
  <sheetFormatPr defaultColWidth="9.140625" defaultRowHeight="12.75" outlineLevelCol="1"/>
  <cols>
    <col min="1" max="1" width="3.7109375" style="23" customWidth="1"/>
    <col min="2" max="2" width="4.28125" style="0" customWidth="1"/>
    <col min="3" max="3" width="1.28515625" style="0" customWidth="1"/>
    <col min="4" max="4" width="28.140625" style="0" bestFit="1" customWidth="1"/>
    <col min="5" max="5" width="7.8515625" style="0" customWidth="1"/>
    <col min="6" max="6" width="20.57421875" style="0" bestFit="1" customWidth="1"/>
    <col min="7" max="7" width="20.00390625" style="0" bestFit="1" customWidth="1"/>
    <col min="8" max="8" width="10.00390625" style="242" customWidth="1"/>
    <col min="9" max="9" width="8.8515625" style="242" customWidth="1"/>
    <col min="10" max="12" width="6.57421875" style="144" customWidth="1"/>
    <col min="13" max="13" width="7.7109375" style="250" hidden="1" customWidth="1" outlineLevel="1"/>
    <col min="14" max="14" width="6.421875" style="250" hidden="1" customWidth="1" outlineLevel="1"/>
    <col min="15" max="15" width="5.57421875" style="250" hidden="1" customWidth="1" outlineLevel="1"/>
    <col min="16" max="17" width="6.421875" style="250" hidden="1" customWidth="1" outlineLevel="1"/>
    <col min="18" max="21" width="7.00390625" style="251" hidden="1" customWidth="1" outlineLevel="1"/>
    <col min="22" max="22" width="7.421875" style="251" hidden="1" customWidth="1" outlineLevel="1"/>
    <col min="23" max="23" width="1.8515625" style="0" customWidth="1" collapsed="1"/>
    <col min="24" max="24" width="2.8515625" style="272" hidden="1" customWidth="1" outlineLevel="1"/>
    <col min="25" max="25" width="9.140625" style="272" hidden="1" customWidth="1" outlineLevel="1"/>
    <col min="26" max="26" width="3.00390625" style="272" hidden="1" customWidth="1" outlineLevel="1"/>
    <col min="27" max="27" width="9.140625" style="272" hidden="1" customWidth="1" outlineLevel="1"/>
    <col min="28" max="28" width="3.421875" style="272" hidden="1" customWidth="1" outlineLevel="1"/>
    <col min="29" max="29" width="1.8515625" style="0" customWidth="1" collapsed="1"/>
  </cols>
  <sheetData>
    <row r="1" ht="15.75">
      <c r="E1" s="1" t="str">
        <f>Startlist!$F1</f>
        <v> </v>
      </c>
    </row>
    <row r="2" spans="1:7" ht="15" customHeight="1">
      <c r="A2" s="293" t="str">
        <f>Startlist!$F4</f>
        <v>SILVESTON 49th Saaremaa Rally 2016</v>
      </c>
      <c r="B2" s="293"/>
      <c r="C2" s="293"/>
      <c r="D2" s="293"/>
      <c r="E2" s="293"/>
      <c r="F2" s="293"/>
      <c r="G2" s="293"/>
    </row>
    <row r="3" spans="1:7" ht="15">
      <c r="A3" s="292" t="str">
        <f>Startlist!$F5</f>
        <v>October 7 - 8, 2016</v>
      </c>
      <c r="B3" s="292"/>
      <c r="C3" s="292"/>
      <c r="D3" s="292"/>
      <c r="E3" s="292"/>
      <c r="F3" s="292"/>
      <c r="G3" s="292"/>
    </row>
    <row r="4" spans="1:22" ht="15">
      <c r="A4" s="292" t="str">
        <f>Startlist!$F6</f>
        <v>Saaremaa</v>
      </c>
      <c r="B4" s="292"/>
      <c r="C4" s="292"/>
      <c r="D4" s="292"/>
      <c r="E4" s="292"/>
      <c r="F4" s="292"/>
      <c r="G4" s="292"/>
      <c r="H4" s="244"/>
      <c r="I4" s="244"/>
      <c r="J4" s="245"/>
      <c r="K4" s="245"/>
      <c r="L4" s="245"/>
      <c r="M4" s="252"/>
      <c r="N4" s="252"/>
      <c r="O4" s="252"/>
      <c r="P4" s="252"/>
      <c r="Q4" s="252"/>
      <c r="R4" s="253"/>
      <c r="S4" s="253"/>
      <c r="T4" s="253"/>
      <c r="U4" s="253"/>
      <c r="V4" s="253"/>
    </row>
    <row r="5" spans="3:22" ht="15" customHeight="1">
      <c r="C5" s="3"/>
      <c r="H5" s="246"/>
      <c r="I5" s="244"/>
      <c r="J5" s="247"/>
      <c r="K5" s="248"/>
      <c r="L5" s="249"/>
      <c r="M5" s="252"/>
      <c r="N5" s="252"/>
      <c r="O5" s="252"/>
      <c r="P5" s="254"/>
      <c r="Q5" s="252"/>
      <c r="R5" s="255"/>
      <c r="S5" s="255"/>
      <c r="T5" s="256"/>
      <c r="U5" s="256"/>
      <c r="V5" s="253"/>
    </row>
    <row r="6" spans="1:22" ht="15.75" customHeight="1">
      <c r="A6" s="297" t="s">
        <v>1043</v>
      </c>
      <c r="B6" s="297"/>
      <c r="C6" s="297"/>
      <c r="D6" s="297"/>
      <c r="E6" s="297"/>
      <c r="F6" s="297"/>
      <c r="G6" s="297"/>
      <c r="H6" s="244"/>
      <c r="I6" s="244"/>
      <c r="J6" s="245"/>
      <c r="K6" s="245"/>
      <c r="L6" s="245"/>
      <c r="M6" s="252"/>
      <c r="N6" s="252"/>
      <c r="O6" s="252"/>
      <c r="P6" s="252"/>
      <c r="Q6" s="252"/>
      <c r="R6" s="253"/>
      <c r="S6" s="253"/>
      <c r="T6" s="253"/>
      <c r="U6" s="253"/>
      <c r="V6" s="253"/>
    </row>
    <row r="7" spans="1:22" ht="15.75" customHeight="1">
      <c r="A7" s="236"/>
      <c r="B7" s="236"/>
      <c r="C7" s="236"/>
      <c r="D7" s="236"/>
      <c r="E7" s="236"/>
      <c r="F7" s="236"/>
      <c r="G7" s="236"/>
      <c r="H7" s="296" t="s">
        <v>315</v>
      </c>
      <c r="I7" s="296"/>
      <c r="J7" s="296" t="s">
        <v>1041</v>
      </c>
      <c r="K7" s="296"/>
      <c r="L7" s="296"/>
      <c r="M7" s="252"/>
      <c r="N7" s="252"/>
      <c r="O7" s="252"/>
      <c r="P7" s="252"/>
      <c r="Q7" s="252"/>
      <c r="R7" s="253"/>
      <c r="S7" s="253"/>
      <c r="T7" s="253"/>
      <c r="U7" s="253"/>
      <c r="V7" s="253"/>
    </row>
    <row r="8" spans="1:16" ht="15" customHeight="1">
      <c r="A8" s="227"/>
      <c r="B8" s="232" t="s">
        <v>3389</v>
      </c>
      <c r="C8" s="228"/>
      <c r="D8" s="229"/>
      <c r="E8" s="230"/>
      <c r="F8" s="229"/>
      <c r="G8" s="187"/>
      <c r="H8" s="240" t="s">
        <v>1044</v>
      </c>
      <c r="I8" s="240" t="s">
        <v>1042</v>
      </c>
      <c r="J8" s="240" t="s">
        <v>1044</v>
      </c>
      <c r="K8" s="240" t="s">
        <v>1045</v>
      </c>
      <c r="L8" s="240" t="s">
        <v>346</v>
      </c>
      <c r="M8" s="260"/>
      <c r="N8" s="260"/>
      <c r="O8" s="260"/>
      <c r="P8" s="260"/>
    </row>
    <row r="9" spans="1:28" ht="15" customHeight="1">
      <c r="A9" s="261">
        <v>1</v>
      </c>
      <c r="B9" s="269">
        <v>209</v>
      </c>
      <c r="C9" s="271"/>
      <c r="D9" s="268" t="str">
        <f>CONCATENATE(VLOOKUP(B9,Startlist!B:H,3,FALSE)," / ",VLOOKUP(B9,Startlist!B:H,4,FALSE))</f>
        <v>Ken Torn / Riivo Mesila</v>
      </c>
      <c r="E9" s="263" t="str">
        <f>VLOOKUP(B9,Startlist!B:F,5,FALSE)</f>
        <v>EST</v>
      </c>
      <c r="F9" s="262" t="str">
        <f>VLOOKUP(B9,Startlist!B:H,7,FALSE)</f>
        <v>Ford Fiesta R2</v>
      </c>
      <c r="G9" s="264" t="str">
        <f>VLOOKUP(B9,Startlist!B:H,6,FALSE)</f>
        <v>OT RACING</v>
      </c>
      <c r="H9" s="237" t="str">
        <f>IF(VLOOKUP(B9,Results!B:O,14,FALSE)="","Retired",VLOOKUP(B9,Results!B:O,14,FALSE))</f>
        <v> 1:05.46,4</v>
      </c>
      <c r="I9" s="266">
        <f aca="true" t="shared" si="0" ref="I9:I17">IF(ISERROR(V9),"",V9)</f>
      </c>
      <c r="J9" s="267">
        <v>25</v>
      </c>
      <c r="K9" s="267">
        <v>6</v>
      </c>
      <c r="L9" s="267">
        <f aca="true" t="shared" si="1" ref="L9:L17">IF(ISERROR(J9+K9),"",IF((J9+K9)=0,"",J9+K9))</f>
        <v>31</v>
      </c>
      <c r="M9" s="250" t="str">
        <f>VLOOKUP(B9,Results!B:O,14,FALSE)</f>
        <v> 1:05.46,4</v>
      </c>
      <c r="N9" s="243" t="e">
        <f aca="true" t="shared" si="2" ref="N9:N17">IF(ISERROR(FIND(":",M9)),LEFT(M9,FIND(".",M9,1)-1)*60+RIGHT(M9,LEN(M9)-FIND(".",M9,1)),LEFT(M9,FIND(":",M9,1)-1)*3600+MID(M9,4,2)*60+RIGHT(M9,LEN(M9)-FIND(".",M9,1)))</f>
        <v>#VALUE!</v>
      </c>
      <c r="O9" s="250" t="str">
        <f>VLOOKUP(B9,'Results Day 1'!B:H,7,FALSE)</f>
        <v>12.01,1</v>
      </c>
      <c r="P9" s="243" t="e">
        <f aca="true" t="shared" si="3" ref="P9:P17">IF(ISERROR(FIND(":",O9)),LEFT(O9,FIND(".",O9,1)-1)*60+RIGHT(O9,LEN(O9)-FIND(".",O9,1)),LEFT(O9,FIND(":",O9,1)-1)*3600+MID(O9,4,2)*60+RIGHT(O9,LEN(O9)-FIND(".",O9,1)))</f>
        <v>#VALUE!</v>
      </c>
      <c r="Q9" s="257" t="e">
        <f aca="true" t="shared" si="4" ref="Q9:Q17">N9-P9</f>
        <v>#VALUE!</v>
      </c>
      <c r="R9" s="258" t="e">
        <f aca="true" t="shared" si="5" ref="R9:R17">INT(Q9/3600)</f>
        <v>#VALUE!</v>
      </c>
      <c r="S9" s="258" t="e">
        <f aca="true" t="shared" si="6" ref="S9:S17">CONCATENATE("0",INT((Q9-(R9*3600))/60))</f>
        <v>#VALUE!</v>
      </c>
      <c r="T9" s="259" t="e">
        <f aca="true" t="shared" si="7" ref="T9:T17">CONCATENATE("0",ROUND(Q9-(R9*3600)-(S9*60),1))</f>
        <v>#VALUE!</v>
      </c>
      <c r="U9" s="259" t="e">
        <f aca="true" t="shared" si="8" ref="U9:U17">IF(ISERROR(FIND(",",T9)),T9&amp;",0",T9)</f>
        <v>#VALUE!</v>
      </c>
      <c r="V9" s="250" t="e">
        <f aca="true" t="shared" si="9" ref="V9:V17">CONCATENATE(R9,":",RIGHT(S9,2),".",RIGHT(U9,4))</f>
        <v>#VALUE!</v>
      </c>
      <c r="X9" s="272">
        <f aca="true" t="shared" si="10" ref="X9:X17">FIND("/",D9)</f>
        <v>10</v>
      </c>
      <c r="Y9" s="272" t="str">
        <f aca="true" t="shared" si="11" ref="Y9:Y17">LEFT(D9,X9-2)</f>
        <v>Ken Torn</v>
      </c>
      <c r="Z9" s="272" t="str">
        <f aca="true" t="shared" si="12" ref="Z9:Z17">LEFT(E9,3)</f>
        <v>EST</v>
      </c>
      <c r="AA9" s="272" t="str">
        <f aca="true" t="shared" si="13" ref="AA9:AA17">MID(D9,X9+2,100)</f>
        <v>Riivo Mesila</v>
      </c>
      <c r="AB9" s="272" t="str">
        <f aca="true" t="shared" si="14" ref="AB9:AB17">RIGHT(E9,3)</f>
        <v>EST</v>
      </c>
    </row>
    <row r="10" spans="1:28" ht="15" customHeight="1">
      <c r="A10" s="261">
        <f aca="true" t="shared" si="15" ref="A10:A17">A9+1</f>
        <v>2</v>
      </c>
      <c r="B10" s="270">
        <v>21</v>
      </c>
      <c r="C10" s="271"/>
      <c r="D10" s="268" t="str">
        <f>CONCATENATE(VLOOKUP(B10,Startlist!B:H,3,FALSE)," / ",VLOOKUP(B10,Startlist!B:H,4,FALSE))</f>
        <v>Sergei Remennik / Mark Rozin</v>
      </c>
      <c r="E10" s="263" t="str">
        <f>VLOOKUP(B10,Startlist!B:F,5,FALSE)</f>
        <v>RUS</v>
      </c>
      <c r="F10" s="262" t="str">
        <f>VLOOKUP(B10,Startlist!B:H,7,FALSE)</f>
        <v>Mitsubishi Lancer Evo 10</v>
      </c>
      <c r="G10" s="264" t="str">
        <f>VLOOKUP(B10,Startlist!B:H,6,FALSE)</f>
        <v>PROSPEED-URALASBEST</v>
      </c>
      <c r="H10" s="237" t="str">
        <f>IF(VLOOKUP(B10,Results!B:O,14,FALSE)="","Retired",VLOOKUP(B10,Results!B:O,14,FALSE))</f>
        <v> 1:05.51,4</v>
      </c>
      <c r="I10" s="266">
        <f t="shared" si="0"/>
      </c>
      <c r="J10" s="267">
        <v>18</v>
      </c>
      <c r="K10" s="267">
        <v>7</v>
      </c>
      <c r="L10" s="267">
        <f t="shared" si="1"/>
        <v>25</v>
      </c>
      <c r="M10" s="250" t="str">
        <f>VLOOKUP(B10,Results!B:O,14,FALSE)</f>
        <v> 1:05.51,4</v>
      </c>
      <c r="N10" s="243" t="e">
        <f t="shared" si="2"/>
        <v>#VALUE!</v>
      </c>
      <c r="O10" s="250" t="str">
        <f>VLOOKUP(B10,'Results Day 1'!B:H,7,FALSE)</f>
        <v>12.07,2</v>
      </c>
      <c r="P10" s="243" t="e">
        <f t="shared" si="3"/>
        <v>#VALUE!</v>
      </c>
      <c r="Q10" s="257" t="e">
        <f t="shared" si="4"/>
        <v>#VALUE!</v>
      </c>
      <c r="R10" s="258" t="e">
        <f t="shared" si="5"/>
        <v>#VALUE!</v>
      </c>
      <c r="S10" s="258" t="e">
        <f t="shared" si="6"/>
        <v>#VALUE!</v>
      </c>
      <c r="T10" s="259" t="e">
        <f t="shared" si="7"/>
        <v>#VALUE!</v>
      </c>
      <c r="U10" s="259" t="e">
        <f t="shared" si="8"/>
        <v>#VALUE!</v>
      </c>
      <c r="V10" s="250" t="e">
        <f t="shared" si="9"/>
        <v>#VALUE!</v>
      </c>
      <c r="X10" s="272">
        <f t="shared" si="10"/>
        <v>17</v>
      </c>
      <c r="Y10" s="272" t="str">
        <f t="shared" si="11"/>
        <v>Sergei Remennik</v>
      </c>
      <c r="Z10" s="272" t="str">
        <f t="shared" si="12"/>
        <v>RUS</v>
      </c>
      <c r="AA10" s="272" t="str">
        <f t="shared" si="13"/>
        <v>Mark Rozin</v>
      </c>
      <c r="AB10" s="272" t="str">
        <f t="shared" si="14"/>
        <v>RUS</v>
      </c>
    </row>
    <row r="11" spans="1:28" ht="15" customHeight="1">
      <c r="A11" s="261">
        <f t="shared" si="15"/>
        <v>3</v>
      </c>
      <c r="B11" s="269">
        <v>205</v>
      </c>
      <c r="C11" s="271"/>
      <c r="D11" s="268" t="str">
        <f>CONCATENATE(VLOOKUP(B11,Startlist!B:H,3,FALSE)," / ",VLOOKUP(B11,Startlist!B:H,4,FALSE))</f>
        <v>Oliver Ojaperv / Jarno Talve</v>
      </c>
      <c r="E11" s="263" t="str">
        <f>VLOOKUP(B11,Startlist!B:F,5,FALSE)</f>
        <v>EST</v>
      </c>
      <c r="F11" s="262" t="str">
        <f>VLOOKUP(B11,Startlist!B:H,7,FALSE)</f>
        <v>Ford Fiesta R2</v>
      </c>
      <c r="G11" s="264" t="str">
        <f>VLOOKUP(B11,Startlist!B:H,6,FALSE)</f>
        <v>OT RACING</v>
      </c>
      <c r="H11" s="237" t="str">
        <f>IF(VLOOKUP(B11,Results!B:O,14,FALSE)="","Retired",VLOOKUP(B11,Results!B:O,14,FALSE))</f>
        <v> 1:07.35,6</v>
      </c>
      <c r="I11" s="266">
        <f t="shared" si="0"/>
      </c>
      <c r="J11" s="267">
        <v>15</v>
      </c>
      <c r="K11" s="267">
        <v>4</v>
      </c>
      <c r="L11" s="267">
        <f t="shared" si="1"/>
        <v>19</v>
      </c>
      <c r="M11" s="250" t="str">
        <f>VLOOKUP(B11,Results!B:O,14,FALSE)</f>
        <v> 1:07.35,6</v>
      </c>
      <c r="N11" s="243" t="e">
        <f t="shared" si="2"/>
        <v>#VALUE!</v>
      </c>
      <c r="O11" s="250" t="str">
        <f>VLOOKUP(B11,'Results Day 1'!B:H,7,FALSE)</f>
        <v>12.21,6</v>
      </c>
      <c r="P11" s="243" t="e">
        <f t="shared" si="3"/>
        <v>#VALUE!</v>
      </c>
      <c r="Q11" s="257" t="e">
        <f t="shared" si="4"/>
        <v>#VALUE!</v>
      </c>
      <c r="R11" s="258" t="e">
        <f t="shared" si="5"/>
        <v>#VALUE!</v>
      </c>
      <c r="S11" s="258" t="e">
        <f t="shared" si="6"/>
        <v>#VALUE!</v>
      </c>
      <c r="T11" s="259" t="e">
        <f t="shared" si="7"/>
        <v>#VALUE!</v>
      </c>
      <c r="U11" s="259" t="e">
        <f t="shared" si="8"/>
        <v>#VALUE!</v>
      </c>
      <c r="V11" s="250" t="e">
        <f t="shared" si="9"/>
        <v>#VALUE!</v>
      </c>
      <c r="X11" s="272">
        <f t="shared" si="10"/>
        <v>16</v>
      </c>
      <c r="Y11" s="272" t="str">
        <f t="shared" si="11"/>
        <v>Oliver Ojaperv</v>
      </c>
      <c r="Z11" s="272" t="str">
        <f t="shared" si="12"/>
        <v>EST</v>
      </c>
      <c r="AA11" s="272" t="str">
        <f t="shared" si="13"/>
        <v>Jarno Talve</v>
      </c>
      <c r="AB11" s="272" t="str">
        <f t="shared" si="14"/>
        <v>EST</v>
      </c>
    </row>
    <row r="12" spans="1:28" ht="15" customHeight="1">
      <c r="A12" s="261">
        <f t="shared" si="15"/>
        <v>4</v>
      </c>
      <c r="B12" s="269">
        <v>206</v>
      </c>
      <c r="C12" s="271"/>
      <c r="D12" s="268" t="str">
        <f>CONCATENATE(VLOOKUP(B12,Startlist!B:H,3,FALSE)," / ",VLOOKUP(B12,Startlist!B:H,4,FALSE))</f>
        <v>Kevin Kuusik / Cristen Laos</v>
      </c>
      <c r="E12" s="263" t="str">
        <f>VLOOKUP(B12,Startlist!B:F,5,FALSE)</f>
        <v>EST</v>
      </c>
      <c r="F12" s="262" t="str">
        <f>VLOOKUP(B12,Startlist!B:H,7,FALSE)</f>
        <v>Ford Fiesta R2</v>
      </c>
      <c r="G12" s="264" t="str">
        <f>VLOOKUP(B12,Startlist!B:H,6,FALSE)</f>
        <v>OT RACING</v>
      </c>
      <c r="H12" s="237" t="str">
        <f>IF(VLOOKUP(B12,Results!B:O,14,FALSE)="","Retired",VLOOKUP(B12,Results!B:O,14,FALSE))</f>
        <v> 1:08.06,8</v>
      </c>
      <c r="I12" s="266">
        <f t="shared" si="0"/>
      </c>
      <c r="J12" s="267">
        <v>12</v>
      </c>
      <c r="K12" s="267">
        <v>2</v>
      </c>
      <c r="L12" s="267">
        <f t="shared" si="1"/>
        <v>14</v>
      </c>
      <c r="M12" s="250" t="str">
        <f>VLOOKUP(B12,Results!B:O,14,FALSE)</f>
        <v> 1:08.06,8</v>
      </c>
      <c r="N12" s="243" t="e">
        <f t="shared" si="2"/>
        <v>#VALUE!</v>
      </c>
      <c r="O12" s="250" t="str">
        <f>VLOOKUP(B12,'Results Day 1'!B:H,7,FALSE)</f>
        <v>12.25,3</v>
      </c>
      <c r="P12" s="243" t="e">
        <f t="shared" si="3"/>
        <v>#VALUE!</v>
      </c>
      <c r="Q12" s="257" t="e">
        <f t="shared" si="4"/>
        <v>#VALUE!</v>
      </c>
      <c r="R12" s="258" t="e">
        <f t="shared" si="5"/>
        <v>#VALUE!</v>
      </c>
      <c r="S12" s="258" t="e">
        <f t="shared" si="6"/>
        <v>#VALUE!</v>
      </c>
      <c r="T12" s="259" t="e">
        <f t="shared" si="7"/>
        <v>#VALUE!</v>
      </c>
      <c r="U12" s="259" t="e">
        <f t="shared" si="8"/>
        <v>#VALUE!</v>
      </c>
      <c r="V12" s="250" t="e">
        <f t="shared" si="9"/>
        <v>#VALUE!</v>
      </c>
      <c r="X12" s="272">
        <f t="shared" si="10"/>
        <v>14</v>
      </c>
      <c r="Y12" s="272" t="str">
        <f t="shared" si="11"/>
        <v>Kevin Kuusik</v>
      </c>
      <c r="Z12" s="272" t="str">
        <f t="shared" si="12"/>
        <v>EST</v>
      </c>
      <c r="AA12" s="272" t="str">
        <f t="shared" si="13"/>
        <v>Cristen Laos</v>
      </c>
      <c r="AB12" s="272" t="str">
        <f t="shared" si="14"/>
        <v>EST</v>
      </c>
    </row>
    <row r="13" spans="1:28" ht="15" customHeight="1">
      <c r="A13" s="261">
        <f t="shared" si="15"/>
        <v>5</v>
      </c>
      <c r="B13" s="269">
        <v>212</v>
      </c>
      <c r="C13" s="271"/>
      <c r="D13" s="268" t="str">
        <f>CONCATENATE(VLOOKUP(B13,Startlist!B:H,3,FALSE)," / ",VLOOKUP(B13,Startlist!B:H,4,FALSE))</f>
        <v>Jonas Pipiras / Ricardas Baubinas</v>
      </c>
      <c r="E13" s="263" t="str">
        <f>VLOOKUP(B13,Startlist!B:F,5,FALSE)</f>
        <v>LIT</v>
      </c>
      <c r="F13" s="262" t="str">
        <f>VLOOKUP(B13,Startlist!B:H,7,FALSE)</f>
        <v>Skoda Fabia</v>
      </c>
      <c r="G13" s="264" t="str">
        <f>VLOOKUP(B13,Startlist!B:H,6,FALSE)</f>
        <v>JUTA-BAUER RALLY TEAM</v>
      </c>
      <c r="H13" s="237" t="str">
        <f>IF(VLOOKUP(B13,Results!B:O,14,FALSE)="","Retired",VLOOKUP(B13,Results!B:O,14,FALSE))</f>
        <v> 1:08.08,6</v>
      </c>
      <c r="I13" s="266">
        <f t="shared" si="0"/>
      </c>
      <c r="J13" s="267">
        <v>10</v>
      </c>
      <c r="K13" s="267">
        <v>3</v>
      </c>
      <c r="L13" s="267">
        <f t="shared" si="1"/>
        <v>13</v>
      </c>
      <c r="M13" s="250" t="str">
        <f>VLOOKUP(B13,Results!B:O,14,FALSE)</f>
        <v> 1:08.08,6</v>
      </c>
      <c r="N13" s="243" t="e">
        <f t="shared" si="2"/>
        <v>#VALUE!</v>
      </c>
      <c r="O13" s="250" t="str">
        <f>VLOOKUP(B13,'Results Day 1'!B:H,7,FALSE)</f>
        <v>12.35,1</v>
      </c>
      <c r="P13" s="243" t="e">
        <f t="shared" si="3"/>
        <v>#VALUE!</v>
      </c>
      <c r="Q13" s="257" t="e">
        <f t="shared" si="4"/>
        <v>#VALUE!</v>
      </c>
      <c r="R13" s="258" t="e">
        <f t="shared" si="5"/>
        <v>#VALUE!</v>
      </c>
      <c r="S13" s="258" t="e">
        <f t="shared" si="6"/>
        <v>#VALUE!</v>
      </c>
      <c r="T13" s="259" t="e">
        <f t="shared" si="7"/>
        <v>#VALUE!</v>
      </c>
      <c r="U13" s="259" t="e">
        <f t="shared" si="8"/>
        <v>#VALUE!</v>
      </c>
      <c r="V13" s="250" t="e">
        <f t="shared" si="9"/>
        <v>#VALUE!</v>
      </c>
      <c r="X13" s="272">
        <f t="shared" si="10"/>
        <v>15</v>
      </c>
      <c r="Y13" s="272" t="str">
        <f t="shared" si="11"/>
        <v>Jonas Pipiras</v>
      </c>
      <c r="Z13" s="272" t="str">
        <f t="shared" si="12"/>
        <v>LIT</v>
      </c>
      <c r="AA13" s="272" t="str">
        <f t="shared" si="13"/>
        <v>Ricardas Baubinas</v>
      </c>
      <c r="AB13" s="272" t="str">
        <f t="shared" si="14"/>
        <v>LIT</v>
      </c>
    </row>
    <row r="14" spans="1:28" ht="15" customHeight="1">
      <c r="A14" s="261">
        <f t="shared" si="15"/>
        <v>6</v>
      </c>
      <c r="B14" s="270">
        <v>46</v>
      </c>
      <c r="C14" s="271"/>
      <c r="D14" s="268" t="str">
        <f>CONCATENATE(VLOOKUP(B14,Startlist!B:H,3,FALSE)," / ",VLOOKUP(B14,Startlist!B:H,4,FALSE))</f>
        <v>Edgars Balodis / Inese Akmentina</v>
      </c>
      <c r="E14" s="263" t="str">
        <f>VLOOKUP(B14,Startlist!B:F,5,FALSE)</f>
        <v>LAT</v>
      </c>
      <c r="F14" s="262" t="str">
        <f>VLOOKUP(B14,Startlist!B:H,7,FALSE)</f>
        <v>Subaru Impreza</v>
      </c>
      <c r="G14" s="264" t="str">
        <f>VLOOKUP(B14,Startlist!B:H,6,FALSE)</f>
        <v>EDGARS BALODIS</v>
      </c>
      <c r="H14" s="237" t="str">
        <f>IF(VLOOKUP(B14,Results!B:O,14,FALSE)="","Retired",VLOOKUP(B14,Results!B:O,14,FALSE))</f>
        <v> 1:10.14,7</v>
      </c>
      <c r="I14" s="266">
        <f t="shared" si="0"/>
      </c>
      <c r="J14" s="267">
        <v>8</v>
      </c>
      <c r="K14" s="267">
        <v>1</v>
      </c>
      <c r="L14" s="267">
        <f t="shared" si="1"/>
        <v>9</v>
      </c>
      <c r="M14" s="250" t="str">
        <f>VLOOKUP(B14,Results!B:O,14,FALSE)</f>
        <v> 1:10.14,7</v>
      </c>
      <c r="N14" s="243" t="e">
        <f t="shared" si="2"/>
        <v>#VALUE!</v>
      </c>
      <c r="O14" s="250" t="str">
        <f>VLOOKUP(B14,'Results Day 1'!B:H,7,FALSE)</f>
        <v>13.10,6</v>
      </c>
      <c r="P14" s="243" t="e">
        <f t="shared" si="3"/>
        <v>#VALUE!</v>
      </c>
      <c r="Q14" s="257" t="e">
        <f t="shared" si="4"/>
        <v>#VALUE!</v>
      </c>
      <c r="R14" s="258" t="e">
        <f t="shared" si="5"/>
        <v>#VALUE!</v>
      </c>
      <c r="S14" s="258" t="e">
        <f t="shared" si="6"/>
        <v>#VALUE!</v>
      </c>
      <c r="T14" s="259" t="e">
        <f t="shared" si="7"/>
        <v>#VALUE!</v>
      </c>
      <c r="U14" s="259" t="e">
        <f t="shared" si="8"/>
        <v>#VALUE!</v>
      </c>
      <c r="V14" s="250" t="e">
        <f t="shared" si="9"/>
        <v>#VALUE!</v>
      </c>
      <c r="X14" s="272">
        <f t="shared" si="10"/>
        <v>16</v>
      </c>
      <c r="Y14" s="272" t="str">
        <f t="shared" si="11"/>
        <v>Edgars Balodis</v>
      </c>
      <c r="Z14" s="272" t="str">
        <f t="shared" si="12"/>
        <v>LAT</v>
      </c>
      <c r="AA14" s="272" t="str">
        <f t="shared" si="13"/>
        <v>Inese Akmentina</v>
      </c>
      <c r="AB14" s="272" t="str">
        <f t="shared" si="14"/>
        <v>LAT</v>
      </c>
    </row>
    <row r="15" spans="1:28" ht="15" customHeight="1">
      <c r="A15" s="261">
        <f t="shared" si="15"/>
        <v>7</v>
      </c>
      <c r="B15" s="269">
        <v>201</v>
      </c>
      <c r="C15" s="271"/>
      <c r="D15" s="268" t="str">
        <f>CONCATENATE(VLOOKUP(B15,Startlist!B:H,3,FALSE)," / ",VLOOKUP(B15,Startlist!B:H,4,FALSE))</f>
        <v>Kenneth Sepp / Tanel Kasesalu</v>
      </c>
      <c r="E15" s="263" t="str">
        <f>VLOOKUP(B15,Startlist!B:F,5,FALSE)</f>
        <v>EST</v>
      </c>
      <c r="F15" s="262" t="str">
        <f>VLOOKUP(B15,Startlist!B:H,7,FALSE)</f>
        <v>Ford Fiesta R2</v>
      </c>
      <c r="G15" s="264" t="str">
        <f>VLOOKUP(B15,Startlist!B:H,6,FALSE)</f>
        <v>SAR-TECH MOTORSPORT</v>
      </c>
      <c r="H15" s="237" t="str">
        <f>IF(VLOOKUP(B15,Results!B:O,14,FALSE)="","Retired",VLOOKUP(B15,Results!B:O,14,FALSE))</f>
        <v> 1:24.17,0</v>
      </c>
      <c r="I15" s="266">
        <f t="shared" si="0"/>
      </c>
      <c r="J15" s="267">
        <v>6</v>
      </c>
      <c r="K15" s="267">
        <v>5</v>
      </c>
      <c r="L15" s="267">
        <f t="shared" si="1"/>
        <v>11</v>
      </c>
      <c r="M15" s="250" t="str">
        <f>VLOOKUP(B15,Results!B:O,14,FALSE)</f>
        <v> 1:24.17,0</v>
      </c>
      <c r="N15" s="243" t="e">
        <f t="shared" si="2"/>
        <v>#VALUE!</v>
      </c>
      <c r="O15" s="250" t="str">
        <f>VLOOKUP(B15,'Results Day 1'!B:H,7,FALSE)</f>
        <v>29.07,0</v>
      </c>
      <c r="P15" s="243" t="e">
        <f t="shared" si="3"/>
        <v>#VALUE!</v>
      </c>
      <c r="Q15" s="257" t="e">
        <f t="shared" si="4"/>
        <v>#VALUE!</v>
      </c>
      <c r="R15" s="258" t="e">
        <f t="shared" si="5"/>
        <v>#VALUE!</v>
      </c>
      <c r="S15" s="258" t="e">
        <f t="shared" si="6"/>
        <v>#VALUE!</v>
      </c>
      <c r="T15" s="259" t="e">
        <f t="shared" si="7"/>
        <v>#VALUE!</v>
      </c>
      <c r="U15" s="259" t="e">
        <f t="shared" si="8"/>
        <v>#VALUE!</v>
      </c>
      <c r="V15" s="250" t="e">
        <f t="shared" si="9"/>
        <v>#VALUE!</v>
      </c>
      <c r="X15" s="272">
        <f t="shared" si="10"/>
        <v>14</v>
      </c>
      <c r="Y15" s="272" t="str">
        <f t="shared" si="11"/>
        <v>Kenneth Sepp</v>
      </c>
      <c r="Z15" s="272" t="str">
        <f t="shared" si="12"/>
        <v>EST</v>
      </c>
      <c r="AA15" s="272" t="str">
        <f t="shared" si="13"/>
        <v>Tanel Kasesalu</v>
      </c>
      <c r="AB15" s="272" t="str">
        <f t="shared" si="14"/>
        <v>EST</v>
      </c>
    </row>
    <row r="16" spans="1:28" ht="15" customHeight="1">
      <c r="A16" s="261">
        <f t="shared" si="15"/>
        <v>8</v>
      </c>
      <c r="B16" s="270">
        <v>48</v>
      </c>
      <c r="C16" s="271"/>
      <c r="D16" s="268" t="str">
        <f>CONCATENATE(VLOOKUP(B16,Startlist!B:H,3,FALSE)," / ",VLOOKUP(B16,Startlist!B:H,4,FALSE))</f>
        <v>Giedrius Firantas / Matas Valiulis</v>
      </c>
      <c r="E16" s="263" t="str">
        <f>VLOOKUP(B16,Startlist!B:F,5,FALSE)</f>
        <v>LIT</v>
      </c>
      <c r="F16" s="262" t="str">
        <f>VLOOKUP(B16,Startlist!B:H,7,FALSE)</f>
        <v>BMW 325</v>
      </c>
      <c r="G16" s="264" t="str">
        <f>VLOOKUP(B16,Startlist!B:H,6,FALSE)</f>
        <v>AUTORALIS</v>
      </c>
      <c r="H16" s="237" t="str">
        <f>IF(VLOOKUP(B16,Results!B:O,14,FALSE)="","Retired",VLOOKUP(B16,Results!B:O,14,FALSE))</f>
        <v>Retired</v>
      </c>
      <c r="I16" s="266">
        <f t="shared" si="0"/>
      </c>
      <c r="J16" s="267"/>
      <c r="K16" s="267"/>
      <c r="L16" s="267">
        <f t="shared" si="1"/>
      </c>
      <c r="M16" s="250">
        <f>VLOOKUP(B16,Results!B:O,14,FALSE)</f>
        <v>0</v>
      </c>
      <c r="N16" s="243" t="e">
        <f t="shared" si="2"/>
        <v>#VALUE!</v>
      </c>
      <c r="O16" s="250" t="str">
        <f>VLOOKUP(B16,'Results Day 1'!B:H,7,FALSE)</f>
        <v>12.34,0</v>
      </c>
      <c r="P16" s="243" t="e">
        <f t="shared" si="3"/>
        <v>#VALUE!</v>
      </c>
      <c r="Q16" s="257" t="e">
        <f t="shared" si="4"/>
        <v>#VALUE!</v>
      </c>
      <c r="R16" s="258" t="e">
        <f t="shared" si="5"/>
        <v>#VALUE!</v>
      </c>
      <c r="S16" s="258" t="e">
        <f t="shared" si="6"/>
        <v>#VALUE!</v>
      </c>
      <c r="T16" s="259" t="e">
        <f t="shared" si="7"/>
        <v>#VALUE!</v>
      </c>
      <c r="U16" s="259" t="e">
        <f t="shared" si="8"/>
        <v>#VALUE!</v>
      </c>
      <c r="V16" s="250" t="e">
        <f t="shared" si="9"/>
        <v>#VALUE!</v>
      </c>
      <c r="X16" s="272">
        <f t="shared" si="10"/>
        <v>19</v>
      </c>
      <c r="Y16" s="272" t="str">
        <f t="shared" si="11"/>
        <v>Giedrius Firantas</v>
      </c>
      <c r="Z16" s="272" t="str">
        <f t="shared" si="12"/>
        <v>LIT</v>
      </c>
      <c r="AA16" s="272" t="str">
        <f t="shared" si="13"/>
        <v>Matas Valiulis</v>
      </c>
      <c r="AB16" s="272" t="str">
        <f t="shared" si="14"/>
        <v>LIT</v>
      </c>
    </row>
    <row r="17" spans="1:28" ht="15" customHeight="1">
      <c r="A17" s="261">
        <f t="shared" si="15"/>
        <v>9</v>
      </c>
      <c r="B17" s="270">
        <v>7</v>
      </c>
      <c r="C17" s="271"/>
      <c r="D17" s="268" t="str">
        <f>CONCATENATE(VLOOKUP(B17,Startlist!B:H,3,FALSE)," / ",VLOOKUP(B17,Startlist!B:H,4,FALSE))</f>
        <v>Guntis Lielkajis / Ivars Groshus</v>
      </c>
      <c r="E17" s="263" t="str">
        <f>VLOOKUP(B17,Startlist!B:F,5,FALSE)</f>
        <v>LAT</v>
      </c>
      <c r="F17" s="262" t="str">
        <f>VLOOKUP(B17,Startlist!B:H,7,FALSE)</f>
        <v>Mitsubishi Lancer Evo 9</v>
      </c>
      <c r="G17" s="264" t="str">
        <f>VLOOKUP(B17,Startlist!B:H,6,FALSE)</f>
        <v>GUNTIS LIELKAJIS</v>
      </c>
      <c r="H17" s="237" t="str">
        <f>IF(VLOOKUP(B17,Results!B:O,14,FALSE)="","Retired",VLOOKUP(B17,Results!B:O,14,FALSE))</f>
        <v>Retired</v>
      </c>
      <c r="I17" s="266">
        <f t="shared" si="0"/>
      </c>
      <c r="J17" s="267"/>
      <c r="K17" s="267"/>
      <c r="L17" s="267">
        <f t="shared" si="1"/>
      </c>
      <c r="M17" s="250">
        <f>VLOOKUP(B17,Results!B:O,14,FALSE)</f>
        <v>0</v>
      </c>
      <c r="N17" s="243" t="e">
        <f t="shared" si="2"/>
        <v>#VALUE!</v>
      </c>
      <c r="O17" s="250" t="str">
        <f>VLOOKUP(B17,'Results Day 1'!B:H,7,FALSE)</f>
        <v>30.38,5</v>
      </c>
      <c r="P17" s="243" t="e">
        <f t="shared" si="3"/>
        <v>#VALUE!</v>
      </c>
      <c r="Q17" s="257" t="e">
        <f t="shared" si="4"/>
        <v>#VALUE!</v>
      </c>
      <c r="R17" s="258" t="e">
        <f t="shared" si="5"/>
        <v>#VALUE!</v>
      </c>
      <c r="S17" s="258" t="e">
        <f t="shared" si="6"/>
        <v>#VALUE!</v>
      </c>
      <c r="T17" s="259" t="e">
        <f t="shared" si="7"/>
        <v>#VALUE!</v>
      </c>
      <c r="U17" s="259" t="e">
        <f t="shared" si="8"/>
        <v>#VALUE!</v>
      </c>
      <c r="V17" s="250" t="e">
        <f t="shared" si="9"/>
        <v>#VALUE!</v>
      </c>
      <c r="X17" s="272">
        <f t="shared" si="10"/>
        <v>18</v>
      </c>
      <c r="Y17" s="272" t="str">
        <f t="shared" si="11"/>
        <v>Guntis Lielkajis</v>
      </c>
      <c r="Z17" s="272" t="str">
        <f t="shared" si="12"/>
        <v>LAT</v>
      </c>
      <c r="AA17" s="272" t="str">
        <f t="shared" si="13"/>
        <v>Ivars Groshus</v>
      </c>
      <c r="AB17" s="272" t="str">
        <f t="shared" si="14"/>
        <v>LAT</v>
      </c>
    </row>
    <row r="18" spans="1:10" ht="15.75" customHeight="1">
      <c r="A18" s="236"/>
      <c r="B18" s="236"/>
      <c r="C18" s="236"/>
      <c r="D18" s="236"/>
      <c r="E18" s="236"/>
      <c r="F18" s="236"/>
      <c r="G18" s="236"/>
      <c r="H18" s="265"/>
      <c r="I18" s="265"/>
      <c r="J18" s="265"/>
    </row>
    <row r="19" spans="1:12" ht="15.75" customHeight="1">
      <c r="A19" s="224"/>
      <c r="B19" s="225"/>
      <c r="C19" s="226"/>
      <c r="D19" s="224"/>
      <c r="E19" s="224"/>
      <c r="F19" s="224"/>
      <c r="G19" s="114"/>
      <c r="H19" s="296" t="s">
        <v>315</v>
      </c>
      <c r="I19" s="296"/>
      <c r="J19" s="296" t="s">
        <v>1041</v>
      </c>
      <c r="K19" s="296"/>
      <c r="L19" s="296"/>
    </row>
    <row r="20" spans="1:12" ht="15" customHeight="1">
      <c r="A20" s="227"/>
      <c r="B20" s="232" t="s">
        <v>1046</v>
      </c>
      <c r="C20" s="228"/>
      <c r="D20" s="229"/>
      <c r="E20" s="230"/>
      <c r="F20" s="229"/>
      <c r="G20" s="187"/>
      <c r="H20" s="240" t="s">
        <v>1044</v>
      </c>
      <c r="I20" s="240" t="s">
        <v>1042</v>
      </c>
      <c r="J20" s="240" t="s">
        <v>1044</v>
      </c>
      <c r="K20" s="240" t="s">
        <v>1045</v>
      </c>
      <c r="L20" s="240" t="s">
        <v>346</v>
      </c>
    </row>
    <row r="21" spans="1:28" ht="15" customHeight="1">
      <c r="A21" s="261">
        <v>1</v>
      </c>
      <c r="B21" s="270">
        <v>21</v>
      </c>
      <c r="C21" s="271"/>
      <c r="D21" s="268" t="str">
        <f>CONCATENATE(VLOOKUP(B21,Startlist!B:H,3,FALSE)," / ",VLOOKUP(B21,Startlist!B:H,4,FALSE))</f>
        <v>Sergei Remennik / Mark Rozin</v>
      </c>
      <c r="E21" s="263" t="str">
        <f>VLOOKUP(B21,Startlist!B:F,5,FALSE)</f>
        <v>RUS</v>
      </c>
      <c r="F21" s="262" t="str">
        <f>VLOOKUP(B21,Startlist!B:H,7,FALSE)</f>
        <v>Mitsubishi Lancer Evo 10</v>
      </c>
      <c r="G21" s="264" t="str">
        <f>VLOOKUP(B21,Startlist!B:H,6,FALSE)</f>
        <v>PROSPEED-URALASBEST</v>
      </c>
      <c r="H21" s="237" t="str">
        <f>IF(VLOOKUP(B21,Results!B:O,14,FALSE)="","Retired",VLOOKUP(B21,Results!B:O,14,FALSE))</f>
        <v> 1:05.51,4</v>
      </c>
      <c r="I21" s="266">
        <f>IF(ISERROR(V21),"",V21)</f>
      </c>
      <c r="J21" s="267">
        <v>25</v>
      </c>
      <c r="K21" s="267">
        <v>7</v>
      </c>
      <c r="L21" s="267">
        <f>IF(ISERROR(J21+K21),"",IF((J21+K21)=0,"",J21+K21))</f>
        <v>32</v>
      </c>
      <c r="M21" s="250" t="str">
        <f>VLOOKUP(B21,Results!B:O,14,FALSE)</f>
        <v> 1:05.51,4</v>
      </c>
      <c r="N21" s="243" t="e">
        <f>IF(ISERROR(FIND(":",M21)),LEFT(M21,FIND(".",M21,1)-1)*60+RIGHT(M21,LEN(M21)-FIND(".",M21,1)),LEFT(M21,FIND(":",M21,1)-1)*3600+MID(M21,4,2)*60+RIGHT(M21,LEN(M21)-FIND(".",M21,1)))</f>
        <v>#VALUE!</v>
      </c>
      <c r="O21" s="250" t="str">
        <f>VLOOKUP(B21,'Results Day 1'!B:H,7,FALSE)</f>
        <v>12.07,2</v>
      </c>
      <c r="P21" s="243" t="e">
        <f>IF(ISERROR(FIND(":",O21)),LEFT(O21,FIND(".",O21,1)-1)*60+RIGHT(O21,LEN(O21)-FIND(".",O21,1)),LEFT(O21,FIND(":",O21,1)-1)*3600+MID(O21,4,2)*60+RIGHT(O21,LEN(O21)-FIND(".",O21,1)))</f>
        <v>#VALUE!</v>
      </c>
      <c r="Q21" s="257" t="e">
        <f>N21-P21</f>
        <v>#VALUE!</v>
      </c>
      <c r="R21" s="258" t="e">
        <f>INT(Q21/3600)</f>
        <v>#VALUE!</v>
      </c>
      <c r="S21" s="258" t="e">
        <f>CONCATENATE("0",INT((Q21-(R21*3600))/60))</f>
        <v>#VALUE!</v>
      </c>
      <c r="T21" s="259" t="e">
        <f>CONCATENATE("0",ROUND(Q21-(R21*3600)-(S21*60),1))</f>
        <v>#VALUE!</v>
      </c>
      <c r="U21" s="259" t="e">
        <f>IF(ISERROR(FIND(",",T21)),T21&amp;",0",T21)</f>
        <v>#VALUE!</v>
      </c>
      <c r="V21" s="250" t="e">
        <f>CONCATENATE(R21,":",RIGHT(S21,2),".",RIGHT(U21,4))</f>
        <v>#VALUE!</v>
      </c>
      <c r="X21" s="272">
        <f>FIND("/",D21)</f>
        <v>17</v>
      </c>
      <c r="Y21" s="272" t="str">
        <f>LEFT(D21,X21-2)</f>
        <v>Sergei Remennik</v>
      </c>
      <c r="Z21" s="272" t="str">
        <f>LEFT(E21,3)</f>
        <v>RUS</v>
      </c>
      <c r="AA21" s="272" t="str">
        <f>MID(D21,X21+2,100)</f>
        <v>Mark Rozin</v>
      </c>
      <c r="AB21" s="272" t="str">
        <f>RIGHT(E21,3)</f>
        <v>RUS</v>
      </c>
    </row>
    <row r="22" spans="1:7" ht="15" customHeight="1">
      <c r="A22" s="227"/>
      <c r="B22" s="223"/>
      <c r="C22" s="228"/>
      <c r="D22" s="229"/>
      <c r="E22" s="230"/>
      <c r="F22" s="229"/>
      <c r="G22" s="238"/>
    </row>
    <row r="23" spans="1:12" ht="15" customHeight="1">
      <c r="A23" s="227"/>
      <c r="B23" s="223"/>
      <c r="C23" s="228"/>
      <c r="D23" s="229"/>
      <c r="E23" s="230"/>
      <c r="F23" s="229"/>
      <c r="G23" s="187"/>
      <c r="H23" s="296" t="s">
        <v>315</v>
      </c>
      <c r="I23" s="296"/>
      <c r="J23" s="296" t="s">
        <v>1041</v>
      </c>
      <c r="K23" s="296"/>
      <c r="L23" s="296"/>
    </row>
    <row r="24" spans="1:12" ht="15" customHeight="1">
      <c r="A24" s="227"/>
      <c r="B24" s="232" t="s">
        <v>1047</v>
      </c>
      <c r="C24" s="228"/>
      <c r="D24" s="229"/>
      <c r="E24" s="230"/>
      <c r="F24" s="229"/>
      <c r="G24" s="187"/>
      <c r="H24" s="240" t="s">
        <v>1044</v>
      </c>
      <c r="I24" s="240" t="s">
        <v>1042</v>
      </c>
      <c r="J24" s="240" t="s">
        <v>1044</v>
      </c>
      <c r="K24" s="240" t="s">
        <v>1045</v>
      </c>
      <c r="L24" s="240" t="s">
        <v>346</v>
      </c>
    </row>
    <row r="25" spans="1:28" ht="15" customHeight="1">
      <c r="A25" s="261">
        <v>1</v>
      </c>
      <c r="B25" s="269">
        <v>209</v>
      </c>
      <c r="C25" s="271"/>
      <c r="D25" s="268" t="str">
        <f>CONCATENATE(VLOOKUP(B25,Startlist!B:H,3,FALSE)," / ",VLOOKUP(B25,Startlist!B:H,4,FALSE))</f>
        <v>Ken Torn / Riivo Mesila</v>
      </c>
      <c r="E25" s="263" t="str">
        <f>VLOOKUP(B25,Startlist!B:F,5,FALSE)</f>
        <v>EST</v>
      </c>
      <c r="F25" s="262" t="str">
        <f>VLOOKUP(B25,Startlist!B:H,7,FALSE)</f>
        <v>Ford Fiesta R2</v>
      </c>
      <c r="G25" s="264" t="str">
        <f>VLOOKUP(B25,Startlist!B:H,6,FALSE)</f>
        <v>OT RACING</v>
      </c>
      <c r="H25" s="237" t="str">
        <f>IF(VLOOKUP(B25,Results!B:O,14,FALSE)="","Retired",VLOOKUP(B25,Results!B:O,14,FALSE))</f>
        <v> 1:05.46,4</v>
      </c>
      <c r="I25" s="266">
        <f>IF(ISERROR(V25),"",V25)</f>
      </c>
      <c r="J25" s="267">
        <v>25</v>
      </c>
      <c r="K25" s="267">
        <v>7</v>
      </c>
      <c r="L25" s="267">
        <f>IF(ISERROR(J25+K25),"",IF((J25+K25)=0,"",J25+K25))</f>
        <v>32</v>
      </c>
      <c r="M25" s="250" t="str">
        <f>VLOOKUP(B25,Results!B:O,14,FALSE)</f>
        <v> 1:05.46,4</v>
      </c>
      <c r="N25" s="243" t="e">
        <f>IF(ISERROR(FIND(":",M25)),LEFT(M25,FIND(".",M25,1)-1)*60+RIGHT(M25,LEN(M25)-FIND(".",M25,1)),LEFT(M25,FIND(":",M25,1)-1)*3600+MID(M25,4,2)*60+RIGHT(M25,LEN(M25)-FIND(".",M25,1)))</f>
        <v>#VALUE!</v>
      </c>
      <c r="O25" s="250" t="str">
        <f>VLOOKUP(B25,'Results Day 1'!B:H,7,FALSE)</f>
        <v>12.01,1</v>
      </c>
      <c r="P25" s="243" t="e">
        <f>IF(ISERROR(FIND(":",O25)),LEFT(O25,FIND(".",O25,1)-1)*60+RIGHT(O25,LEN(O25)-FIND(".",O25,1)),LEFT(O25,FIND(":",O25,1)-1)*3600+MID(O25,4,2)*60+RIGHT(O25,LEN(O25)-FIND(".",O25,1)))</f>
        <v>#VALUE!</v>
      </c>
      <c r="Q25" s="257" t="e">
        <f>N25-P25</f>
        <v>#VALUE!</v>
      </c>
      <c r="R25" s="258" t="e">
        <f>INT(Q25/3600)</f>
        <v>#VALUE!</v>
      </c>
      <c r="S25" s="258" t="e">
        <f>CONCATENATE("0",INT((Q25-(R25*3600))/60))</f>
        <v>#VALUE!</v>
      </c>
      <c r="T25" s="259" t="e">
        <f>CONCATENATE("0",ROUND(Q25-(R25*3600)-(S25*60),1))</f>
        <v>#VALUE!</v>
      </c>
      <c r="U25" s="259" t="e">
        <f>IF(ISERROR(FIND(",",T25)),T25&amp;",0",T25)</f>
        <v>#VALUE!</v>
      </c>
      <c r="V25" s="250" t="e">
        <f>CONCATENATE(R25,":",RIGHT(S25,2),".",RIGHT(U25,4))</f>
        <v>#VALUE!</v>
      </c>
      <c r="X25" s="272">
        <f>FIND("/",D25)</f>
        <v>10</v>
      </c>
      <c r="Y25" s="272" t="str">
        <f>LEFT(D25,X25-2)</f>
        <v>Ken Torn</v>
      </c>
      <c r="Z25" s="272" t="str">
        <f>LEFT(E25,3)</f>
        <v>EST</v>
      </c>
      <c r="AA25" s="272" t="str">
        <f>MID(D25,X25+2,100)</f>
        <v>Riivo Mesila</v>
      </c>
      <c r="AB25" s="272" t="str">
        <f>RIGHT(E25,3)</f>
        <v>EST</v>
      </c>
    </row>
    <row r="26" spans="1:28" ht="15" customHeight="1">
      <c r="A26" s="261">
        <f>A25+1</f>
        <v>2</v>
      </c>
      <c r="B26" s="269">
        <v>205</v>
      </c>
      <c r="C26" s="271"/>
      <c r="D26" s="268" t="str">
        <f>CONCATENATE(VLOOKUP(B26,Startlist!B:H,3,FALSE)," / ",VLOOKUP(B26,Startlist!B:H,4,FALSE))</f>
        <v>Oliver Ojaperv / Jarno Talve</v>
      </c>
      <c r="E26" s="263" t="str">
        <f>VLOOKUP(B26,Startlist!B:F,5,FALSE)</f>
        <v>EST</v>
      </c>
      <c r="F26" s="262" t="str">
        <f>VLOOKUP(B26,Startlist!B:H,7,FALSE)</f>
        <v>Ford Fiesta R2</v>
      </c>
      <c r="G26" s="264" t="str">
        <f>VLOOKUP(B26,Startlist!B:H,6,FALSE)</f>
        <v>OT RACING</v>
      </c>
      <c r="H26" s="237" t="str">
        <f>IF(VLOOKUP(B26,Results!B:O,14,FALSE)="","Retired",VLOOKUP(B26,Results!B:O,14,FALSE))</f>
        <v> 1:07.35,6</v>
      </c>
      <c r="I26" s="266">
        <f>IF(ISERROR(V26),"",V26)</f>
      </c>
      <c r="J26" s="267">
        <v>18</v>
      </c>
      <c r="K26" s="267">
        <v>5</v>
      </c>
      <c r="L26" s="267">
        <f>IF(ISERROR(J26+K26),"",IF((J26+K26)=0,"",J26+K26))</f>
        <v>23</v>
      </c>
      <c r="M26" s="250" t="str">
        <f>VLOOKUP(B26,Results!B:O,14,FALSE)</f>
        <v> 1:07.35,6</v>
      </c>
      <c r="N26" s="243" t="e">
        <f>IF(ISERROR(FIND(":",M26)),LEFT(M26,FIND(".",M26,1)-1)*60+RIGHT(M26,LEN(M26)-FIND(".",M26,1)),LEFT(M26,FIND(":",M26,1)-1)*3600+MID(M26,4,2)*60+RIGHT(M26,LEN(M26)-FIND(".",M26,1)))</f>
        <v>#VALUE!</v>
      </c>
      <c r="O26" s="250" t="str">
        <f>VLOOKUP(B26,'Results Day 1'!B:H,7,FALSE)</f>
        <v>12.21,6</v>
      </c>
      <c r="P26" s="243" t="e">
        <f>IF(ISERROR(FIND(":",O26)),LEFT(O26,FIND(".",O26,1)-1)*60+RIGHT(O26,LEN(O26)-FIND(".",O26,1)),LEFT(O26,FIND(":",O26,1)-1)*3600+MID(O26,4,2)*60+RIGHT(O26,LEN(O26)-FIND(".",O26,1)))</f>
        <v>#VALUE!</v>
      </c>
      <c r="Q26" s="257" t="e">
        <f>N26-P26</f>
        <v>#VALUE!</v>
      </c>
      <c r="R26" s="258" t="e">
        <f>INT(Q26/3600)</f>
        <v>#VALUE!</v>
      </c>
      <c r="S26" s="258" t="e">
        <f>CONCATENATE("0",INT((Q26-(R26*3600))/60))</f>
        <v>#VALUE!</v>
      </c>
      <c r="T26" s="259" t="e">
        <f>CONCATENATE("0",ROUND(Q26-(R26*3600)-(S26*60),1))</f>
        <v>#VALUE!</v>
      </c>
      <c r="U26" s="259" t="e">
        <f>IF(ISERROR(FIND(",",T26)),T26&amp;",0",T26)</f>
        <v>#VALUE!</v>
      </c>
      <c r="V26" s="250" t="e">
        <f>CONCATENATE(R26,":",RIGHT(S26,2),".",RIGHT(U26,4))</f>
        <v>#VALUE!</v>
      </c>
      <c r="X26" s="272">
        <f>FIND("/",D26)</f>
        <v>16</v>
      </c>
      <c r="Y26" s="272" t="str">
        <f>LEFT(D26,X26-2)</f>
        <v>Oliver Ojaperv</v>
      </c>
      <c r="Z26" s="272" t="str">
        <f>LEFT(E26,3)</f>
        <v>EST</v>
      </c>
      <c r="AA26" s="272" t="str">
        <f>MID(D26,X26+2,100)</f>
        <v>Jarno Talve</v>
      </c>
      <c r="AB26" s="272" t="str">
        <f>RIGHT(E26,3)</f>
        <v>EST</v>
      </c>
    </row>
    <row r="27" spans="1:28" ht="15" customHeight="1">
      <c r="A27" s="261">
        <f>A26+1</f>
        <v>3</v>
      </c>
      <c r="B27" s="269">
        <v>206</v>
      </c>
      <c r="C27" s="271"/>
      <c r="D27" s="268" t="str">
        <f>CONCATENATE(VLOOKUP(B27,Startlist!B:H,3,FALSE)," / ",VLOOKUP(B27,Startlist!B:H,4,FALSE))</f>
        <v>Kevin Kuusik / Cristen Laos</v>
      </c>
      <c r="E27" s="263" t="str">
        <f>VLOOKUP(B27,Startlist!B:F,5,FALSE)</f>
        <v>EST</v>
      </c>
      <c r="F27" s="262" t="str">
        <f>VLOOKUP(B27,Startlist!B:H,7,FALSE)</f>
        <v>Ford Fiesta R2</v>
      </c>
      <c r="G27" s="264" t="str">
        <f>VLOOKUP(B27,Startlist!B:H,6,FALSE)</f>
        <v>OT RACING</v>
      </c>
      <c r="H27" s="237" t="str">
        <f>IF(VLOOKUP(B27,Results!B:O,14,FALSE)="","Retired",VLOOKUP(B27,Results!B:O,14,FALSE))</f>
        <v> 1:08.06,8</v>
      </c>
      <c r="I27" s="266">
        <f>IF(ISERROR(V27),"",V27)</f>
      </c>
      <c r="J27" s="267">
        <v>15</v>
      </c>
      <c r="K27" s="267">
        <v>3</v>
      </c>
      <c r="L27" s="267">
        <f>IF(ISERROR(J27+K27),"",IF((J27+K27)=0,"",J27+K27))</f>
        <v>18</v>
      </c>
      <c r="M27" s="250" t="str">
        <f>VLOOKUP(B27,Results!B:O,14,FALSE)</f>
        <v> 1:08.06,8</v>
      </c>
      <c r="N27" s="243" t="e">
        <f>IF(ISERROR(FIND(":",M27)),LEFT(M27,FIND(".",M27,1)-1)*60+RIGHT(M27,LEN(M27)-FIND(".",M27,1)),LEFT(M27,FIND(":",M27,1)-1)*3600+MID(M27,4,2)*60+RIGHT(M27,LEN(M27)-FIND(".",M27,1)))</f>
        <v>#VALUE!</v>
      </c>
      <c r="O27" s="250" t="str">
        <f>VLOOKUP(B27,'Results Day 1'!B:H,7,FALSE)</f>
        <v>12.25,3</v>
      </c>
      <c r="P27" s="243" t="e">
        <f>IF(ISERROR(FIND(":",O27)),LEFT(O27,FIND(".",O27,1)-1)*60+RIGHT(O27,LEN(O27)-FIND(".",O27,1)),LEFT(O27,FIND(":",O27,1)-1)*3600+MID(O27,4,2)*60+RIGHT(O27,LEN(O27)-FIND(".",O27,1)))</f>
        <v>#VALUE!</v>
      </c>
      <c r="Q27" s="257" t="e">
        <f>N27-P27</f>
        <v>#VALUE!</v>
      </c>
      <c r="R27" s="258" t="e">
        <f>INT(Q27/3600)</f>
        <v>#VALUE!</v>
      </c>
      <c r="S27" s="258" t="e">
        <f>CONCATENATE("0",INT((Q27-(R27*3600))/60))</f>
        <v>#VALUE!</v>
      </c>
      <c r="T27" s="259" t="e">
        <f>CONCATENATE("0",ROUND(Q27-(R27*3600)-(S27*60),1))</f>
        <v>#VALUE!</v>
      </c>
      <c r="U27" s="259" t="e">
        <f>IF(ISERROR(FIND(",",T27)),T27&amp;",0",T27)</f>
        <v>#VALUE!</v>
      </c>
      <c r="V27" s="250" t="e">
        <f>CONCATENATE(R27,":",RIGHT(S27,2),".",RIGHT(U27,4))</f>
        <v>#VALUE!</v>
      </c>
      <c r="X27" s="272">
        <f>FIND("/",D27)</f>
        <v>14</v>
      </c>
      <c r="Y27" s="272" t="str">
        <f>LEFT(D27,X27-2)</f>
        <v>Kevin Kuusik</v>
      </c>
      <c r="Z27" s="272" t="str">
        <f>LEFT(E27,3)</f>
        <v>EST</v>
      </c>
      <c r="AA27" s="272" t="str">
        <f>MID(D27,X27+2,100)</f>
        <v>Cristen Laos</v>
      </c>
      <c r="AB27" s="272" t="str">
        <f>RIGHT(E27,3)</f>
        <v>EST</v>
      </c>
    </row>
    <row r="28" spans="1:28" ht="15" customHeight="1">
      <c r="A28" s="261">
        <f>A27+1</f>
        <v>4</v>
      </c>
      <c r="B28" s="269">
        <v>212</v>
      </c>
      <c r="C28" s="271"/>
      <c r="D28" s="268" t="str">
        <f>CONCATENATE(VLOOKUP(B28,Startlist!B:H,3,FALSE)," / ",VLOOKUP(B28,Startlist!B:H,4,FALSE))</f>
        <v>Jonas Pipiras / Ricardas Baubinas</v>
      </c>
      <c r="E28" s="263" t="str">
        <f>VLOOKUP(B28,Startlist!B:F,5,FALSE)</f>
        <v>LIT</v>
      </c>
      <c r="F28" s="262" t="str">
        <f>VLOOKUP(B28,Startlist!B:H,7,FALSE)</f>
        <v>Skoda Fabia</v>
      </c>
      <c r="G28" s="264" t="str">
        <f>VLOOKUP(B28,Startlist!B:H,6,FALSE)</f>
        <v>JUTA-BAUER RALLY TEAM</v>
      </c>
      <c r="H28" s="237" t="str">
        <f>IF(VLOOKUP(B28,Results!B:O,14,FALSE)="","Retired",VLOOKUP(B28,Results!B:O,14,FALSE))</f>
        <v> 1:08.08,6</v>
      </c>
      <c r="I28" s="266">
        <f>IF(ISERROR(V28),"",V28)</f>
      </c>
      <c r="J28" s="267">
        <v>12</v>
      </c>
      <c r="K28" s="267">
        <v>4</v>
      </c>
      <c r="L28" s="267">
        <f>IF(ISERROR(J28+K28),"",IF((J28+K28)=0,"",J28+K28))</f>
        <v>16</v>
      </c>
      <c r="M28" s="250" t="str">
        <f>VLOOKUP(B28,Results!B:O,14,FALSE)</f>
        <v> 1:08.08,6</v>
      </c>
      <c r="N28" s="243" t="e">
        <f>IF(ISERROR(FIND(":",M28)),LEFT(M28,FIND(".",M28,1)-1)*60+RIGHT(M28,LEN(M28)-FIND(".",M28,1)),LEFT(M28,FIND(":",M28,1)-1)*3600+MID(M28,4,2)*60+RIGHT(M28,LEN(M28)-FIND(".",M28,1)))</f>
        <v>#VALUE!</v>
      </c>
      <c r="O28" s="250" t="str">
        <f>VLOOKUP(B28,'Results Day 1'!B:H,7,FALSE)</f>
        <v>12.35,1</v>
      </c>
      <c r="P28" s="243" t="e">
        <f>IF(ISERROR(FIND(":",O28)),LEFT(O28,FIND(".",O28,1)-1)*60+RIGHT(O28,LEN(O28)-FIND(".",O28,1)),LEFT(O28,FIND(":",O28,1)-1)*3600+MID(O28,4,2)*60+RIGHT(O28,LEN(O28)-FIND(".",O28,1)))</f>
        <v>#VALUE!</v>
      </c>
      <c r="Q28" s="257" t="e">
        <f>N28-P28</f>
        <v>#VALUE!</v>
      </c>
      <c r="R28" s="258" t="e">
        <f>INT(Q28/3600)</f>
        <v>#VALUE!</v>
      </c>
      <c r="S28" s="258" t="e">
        <f>CONCATENATE("0",INT((Q28-(R28*3600))/60))</f>
        <v>#VALUE!</v>
      </c>
      <c r="T28" s="259" t="e">
        <f>CONCATENATE("0",ROUND(Q28-(R28*3600)-(S28*60),1))</f>
        <v>#VALUE!</v>
      </c>
      <c r="U28" s="259" t="e">
        <f>IF(ISERROR(FIND(",",T28)),T28&amp;",0",T28)</f>
        <v>#VALUE!</v>
      </c>
      <c r="V28" s="250" t="e">
        <f>CONCATENATE(R28,":",RIGHT(S28,2),".",RIGHT(U28,4))</f>
        <v>#VALUE!</v>
      </c>
      <c r="X28" s="272">
        <f>FIND("/",D28)</f>
        <v>15</v>
      </c>
      <c r="Y28" s="272" t="str">
        <f>LEFT(D28,X28-2)</f>
        <v>Jonas Pipiras</v>
      </c>
      <c r="Z28" s="272" t="str">
        <f>LEFT(E28,3)</f>
        <v>LIT</v>
      </c>
      <c r="AA28" s="272" t="str">
        <f>MID(D28,X28+2,100)</f>
        <v>Ricardas Baubinas</v>
      </c>
      <c r="AB28" s="272" t="str">
        <f>RIGHT(E28,3)</f>
        <v>LIT</v>
      </c>
    </row>
    <row r="29" spans="1:28" ht="15" customHeight="1">
      <c r="A29" s="261">
        <f>A28+1</f>
        <v>5</v>
      </c>
      <c r="B29" s="269">
        <v>201</v>
      </c>
      <c r="C29" s="271"/>
      <c r="D29" s="268" t="str">
        <f>CONCATENATE(VLOOKUP(B29,Startlist!B:H,3,FALSE)," / ",VLOOKUP(B29,Startlist!B:H,4,FALSE))</f>
        <v>Kenneth Sepp / Tanel Kasesalu</v>
      </c>
      <c r="E29" s="263" t="str">
        <f>VLOOKUP(B29,Startlist!B:F,5,FALSE)</f>
        <v>EST</v>
      </c>
      <c r="F29" s="262" t="str">
        <f>VLOOKUP(B29,Startlist!B:H,7,FALSE)</f>
        <v>Ford Fiesta R2</v>
      </c>
      <c r="G29" s="264" t="str">
        <f>VLOOKUP(B29,Startlist!B:H,6,FALSE)</f>
        <v>SAR-TECH MOTORSPORT</v>
      </c>
      <c r="H29" s="237" t="str">
        <f>IF(VLOOKUP(B29,Results!B:O,14,FALSE)="","Retired",VLOOKUP(B29,Results!B:O,14,FALSE))</f>
        <v> 1:24.17,0</v>
      </c>
      <c r="I29" s="266">
        <f>IF(ISERROR(V29),"",V29)</f>
      </c>
      <c r="J29" s="267">
        <v>10</v>
      </c>
      <c r="K29" s="267">
        <v>6</v>
      </c>
      <c r="L29" s="267">
        <f>IF(ISERROR(J29+K29),"",IF((J29+K29)=0,"",J29+K29))</f>
        <v>16</v>
      </c>
      <c r="M29" s="250" t="str">
        <f>VLOOKUP(B29,Results!B:O,14,FALSE)</f>
        <v> 1:24.17,0</v>
      </c>
      <c r="N29" s="243" t="e">
        <f>IF(ISERROR(FIND(":",M29)),LEFT(M29,FIND(".",M29,1)-1)*60+RIGHT(M29,LEN(M29)-FIND(".",M29,1)),LEFT(M29,FIND(":",M29,1)-1)*3600+MID(M29,4,2)*60+RIGHT(M29,LEN(M29)-FIND(".",M29,1)))</f>
        <v>#VALUE!</v>
      </c>
      <c r="O29" s="250" t="str">
        <f>VLOOKUP(B29,'Results Day 1'!B:H,7,FALSE)</f>
        <v>29.07,0</v>
      </c>
      <c r="P29" s="243" t="e">
        <f>IF(ISERROR(FIND(":",O29)),LEFT(O29,FIND(".",O29,1)-1)*60+RIGHT(O29,LEN(O29)-FIND(".",O29,1)),LEFT(O29,FIND(":",O29,1)-1)*3600+MID(O29,4,2)*60+RIGHT(O29,LEN(O29)-FIND(".",O29,1)))</f>
        <v>#VALUE!</v>
      </c>
      <c r="Q29" s="257" t="e">
        <f>N29-P29</f>
        <v>#VALUE!</v>
      </c>
      <c r="R29" s="258" t="e">
        <f>INT(Q29/3600)</f>
        <v>#VALUE!</v>
      </c>
      <c r="S29" s="258" t="e">
        <f>CONCATENATE("0",INT((Q29-(R29*3600))/60))</f>
        <v>#VALUE!</v>
      </c>
      <c r="T29" s="259" t="e">
        <f>CONCATENATE("0",ROUND(Q29-(R29*3600)-(S29*60),1))</f>
        <v>#VALUE!</v>
      </c>
      <c r="U29" s="259" t="e">
        <f>IF(ISERROR(FIND(",",T29)),T29&amp;",0",T29)</f>
        <v>#VALUE!</v>
      </c>
      <c r="V29" s="250" t="e">
        <f>CONCATENATE(R29,":",RIGHT(S29,2),".",RIGHT(U29,4))</f>
        <v>#VALUE!</v>
      </c>
      <c r="X29" s="272">
        <f>FIND("/",D29)</f>
        <v>14</v>
      </c>
      <c r="Y29" s="272" t="str">
        <f>LEFT(D29,X29-2)</f>
        <v>Kenneth Sepp</v>
      </c>
      <c r="Z29" s="272" t="str">
        <f>LEFT(E29,3)</f>
        <v>EST</v>
      </c>
      <c r="AA29" s="272" t="str">
        <f>MID(D29,X29+2,100)</f>
        <v>Tanel Kasesalu</v>
      </c>
      <c r="AB29" s="272" t="str">
        <f>RIGHT(E29,3)</f>
        <v>EST</v>
      </c>
    </row>
    <row r="30" spans="1:7" ht="15" customHeight="1">
      <c r="A30" s="227"/>
      <c r="B30" s="223"/>
      <c r="C30" s="228"/>
      <c r="D30" s="229"/>
      <c r="E30" s="230"/>
      <c r="F30" s="229"/>
      <c r="G30" s="238"/>
    </row>
    <row r="31" spans="1:12" ht="15" customHeight="1">
      <c r="A31" s="227"/>
      <c r="B31" s="223"/>
      <c r="C31" s="228"/>
      <c r="D31" s="229"/>
      <c r="E31" s="230"/>
      <c r="F31" s="229"/>
      <c r="G31" s="187"/>
      <c r="H31" s="296" t="s">
        <v>315</v>
      </c>
      <c r="I31" s="296"/>
      <c r="J31" s="296" t="s">
        <v>1041</v>
      </c>
      <c r="K31" s="296"/>
      <c r="L31" s="296"/>
    </row>
    <row r="32" spans="1:12" ht="15" customHeight="1">
      <c r="A32" s="227"/>
      <c r="B32" s="232" t="s">
        <v>1048</v>
      </c>
      <c r="C32" s="228"/>
      <c r="D32" s="229"/>
      <c r="E32" s="230"/>
      <c r="F32" s="229"/>
      <c r="G32" s="187"/>
      <c r="H32" s="240" t="s">
        <v>1044</v>
      </c>
      <c r="I32" s="240" t="s">
        <v>1042</v>
      </c>
      <c r="J32" s="240" t="s">
        <v>1044</v>
      </c>
      <c r="K32" s="240" t="s">
        <v>1045</v>
      </c>
      <c r="L32" s="240" t="s">
        <v>346</v>
      </c>
    </row>
    <row r="33" spans="1:28" ht="15" customHeight="1">
      <c r="A33" s="261">
        <v>1</v>
      </c>
      <c r="B33" s="269">
        <v>48</v>
      </c>
      <c r="C33" s="284"/>
      <c r="D33" s="268" t="str">
        <f>CONCATENATE(VLOOKUP(B33,Startlist!B:H,3,FALSE)," / ",VLOOKUP(B33,Startlist!B:H,4,FALSE))</f>
        <v>Giedrius Firantas / Matas Valiulis</v>
      </c>
      <c r="E33" s="263" t="str">
        <f>VLOOKUP(B33,Startlist!B:F,5,FALSE)</f>
        <v>LIT</v>
      </c>
      <c r="F33" s="262" t="str">
        <f>VLOOKUP(B33,Startlist!B:H,7,FALSE)</f>
        <v>BMW 325</v>
      </c>
      <c r="G33" s="264" t="str">
        <f>VLOOKUP(B33,Startlist!B:H,6,FALSE)</f>
        <v>AUTORALIS</v>
      </c>
      <c r="H33" s="237" t="str">
        <f>IF(VLOOKUP(B33,Results!B:O,14,FALSE)="","Retired",VLOOKUP(B33,Results!B:O,14,FALSE))</f>
        <v>Retired</v>
      </c>
      <c r="I33" s="266">
        <f>IF(ISERROR(V33),"",V33)</f>
      </c>
      <c r="J33" s="267"/>
      <c r="K33" s="267"/>
      <c r="L33" s="267">
        <f>IF(ISERROR(J33+K33),"",IF((J33+K33)=0,"",J33+K33))</f>
      </c>
      <c r="M33" s="250">
        <f>VLOOKUP(B33,Results!B:O,14,FALSE)</f>
        <v>0</v>
      </c>
      <c r="N33" s="243" t="e">
        <f>IF(ISERROR(FIND(":",M33)),LEFT(M33,FIND(".",M33,1)-1)*60+RIGHT(M33,LEN(M33)-FIND(".",M33,1)),LEFT(M33,FIND(":",M33,1)-1)*3600+MID(M33,4,2)*60+RIGHT(M33,LEN(M33)-FIND(".",M33,1)))</f>
        <v>#VALUE!</v>
      </c>
      <c r="O33" s="250" t="str">
        <f>VLOOKUP(B33,'Results Day 1'!B:H,7,FALSE)</f>
        <v>12.34,0</v>
      </c>
      <c r="P33" s="243" t="e">
        <f>IF(ISERROR(FIND(":",O33)),LEFT(O33,FIND(".",O33,1)-1)*60+RIGHT(O33,LEN(O33)-FIND(".",O33,1)),LEFT(O33,FIND(":",O33,1)-1)*3600+MID(O33,4,2)*60+RIGHT(O33,LEN(O33)-FIND(".",O33,1)))</f>
        <v>#VALUE!</v>
      </c>
      <c r="Q33" s="257" t="e">
        <f>N33-P33</f>
        <v>#VALUE!</v>
      </c>
      <c r="R33" s="258" t="e">
        <f>INT(Q33/3600)</f>
        <v>#VALUE!</v>
      </c>
      <c r="S33" s="258" t="e">
        <f>CONCATENATE("0",INT((Q33-(R33*3600))/60))</f>
        <v>#VALUE!</v>
      </c>
      <c r="T33" s="259" t="e">
        <f>CONCATENATE("0",ROUND(Q33-(R33*3600)-(S33*60),1))</f>
        <v>#VALUE!</v>
      </c>
      <c r="U33" s="259" t="e">
        <f>IF(ISERROR(FIND(",",T33)),T33&amp;",0",T33)</f>
        <v>#VALUE!</v>
      </c>
      <c r="V33" s="250" t="e">
        <f>CONCATENATE(R33,":",RIGHT(S33,2),".",RIGHT(U33,4))</f>
        <v>#VALUE!</v>
      </c>
      <c r="X33" s="272">
        <f>FIND("/",D33)</f>
        <v>19</v>
      </c>
      <c r="Y33" s="272" t="str">
        <f>LEFT(D33,X33-2)</f>
        <v>Giedrius Firantas</v>
      </c>
      <c r="Z33" s="272" t="str">
        <f>LEFT(E33,3)</f>
        <v>LIT</v>
      </c>
      <c r="AA33" s="272" t="str">
        <f>MID(D33,X33+2,100)</f>
        <v>Matas Valiulis</v>
      </c>
      <c r="AB33" s="272" t="str">
        <f>RIGHT(E33,3)</f>
        <v>LIT</v>
      </c>
    </row>
    <row r="34" spans="1:7" ht="15" customHeight="1">
      <c r="A34" s="227"/>
      <c r="B34" s="223"/>
      <c r="C34" s="228"/>
      <c r="D34" s="229"/>
      <c r="E34" s="230"/>
      <c r="F34" s="229"/>
      <c r="G34" s="238"/>
    </row>
    <row r="35" spans="1:12" ht="15" customHeight="1">
      <c r="A35" s="227"/>
      <c r="B35" s="223"/>
      <c r="C35" s="228"/>
      <c r="D35" s="229"/>
      <c r="E35" s="230"/>
      <c r="F35" s="229"/>
      <c r="G35" s="187"/>
      <c r="H35" s="296" t="s">
        <v>315</v>
      </c>
      <c r="I35" s="296"/>
      <c r="J35" s="296" t="s">
        <v>1041</v>
      </c>
      <c r="K35" s="296"/>
      <c r="L35" s="296"/>
    </row>
    <row r="36" spans="1:16" ht="15" customHeight="1">
      <c r="A36" s="227"/>
      <c r="B36" s="232" t="s">
        <v>1049</v>
      </c>
      <c r="C36" s="228"/>
      <c r="D36" s="229"/>
      <c r="E36" s="230"/>
      <c r="F36" s="229"/>
      <c r="G36" s="187"/>
      <c r="H36" s="240" t="s">
        <v>1044</v>
      </c>
      <c r="I36" s="240" t="s">
        <v>1042</v>
      </c>
      <c r="J36" s="240" t="s">
        <v>1044</v>
      </c>
      <c r="K36" s="240" t="s">
        <v>1045</v>
      </c>
      <c r="L36" s="240" t="s">
        <v>346</v>
      </c>
      <c r="M36" s="260"/>
      <c r="N36" s="260"/>
      <c r="O36" s="260"/>
      <c r="P36" s="260"/>
    </row>
    <row r="37" spans="1:28" ht="15" customHeight="1">
      <c r="A37" s="261">
        <v>1</v>
      </c>
      <c r="B37" s="269">
        <v>209</v>
      </c>
      <c r="C37" s="271"/>
      <c r="D37" s="268" t="str">
        <f>CONCATENATE(VLOOKUP(B37,Startlist!B:H,3,FALSE)," / ",VLOOKUP(B37,Startlist!B:H,4,FALSE))</f>
        <v>Ken Torn / Riivo Mesila</v>
      </c>
      <c r="E37" s="263" t="str">
        <f>VLOOKUP(B37,Startlist!B:F,5,FALSE)</f>
        <v>EST</v>
      </c>
      <c r="F37" s="262" t="str">
        <f>VLOOKUP(B37,Startlist!B:H,7,FALSE)</f>
        <v>Ford Fiesta R2</v>
      </c>
      <c r="G37" s="264" t="str">
        <f>VLOOKUP(B37,Startlist!B:H,6,FALSE)</f>
        <v>OT RACING</v>
      </c>
      <c r="H37" s="237" t="str">
        <f>IF(VLOOKUP(B37,Results!B:O,14,FALSE)="","Retired",VLOOKUP(B37,Results!B:O,14,FALSE))</f>
        <v> 1:05.46,4</v>
      </c>
      <c r="I37" s="266">
        <f>IF(ISERROR(V37),"",V37)</f>
      </c>
      <c r="J37" s="267">
        <v>25</v>
      </c>
      <c r="K37" s="267">
        <v>7</v>
      </c>
      <c r="L37" s="267">
        <f>IF(ISERROR(J37+K37),"",IF((J37+K37)=0,"",J37+K37))</f>
        <v>32</v>
      </c>
      <c r="M37" s="250" t="str">
        <f>VLOOKUP(B37,Results!B:O,14,FALSE)</f>
        <v> 1:05.46,4</v>
      </c>
      <c r="N37" s="243" t="e">
        <f>IF(ISERROR(FIND(":",M37)),LEFT(M37,FIND(".",M37,1)-1)*60+RIGHT(M37,LEN(M37)-FIND(".",M37,1)),LEFT(M37,FIND(":",M37,1)-1)*3600+MID(M37,4,2)*60+RIGHT(M37,LEN(M37)-FIND(".",M37,1)))</f>
        <v>#VALUE!</v>
      </c>
      <c r="O37" s="250" t="str">
        <f>VLOOKUP(B37,'Results Day 1'!B:H,7,FALSE)</f>
        <v>12.01,1</v>
      </c>
      <c r="P37" s="243" t="e">
        <f>IF(ISERROR(FIND(":",O37)),LEFT(O37,FIND(".",O37,1)-1)*60+RIGHT(O37,LEN(O37)-FIND(".",O37,1)),LEFT(O37,FIND(":",O37,1)-1)*3600+MID(O37,4,2)*60+RIGHT(O37,LEN(O37)-FIND(".",O37,1)))</f>
        <v>#VALUE!</v>
      </c>
      <c r="Q37" s="257" t="e">
        <f>N37-P37</f>
        <v>#VALUE!</v>
      </c>
      <c r="R37" s="258" t="e">
        <f>INT(Q37/3600)</f>
        <v>#VALUE!</v>
      </c>
      <c r="S37" s="258" t="e">
        <f>CONCATENATE("0",INT((Q37-(R37*3600))/60))</f>
        <v>#VALUE!</v>
      </c>
      <c r="T37" s="259" t="e">
        <f>CONCATENATE("0",ROUND(Q37-(R37*3600)-(S37*60),1))</f>
        <v>#VALUE!</v>
      </c>
      <c r="U37" s="259" t="e">
        <f>IF(ISERROR(FIND(",",T37)),T37&amp;",0",T37)</f>
        <v>#VALUE!</v>
      </c>
      <c r="V37" s="250" t="e">
        <f>CONCATENATE(R37,":",RIGHT(S37,2),".",RIGHT(U37,4))</f>
        <v>#VALUE!</v>
      </c>
      <c r="X37" s="272">
        <f>FIND("/",D37)</f>
        <v>10</v>
      </c>
      <c r="Y37" s="272" t="str">
        <f>LEFT(D37,X37-2)</f>
        <v>Ken Torn</v>
      </c>
      <c r="Z37" s="272" t="str">
        <f>LEFT(E37,3)</f>
        <v>EST</v>
      </c>
      <c r="AA37" s="272" t="str">
        <f>MID(D37,X37+2,100)</f>
        <v>Riivo Mesila</v>
      </c>
      <c r="AB37" s="272" t="str">
        <f>RIGHT(E37,3)</f>
        <v>EST</v>
      </c>
    </row>
    <row r="38" spans="1:28" ht="15" customHeight="1">
      <c r="A38" s="261">
        <f>A37+1</f>
        <v>2</v>
      </c>
      <c r="B38" s="269">
        <v>205</v>
      </c>
      <c r="C38" s="271"/>
      <c r="D38" s="268" t="str">
        <f>CONCATENATE(VLOOKUP(B38,Startlist!B:H,3,FALSE)," / ",VLOOKUP(B38,Startlist!B:H,4,FALSE))</f>
        <v>Oliver Ojaperv / Jarno Talve</v>
      </c>
      <c r="E38" s="263" t="str">
        <f>VLOOKUP(B38,Startlist!B:F,5,FALSE)</f>
        <v>EST</v>
      </c>
      <c r="F38" s="262" t="str">
        <f>VLOOKUP(B38,Startlist!B:H,7,FALSE)</f>
        <v>Ford Fiesta R2</v>
      </c>
      <c r="G38" s="264" t="str">
        <f>VLOOKUP(B38,Startlist!B:H,6,FALSE)</f>
        <v>OT RACING</v>
      </c>
      <c r="H38" s="237" t="str">
        <f>IF(VLOOKUP(B38,Results!B:O,14,FALSE)="","Retired",VLOOKUP(B38,Results!B:O,14,FALSE))</f>
        <v> 1:07.35,6</v>
      </c>
      <c r="I38" s="266">
        <f>IF(ISERROR(V38),"",V38)</f>
      </c>
      <c r="J38" s="267">
        <v>18</v>
      </c>
      <c r="K38" s="267">
        <v>5</v>
      </c>
      <c r="L38" s="267">
        <f>IF(ISERROR(J38+K38),"",IF((J38+K38)=0,"",J38+K38))</f>
        <v>23</v>
      </c>
      <c r="M38" s="250" t="str">
        <f>VLOOKUP(B38,Results!B:O,14,FALSE)</f>
        <v> 1:07.35,6</v>
      </c>
      <c r="N38" s="243" t="e">
        <f>IF(ISERROR(FIND(":",M38)),LEFT(M38,FIND(".",M38,1)-1)*60+RIGHT(M38,LEN(M38)-FIND(".",M38,1)),LEFT(M38,FIND(":",M38,1)-1)*3600+MID(M38,4,2)*60+RIGHT(M38,LEN(M38)-FIND(".",M38,1)))</f>
        <v>#VALUE!</v>
      </c>
      <c r="O38" s="250" t="str">
        <f>VLOOKUP(B38,'Results Day 1'!B:H,7,FALSE)</f>
        <v>12.21,6</v>
      </c>
      <c r="P38" s="243" t="e">
        <f>IF(ISERROR(FIND(":",O38)),LEFT(O38,FIND(".",O38,1)-1)*60+RIGHT(O38,LEN(O38)-FIND(".",O38,1)),LEFT(O38,FIND(":",O38,1)-1)*3600+MID(O38,4,2)*60+RIGHT(O38,LEN(O38)-FIND(".",O38,1)))</f>
        <v>#VALUE!</v>
      </c>
      <c r="Q38" s="257" t="e">
        <f>N38-P38</f>
        <v>#VALUE!</v>
      </c>
      <c r="R38" s="258" t="e">
        <f>INT(Q38/3600)</f>
        <v>#VALUE!</v>
      </c>
      <c r="S38" s="258" t="e">
        <f>CONCATENATE("0",INT((Q38-(R38*3600))/60))</f>
        <v>#VALUE!</v>
      </c>
      <c r="T38" s="259" t="e">
        <f>CONCATENATE("0",ROUND(Q38-(R38*3600)-(S38*60),1))</f>
        <v>#VALUE!</v>
      </c>
      <c r="U38" s="259" t="e">
        <f>IF(ISERROR(FIND(",",T38)),T38&amp;",0",T38)</f>
        <v>#VALUE!</v>
      </c>
      <c r="V38" s="250" t="e">
        <f>CONCATENATE(R38,":",RIGHT(S38,2),".",RIGHT(U38,4))</f>
        <v>#VALUE!</v>
      </c>
      <c r="X38" s="272">
        <f>FIND("/",D38)</f>
        <v>16</v>
      </c>
      <c r="Y38" s="272" t="str">
        <f>LEFT(D38,X38-2)</f>
        <v>Oliver Ojaperv</v>
      </c>
      <c r="Z38" s="272" t="str">
        <f>LEFT(E38,3)</f>
        <v>EST</v>
      </c>
      <c r="AA38" s="272" t="str">
        <f>MID(D38,X38+2,100)</f>
        <v>Jarno Talve</v>
      </c>
      <c r="AB38" s="272" t="str">
        <f>RIGHT(E38,3)</f>
        <v>EST</v>
      </c>
    </row>
    <row r="39" spans="1:28" ht="15" customHeight="1">
      <c r="A39" s="261">
        <f>A38+1</f>
        <v>3</v>
      </c>
      <c r="B39" s="269">
        <v>206</v>
      </c>
      <c r="C39" s="271"/>
      <c r="D39" s="268" t="str">
        <f>CONCATENATE(VLOOKUP(B39,Startlist!B:H,3,FALSE)," / ",VLOOKUP(B39,Startlist!B:H,4,FALSE))</f>
        <v>Kevin Kuusik / Cristen Laos</v>
      </c>
      <c r="E39" s="263" t="str">
        <f>VLOOKUP(B39,Startlist!B:F,5,FALSE)</f>
        <v>EST</v>
      </c>
      <c r="F39" s="262" t="str">
        <f>VLOOKUP(B39,Startlist!B:H,7,FALSE)</f>
        <v>Ford Fiesta R2</v>
      </c>
      <c r="G39" s="264" t="str">
        <f>VLOOKUP(B39,Startlist!B:H,6,FALSE)</f>
        <v>OT RACING</v>
      </c>
      <c r="H39" s="237" t="str">
        <f>IF(VLOOKUP(B39,Results!B:O,14,FALSE)="","Retired",VLOOKUP(B39,Results!B:O,14,FALSE))</f>
        <v> 1:08.06,8</v>
      </c>
      <c r="I39" s="266">
        <f>IF(ISERROR(V39),"",V39)</f>
      </c>
      <c r="J39" s="267">
        <v>15</v>
      </c>
      <c r="K39" s="267">
        <v>3</v>
      </c>
      <c r="L39" s="267">
        <f>IF(ISERROR(J39+K39),"",IF((J39+K39)=0,"",J39+K39))</f>
        <v>18</v>
      </c>
      <c r="M39" s="250" t="str">
        <f>VLOOKUP(B39,Results!B:O,14,FALSE)</f>
        <v> 1:08.06,8</v>
      </c>
      <c r="N39" s="243" t="e">
        <f>IF(ISERROR(FIND(":",M39)),LEFT(M39,FIND(".",M39,1)-1)*60+RIGHT(M39,LEN(M39)-FIND(".",M39,1)),LEFT(M39,FIND(":",M39,1)-1)*3600+MID(M39,4,2)*60+RIGHT(M39,LEN(M39)-FIND(".",M39,1)))</f>
        <v>#VALUE!</v>
      </c>
      <c r="O39" s="250" t="str">
        <f>VLOOKUP(B39,'Results Day 1'!B:H,7,FALSE)</f>
        <v>12.25,3</v>
      </c>
      <c r="P39" s="243" t="e">
        <f>IF(ISERROR(FIND(":",O39)),LEFT(O39,FIND(".",O39,1)-1)*60+RIGHT(O39,LEN(O39)-FIND(".",O39,1)),LEFT(O39,FIND(":",O39,1)-1)*3600+MID(O39,4,2)*60+RIGHT(O39,LEN(O39)-FIND(".",O39,1)))</f>
        <v>#VALUE!</v>
      </c>
      <c r="Q39" s="257" t="e">
        <f>N39-P39</f>
        <v>#VALUE!</v>
      </c>
      <c r="R39" s="258" t="e">
        <f>INT(Q39/3600)</f>
        <v>#VALUE!</v>
      </c>
      <c r="S39" s="258" t="e">
        <f>CONCATENATE("0",INT((Q39-(R39*3600))/60))</f>
        <v>#VALUE!</v>
      </c>
      <c r="T39" s="259" t="e">
        <f>CONCATENATE("0",ROUND(Q39-(R39*3600)-(S39*60),1))</f>
        <v>#VALUE!</v>
      </c>
      <c r="U39" s="259" t="e">
        <f>IF(ISERROR(FIND(",",T39)),T39&amp;",0",T39)</f>
        <v>#VALUE!</v>
      </c>
      <c r="V39" s="250" t="e">
        <f>CONCATENATE(R39,":",RIGHT(S39,2),".",RIGHT(U39,4))</f>
        <v>#VALUE!</v>
      </c>
      <c r="X39" s="272">
        <f>FIND("/",D39)</f>
        <v>14</v>
      </c>
      <c r="Y39" s="272" t="str">
        <f>LEFT(D39,X39-2)</f>
        <v>Kevin Kuusik</v>
      </c>
      <c r="Z39" s="272" t="str">
        <f>LEFT(E39,3)</f>
        <v>EST</v>
      </c>
      <c r="AA39" s="272" t="str">
        <f>MID(D39,X39+2,100)</f>
        <v>Cristen Laos</v>
      </c>
      <c r="AB39" s="272" t="str">
        <f>RIGHT(E39,3)</f>
        <v>EST</v>
      </c>
    </row>
    <row r="40" spans="1:28" ht="15" customHeight="1">
      <c r="A40" s="261">
        <f>A39+1</f>
        <v>4</v>
      </c>
      <c r="B40" s="269">
        <v>212</v>
      </c>
      <c r="C40" s="271"/>
      <c r="D40" s="268" t="str">
        <f>CONCATENATE(VLOOKUP(B40,Startlist!B:H,3,FALSE)," / ",VLOOKUP(B40,Startlist!B:H,4,FALSE))</f>
        <v>Jonas Pipiras / Ricardas Baubinas</v>
      </c>
      <c r="E40" s="263" t="str">
        <f>VLOOKUP(B40,Startlist!B:F,5,FALSE)</f>
        <v>LIT</v>
      </c>
      <c r="F40" s="262" t="str">
        <f>VLOOKUP(B40,Startlist!B:H,7,FALSE)</f>
        <v>Skoda Fabia</v>
      </c>
      <c r="G40" s="264" t="str">
        <f>VLOOKUP(B40,Startlist!B:H,6,FALSE)</f>
        <v>JUTA-BAUER RALLY TEAM</v>
      </c>
      <c r="H40" s="237" t="str">
        <f>IF(VLOOKUP(B40,Results!B:O,14,FALSE)="","Retired",VLOOKUP(B40,Results!B:O,14,FALSE))</f>
        <v> 1:08.08,6</v>
      </c>
      <c r="I40" s="266">
        <f>IF(ISERROR(V40),"",V40)</f>
      </c>
      <c r="J40" s="267">
        <v>12</v>
      </c>
      <c r="K40" s="267">
        <v>4</v>
      </c>
      <c r="L40" s="267">
        <f>IF(ISERROR(J40+K40),"",IF((J40+K40)=0,"",J40+K40))</f>
        <v>16</v>
      </c>
      <c r="M40" s="250" t="str">
        <f>VLOOKUP(B40,Results!B:O,14,FALSE)</f>
        <v> 1:08.08,6</v>
      </c>
      <c r="N40" s="243" t="e">
        <f>IF(ISERROR(FIND(":",M40)),LEFT(M40,FIND(".",M40,1)-1)*60+RIGHT(M40,LEN(M40)-FIND(".",M40,1)),LEFT(M40,FIND(":",M40,1)-1)*3600+MID(M40,4,2)*60+RIGHT(M40,LEN(M40)-FIND(".",M40,1)))</f>
        <v>#VALUE!</v>
      </c>
      <c r="O40" s="250" t="str">
        <f>VLOOKUP(B40,'Results Day 1'!B:H,7,FALSE)</f>
        <v>12.35,1</v>
      </c>
      <c r="P40" s="243" t="e">
        <f>IF(ISERROR(FIND(":",O40)),LEFT(O40,FIND(".",O40,1)-1)*60+RIGHT(O40,LEN(O40)-FIND(".",O40,1)),LEFT(O40,FIND(":",O40,1)-1)*3600+MID(O40,4,2)*60+RIGHT(O40,LEN(O40)-FIND(".",O40,1)))</f>
        <v>#VALUE!</v>
      </c>
      <c r="Q40" s="257" t="e">
        <f>N40-P40</f>
        <v>#VALUE!</v>
      </c>
      <c r="R40" s="258" t="e">
        <f>INT(Q40/3600)</f>
        <v>#VALUE!</v>
      </c>
      <c r="S40" s="258" t="e">
        <f>CONCATENATE("0",INT((Q40-(R40*3600))/60))</f>
        <v>#VALUE!</v>
      </c>
      <c r="T40" s="259" t="e">
        <f>CONCATENATE("0",ROUND(Q40-(R40*3600)-(S40*60),1))</f>
        <v>#VALUE!</v>
      </c>
      <c r="U40" s="259" t="e">
        <f>IF(ISERROR(FIND(",",T40)),T40&amp;",0",T40)</f>
        <v>#VALUE!</v>
      </c>
      <c r="V40" s="250" t="e">
        <f>CONCATENATE(R40,":",RIGHT(S40,2),".",RIGHT(U40,4))</f>
        <v>#VALUE!</v>
      </c>
      <c r="X40" s="272">
        <f>FIND("/",D40)</f>
        <v>15</v>
      </c>
      <c r="Y40" s="272" t="str">
        <f>LEFT(D40,X40-2)</f>
        <v>Jonas Pipiras</v>
      </c>
      <c r="Z40" s="272" t="str">
        <f>LEFT(E40,3)</f>
        <v>LIT</v>
      </c>
      <c r="AA40" s="272" t="str">
        <f>MID(D40,X40+2,100)</f>
        <v>Ricardas Baubinas</v>
      </c>
      <c r="AB40" s="272" t="str">
        <f>RIGHT(E40,3)</f>
        <v>LIT</v>
      </c>
    </row>
    <row r="41" spans="1:28" ht="15" customHeight="1">
      <c r="A41" s="261">
        <f>A40+1</f>
        <v>5</v>
      </c>
      <c r="B41" s="269">
        <v>201</v>
      </c>
      <c r="C41" s="271"/>
      <c r="D41" s="268" t="str">
        <f>CONCATENATE(VLOOKUP(B41,Startlist!B:H,3,FALSE)," / ",VLOOKUP(B41,Startlist!B:H,4,FALSE))</f>
        <v>Kenneth Sepp / Tanel Kasesalu</v>
      </c>
      <c r="E41" s="263" t="str">
        <f>VLOOKUP(B41,Startlist!B:F,5,FALSE)</f>
        <v>EST</v>
      </c>
      <c r="F41" s="262" t="str">
        <f>VLOOKUP(B41,Startlist!B:H,7,FALSE)</f>
        <v>Ford Fiesta R2</v>
      </c>
      <c r="G41" s="264" t="str">
        <f>VLOOKUP(B41,Startlist!B:H,6,FALSE)</f>
        <v>SAR-TECH MOTORSPORT</v>
      </c>
      <c r="H41" s="237" t="str">
        <f>IF(VLOOKUP(B41,Results!B:O,14,FALSE)="","Retired",VLOOKUP(B41,Results!B:O,14,FALSE))</f>
        <v> 1:24.17,0</v>
      </c>
      <c r="I41" s="266">
        <f>IF(ISERROR(V41),"",V41)</f>
      </c>
      <c r="J41" s="267">
        <v>10</v>
      </c>
      <c r="K41" s="267">
        <v>6</v>
      </c>
      <c r="L41" s="267">
        <f>IF(ISERROR(J41+K41),"",IF((J41+K41)=0,"",J41+K41))</f>
        <v>16</v>
      </c>
      <c r="M41" s="250" t="str">
        <f>VLOOKUP(B41,Results!B:O,14,FALSE)</f>
        <v> 1:24.17,0</v>
      </c>
      <c r="N41" s="243" t="e">
        <f>IF(ISERROR(FIND(":",M41)),LEFT(M41,FIND(".",M41,1)-1)*60+RIGHT(M41,LEN(M41)-FIND(".",M41,1)),LEFT(M41,FIND(":",M41,1)-1)*3600+MID(M41,4,2)*60+RIGHT(M41,LEN(M41)-FIND(".",M41,1)))</f>
        <v>#VALUE!</v>
      </c>
      <c r="O41" s="250" t="str">
        <f>VLOOKUP(B41,'Results Day 1'!B:H,7,FALSE)</f>
        <v>29.07,0</v>
      </c>
      <c r="P41" s="243" t="e">
        <f>IF(ISERROR(FIND(":",O41)),LEFT(O41,FIND(".",O41,1)-1)*60+RIGHT(O41,LEN(O41)-FIND(".",O41,1)),LEFT(O41,FIND(":",O41,1)-1)*3600+MID(O41,4,2)*60+RIGHT(O41,LEN(O41)-FIND(".",O41,1)))</f>
        <v>#VALUE!</v>
      </c>
      <c r="Q41" s="257" t="e">
        <f>N41-P41</f>
        <v>#VALUE!</v>
      </c>
      <c r="R41" s="258" t="e">
        <f>INT(Q41/3600)</f>
        <v>#VALUE!</v>
      </c>
      <c r="S41" s="258" t="e">
        <f>CONCATENATE("0",INT((Q41-(R41*3600))/60))</f>
        <v>#VALUE!</v>
      </c>
      <c r="T41" s="259" t="e">
        <f>CONCATENATE("0",ROUND(Q41-(R41*3600)-(S41*60),1))</f>
        <v>#VALUE!</v>
      </c>
      <c r="U41" s="259" t="e">
        <f>IF(ISERROR(FIND(",",T41)),T41&amp;",0",T41)</f>
        <v>#VALUE!</v>
      </c>
      <c r="V41" s="250" t="e">
        <f>CONCATENATE(R41,":",RIGHT(S41,2),".",RIGHT(U41,4))</f>
        <v>#VALUE!</v>
      </c>
      <c r="X41" s="272">
        <f>FIND("/",D41)</f>
        <v>14</v>
      </c>
      <c r="Y41" s="272" t="str">
        <f>LEFT(D41,X41-2)</f>
        <v>Kenneth Sepp</v>
      </c>
      <c r="Z41" s="272" t="str">
        <f>LEFT(E41,3)</f>
        <v>EST</v>
      </c>
      <c r="AA41" s="272" t="str">
        <f>MID(D41,X41+2,100)</f>
        <v>Tanel Kasesalu</v>
      </c>
      <c r="AB41" s="272" t="str">
        <f>RIGHT(E41,3)</f>
        <v>EST</v>
      </c>
    </row>
    <row r="42" spans="1:7" ht="15" customHeight="1">
      <c r="A42" s="227"/>
      <c r="B42" s="223"/>
      <c r="C42" s="228"/>
      <c r="D42" s="229"/>
      <c r="E42" s="230"/>
      <c r="F42" s="229"/>
      <c r="G42" s="187"/>
    </row>
  </sheetData>
  <sheetProtection/>
  <mergeCells count="14">
    <mergeCell ref="H7:I7"/>
    <mergeCell ref="J7:L7"/>
    <mergeCell ref="A2:G2"/>
    <mergeCell ref="A3:G3"/>
    <mergeCell ref="A4:G4"/>
    <mergeCell ref="A6:G6"/>
    <mergeCell ref="J35:L35"/>
    <mergeCell ref="H19:I19"/>
    <mergeCell ref="J19:L19"/>
    <mergeCell ref="H23:I23"/>
    <mergeCell ref="J23:L23"/>
    <mergeCell ref="H31:I31"/>
    <mergeCell ref="J31:L31"/>
    <mergeCell ref="H35:I35"/>
  </mergeCells>
  <printOptions horizontalCentered="1"/>
  <pageMargins left="0" right="0" top="0.5905511811023623" bottom="0.5905511811023623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</sheetPr>
  <dimension ref="A1:G14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.7109375" style="23" customWidth="1"/>
    <col min="2" max="2" width="6.00390625" style="0" customWidth="1"/>
    <col min="3" max="3" width="2.421875" style="0" customWidth="1"/>
    <col min="4" max="4" width="31.28125" style="0" customWidth="1"/>
    <col min="5" max="5" width="7.8515625" style="0" customWidth="1"/>
    <col min="6" max="6" width="20.57421875" style="0" bestFit="1" customWidth="1"/>
    <col min="7" max="7" width="28.421875" style="0" customWidth="1"/>
  </cols>
  <sheetData>
    <row r="1" ht="15.75">
      <c r="E1" s="1" t="str">
        <f>Startlist!$F1</f>
        <v> </v>
      </c>
    </row>
    <row r="2" spans="1:7" ht="15" customHeight="1">
      <c r="A2" s="293" t="str">
        <f>Startlist!$F4</f>
        <v>SILVESTON 49th Saaremaa Rally 2016</v>
      </c>
      <c r="B2" s="293"/>
      <c r="C2" s="293"/>
      <c r="D2" s="293"/>
      <c r="E2" s="293"/>
      <c r="F2" s="293"/>
      <c r="G2" s="293"/>
    </row>
    <row r="3" spans="1:7" ht="15">
      <c r="A3" s="292" t="str">
        <f>Startlist!$F5</f>
        <v>October 7 - 8, 2016</v>
      </c>
      <c r="B3" s="292"/>
      <c r="C3" s="292"/>
      <c r="D3" s="292"/>
      <c r="E3" s="292"/>
      <c r="F3" s="292"/>
      <c r="G3" s="292"/>
    </row>
    <row r="4" spans="1:7" ht="15">
      <c r="A4" s="292" t="str">
        <f>Startlist!$F6</f>
        <v>Saaremaa</v>
      </c>
      <c r="B4" s="292"/>
      <c r="C4" s="292"/>
      <c r="D4" s="292"/>
      <c r="E4" s="292"/>
      <c r="F4" s="292"/>
      <c r="G4" s="292"/>
    </row>
    <row r="5" ht="15" customHeight="1">
      <c r="C5" s="3"/>
    </row>
    <row r="6" spans="1:7" ht="15.75" customHeight="1">
      <c r="A6" s="297" t="s">
        <v>360</v>
      </c>
      <c r="B6" s="297"/>
      <c r="C6" s="297"/>
      <c r="D6" s="297"/>
      <c r="E6" s="297"/>
      <c r="F6" s="297"/>
      <c r="G6" s="297"/>
    </row>
    <row r="7" spans="1:7" ht="15" customHeight="1">
      <c r="A7" s="227"/>
      <c r="B7" s="232" t="s">
        <v>1040</v>
      </c>
      <c r="C7" s="228"/>
      <c r="D7" s="229"/>
      <c r="E7" s="230"/>
      <c r="F7" s="229"/>
      <c r="G7" s="187"/>
    </row>
    <row r="8" spans="1:7" ht="15" customHeight="1">
      <c r="A8" s="227">
        <v>1</v>
      </c>
      <c r="B8" s="223">
        <v>1</v>
      </c>
      <c r="C8" s="228"/>
      <c r="D8" s="229" t="str">
        <f>CONCATENATE(VLOOKUP(B8,Startlist!B:H,3,FALSE)," / ",VLOOKUP(B8,Startlist!B:H,4,FALSE))</f>
        <v>Timmu Kōrge / Kaido Kaubi</v>
      </c>
      <c r="E8" s="230" t="str">
        <f>VLOOKUP(B8,Startlist!B:F,5,FALSE)</f>
        <v>EST</v>
      </c>
      <c r="F8" s="229" t="str">
        <f>VLOOKUP(B8,Startlist!B:H,7,FALSE)</f>
        <v>Ford Fiesta R5</v>
      </c>
      <c r="G8" s="238" t="str">
        <f>VLOOKUP(B8,Startlist!B:H,6,FALSE)</f>
        <v>SAR-TECH MOTORSPORT</v>
      </c>
    </row>
    <row r="9" spans="1:7" ht="15" customHeight="1">
      <c r="A9" s="227">
        <f>A8+1</f>
        <v>2</v>
      </c>
      <c r="B9" s="223">
        <v>2</v>
      </c>
      <c r="C9" s="228"/>
      <c r="D9" s="229" t="str">
        <f>CONCATENATE(VLOOKUP(B9,Startlist!B:H,3,FALSE)," / ",VLOOKUP(B9,Startlist!B:H,4,FALSE))</f>
        <v>Kaspar Koitla / Andres Ots</v>
      </c>
      <c r="E9" s="230" t="str">
        <f>VLOOKUP(B9,Startlist!B:F,5,FALSE)</f>
        <v>EST</v>
      </c>
      <c r="F9" s="229" t="str">
        <f>VLOOKUP(B9,Startlist!B:H,7,FALSE)</f>
        <v>Skoda Fabia R5</v>
      </c>
      <c r="G9" s="238" t="str">
        <f>VLOOKUP(B9,Startlist!B:H,6,FALSE)</f>
        <v>ALM MOTORSPORT</v>
      </c>
    </row>
    <row r="10" spans="1:7" ht="15" customHeight="1">
      <c r="A10" s="227">
        <f>A9+1</f>
        <v>3</v>
      </c>
      <c r="B10" s="223">
        <v>11</v>
      </c>
      <c r="C10" s="228"/>
      <c r="D10" s="229" t="str">
        <f>CONCATENATE(VLOOKUP(B10,Startlist!B:H,3,FALSE)," / ",VLOOKUP(B10,Startlist!B:H,4,FALSE))</f>
        <v>Miko Niinemäe / Martin Valter</v>
      </c>
      <c r="E10" s="230" t="str">
        <f>VLOOKUP(B10,Startlist!B:F,5,FALSE)</f>
        <v>EST</v>
      </c>
      <c r="F10" s="229" t="str">
        <f>VLOOKUP(B10,Startlist!B:H,7,FALSE)</f>
        <v>Skoda Fabia R5</v>
      </c>
      <c r="G10" s="238" t="str">
        <f>VLOOKUP(B10,Startlist!B:H,6,FALSE)</f>
        <v>CUEKS RACING</v>
      </c>
    </row>
    <row r="11" spans="1:7" ht="15.75" customHeight="1">
      <c r="A11" s="224"/>
      <c r="B11" s="225"/>
      <c r="C11" s="226"/>
      <c r="D11" s="224"/>
      <c r="E11" s="224"/>
      <c r="F11" s="224"/>
      <c r="G11" s="114"/>
    </row>
    <row r="12" spans="1:7" ht="15" customHeight="1">
      <c r="A12" s="227"/>
      <c r="B12" s="232" t="s">
        <v>562</v>
      </c>
      <c r="C12" s="228"/>
      <c r="D12" s="229"/>
      <c r="E12" s="230"/>
      <c r="F12" s="229"/>
      <c r="G12" s="187"/>
    </row>
    <row r="13" spans="1:7" ht="15" customHeight="1">
      <c r="A13" s="227">
        <v>1</v>
      </c>
      <c r="B13" s="223">
        <v>3</v>
      </c>
      <c r="C13" s="228"/>
      <c r="D13" s="229" t="str">
        <f>CONCATENATE(VLOOKUP(B13,Startlist!B:H,3,FALSE)," / ",VLOOKUP(B13,Startlist!B:H,4,FALSE))</f>
        <v>Egon Kaur / Silver Simm</v>
      </c>
      <c r="E13" s="230" t="str">
        <f>VLOOKUP(B13,Startlist!B:F,5,FALSE)</f>
        <v>EST</v>
      </c>
      <c r="F13" s="229" t="str">
        <f>VLOOKUP(B13,Startlist!B:H,7,FALSE)</f>
        <v>Mitsubishi Lancer Evo 9</v>
      </c>
      <c r="G13" s="238" t="str">
        <f>VLOOKUP(B13,Startlist!B:H,6,FALSE)</f>
        <v>KAUR MOTORSPORT</v>
      </c>
    </row>
    <row r="14" spans="1:7" ht="15" customHeight="1">
      <c r="A14" s="227">
        <f>A13+1</f>
        <v>2</v>
      </c>
      <c r="B14" s="223">
        <v>4</v>
      </c>
      <c r="C14" s="228"/>
      <c r="D14" s="229" t="str">
        <f>CONCATENATE(VLOOKUP(B14,Startlist!B:H,3,FALSE)," / ",VLOOKUP(B14,Startlist!B:H,4,FALSE))</f>
        <v>Rainer Aus / Simo Koskinen</v>
      </c>
      <c r="E14" s="230" t="str">
        <f>VLOOKUP(B14,Startlist!B:F,5,FALSE)</f>
        <v>EST</v>
      </c>
      <c r="F14" s="229" t="str">
        <f>VLOOKUP(B14,Startlist!B:H,7,FALSE)</f>
        <v>Mitsubishi Lancer Evo 9</v>
      </c>
      <c r="G14" s="238" t="str">
        <f>VLOOKUP(B14,Startlist!B:H,6,FALSE)</f>
        <v>ALM MOTORSPORT</v>
      </c>
    </row>
    <row r="15" spans="1:7" ht="15" customHeight="1">
      <c r="A15" s="227">
        <f aca="true" t="shared" si="0" ref="A15:A112">A14+1</f>
        <v>3</v>
      </c>
      <c r="B15" s="223">
        <v>5</v>
      </c>
      <c r="C15" s="228"/>
      <c r="D15" s="229" t="str">
        <f>CONCATENATE(VLOOKUP(B15,Startlist!B:H,3,FALSE)," / ",VLOOKUP(B15,Startlist!B:H,4,FALSE))</f>
        <v>Siim Plangi / Marek Sarapuu</v>
      </c>
      <c r="E15" s="230" t="str">
        <f>VLOOKUP(B15,Startlist!B:F,5,FALSE)</f>
        <v>EST</v>
      </c>
      <c r="F15" s="229" t="str">
        <f>VLOOKUP(B15,Startlist!B:H,7,FALSE)</f>
        <v>Mitsubishi Lancer Evo 10</v>
      </c>
      <c r="G15" s="238" t="str">
        <f>VLOOKUP(B15,Startlist!B:H,6,FALSE)</f>
        <v>ASRT RALLY TEAM</v>
      </c>
    </row>
    <row r="16" spans="1:7" ht="15" customHeight="1">
      <c r="A16" s="227">
        <f t="shared" si="0"/>
        <v>4</v>
      </c>
      <c r="B16" s="223">
        <v>18</v>
      </c>
      <c r="C16" s="228"/>
      <c r="D16" s="229" t="str">
        <f>CONCATENATE(VLOOKUP(B16,Startlist!B:H,3,FALSE)," / ",VLOOKUP(B16,Startlist!B:H,4,FALSE))</f>
        <v>Mait Maarend / Mihkel Kapp</v>
      </c>
      <c r="E16" s="230" t="str">
        <f>VLOOKUP(B16,Startlist!B:F,5,FALSE)</f>
        <v>EST</v>
      </c>
      <c r="F16" s="229" t="str">
        <f>VLOOKUP(B16,Startlist!B:H,7,FALSE)</f>
        <v>Mitsubishi Lancer Evo 10</v>
      </c>
      <c r="G16" s="238" t="str">
        <f>VLOOKUP(B16,Startlist!B:H,6,FALSE)</f>
        <v>ALM MOTORSPORT</v>
      </c>
    </row>
    <row r="17" spans="1:7" ht="15" customHeight="1">
      <c r="A17" s="227">
        <f t="shared" si="0"/>
        <v>5</v>
      </c>
      <c r="B17" s="223">
        <v>38</v>
      </c>
      <c r="C17" s="228"/>
      <c r="D17" s="229" t="str">
        <f>CONCATENATE(VLOOKUP(B17,Startlist!B:H,3,FALSE)," / ",VLOOKUP(B17,Startlist!B:H,4,FALSE))</f>
        <v>Dmitry Feofanov / Normunds Kokins</v>
      </c>
      <c r="E17" s="230" t="str">
        <f>VLOOKUP(B17,Startlist!B:F,5,FALSE)</f>
        <v>RUS / LAT</v>
      </c>
      <c r="F17" s="229" t="str">
        <f>VLOOKUP(B17,Startlist!B:H,7,FALSE)</f>
        <v>Mitsubishi Lancer Evo 9</v>
      </c>
      <c r="G17" s="238" t="str">
        <f>VLOOKUP(B17,Startlist!B:H,6,FALSE)</f>
        <v>ASRT RALLY TEAM</v>
      </c>
    </row>
    <row r="18" spans="1:7" ht="15" customHeight="1">
      <c r="A18" s="227">
        <f t="shared" si="0"/>
        <v>6</v>
      </c>
      <c r="B18" s="223">
        <v>42</v>
      </c>
      <c r="C18" s="228"/>
      <c r="D18" s="229" t="str">
        <f>CONCATENATE(VLOOKUP(B18,Startlist!B:H,3,FALSE)," / ",VLOOKUP(B18,Startlist!B:H,4,FALSE))</f>
        <v>Andri Sirp / Jarmo Liivak</v>
      </c>
      <c r="E18" s="230" t="str">
        <f>VLOOKUP(B18,Startlist!B:F,5,FALSE)</f>
        <v>EST</v>
      </c>
      <c r="F18" s="229" t="str">
        <f>VLOOKUP(B18,Startlist!B:H,7,FALSE)</f>
        <v>Mitsubishi Lancer Evo 9</v>
      </c>
      <c r="G18" s="238" t="str">
        <f>VLOOKUP(B18,Startlist!B:H,6,FALSE)</f>
        <v>TIKKRI MOTORSPORT</v>
      </c>
    </row>
    <row r="19" spans="1:7" ht="15" customHeight="1">
      <c r="A19" s="227"/>
      <c r="B19" s="223"/>
      <c r="C19" s="228"/>
      <c r="D19" s="229"/>
      <c r="E19" s="230"/>
      <c r="F19" s="229"/>
      <c r="G19" s="187"/>
    </row>
    <row r="20" spans="1:7" ht="15" customHeight="1">
      <c r="A20" s="227"/>
      <c r="B20" s="232" t="s">
        <v>568</v>
      </c>
      <c r="C20" s="228"/>
      <c r="D20" s="229"/>
      <c r="E20" s="230"/>
      <c r="F20" s="229"/>
      <c r="G20" s="187"/>
    </row>
    <row r="21" spans="1:7" ht="15" customHeight="1">
      <c r="A21" s="227">
        <v>1</v>
      </c>
      <c r="B21" s="223">
        <v>215</v>
      </c>
      <c r="C21" s="228"/>
      <c r="D21" s="229" t="str">
        <f>CONCATENATE(VLOOKUP(B21,Startlist!B:H,3,FALSE)," / ",VLOOKUP(B21,Startlist!B:H,4,FALSE))</f>
        <v>Mihkel Niinemäe / Janno Siitan</v>
      </c>
      <c r="E21" s="230" t="str">
        <f>VLOOKUP(B21,Startlist!B:F,5,FALSE)</f>
        <v>EST</v>
      </c>
      <c r="F21" s="229" t="str">
        <f>VLOOKUP(B21,Startlist!B:H,7,FALSE)</f>
        <v>Peugeot 208 R2</v>
      </c>
      <c r="G21" s="238" t="str">
        <f>VLOOKUP(B21,Startlist!B:H,6,FALSE)</f>
        <v>CUEKS RACING</v>
      </c>
    </row>
    <row r="22" spans="1:7" ht="15" customHeight="1">
      <c r="A22" s="227">
        <f t="shared" si="0"/>
        <v>2</v>
      </c>
      <c r="B22" s="223">
        <v>203</v>
      </c>
      <c r="C22" s="228"/>
      <c r="D22" s="229" t="str">
        <f>CONCATENATE(VLOOKUP(B22,Startlist!B:H,3,FALSE)," / ",VLOOKUP(B22,Startlist!B:H,4,FALSE))</f>
        <v>Rasmus Uustulnd / Kuldar Sikk</v>
      </c>
      <c r="E22" s="230" t="str">
        <f>VLOOKUP(B22,Startlist!B:F,5,FALSE)</f>
        <v>EST</v>
      </c>
      <c r="F22" s="229" t="str">
        <f>VLOOKUP(B22,Startlist!B:H,7,FALSE)</f>
        <v>Ford Fiesta R2</v>
      </c>
      <c r="G22" s="238" t="str">
        <f>VLOOKUP(B22,Startlist!B:H,6,FALSE)</f>
        <v>SAR-TECH MOTORSPORT</v>
      </c>
    </row>
    <row r="23" spans="1:7" ht="15" customHeight="1">
      <c r="A23" s="227">
        <f t="shared" si="0"/>
        <v>3</v>
      </c>
      <c r="B23" s="223">
        <v>210</v>
      </c>
      <c r="C23" s="228"/>
      <c r="D23" s="229" t="str">
        <f>CONCATENATE(VLOOKUP(B23,Startlist!B:H,3,FALSE)," / ",VLOOKUP(B23,Startlist!B:H,4,FALSE))</f>
        <v>Kristen Kelement / Timo Kasesalu</v>
      </c>
      <c r="E23" s="230" t="str">
        <f>VLOOKUP(B23,Startlist!B:F,5,FALSE)</f>
        <v>EST</v>
      </c>
      <c r="F23" s="229" t="str">
        <f>VLOOKUP(B23,Startlist!B:H,7,FALSE)</f>
        <v>Citroen C2 R2 MAX</v>
      </c>
      <c r="G23" s="238" t="str">
        <f>VLOOKUP(B23,Startlist!B:H,6,FALSE)</f>
        <v>RS RACING TEAM</v>
      </c>
    </row>
    <row r="24" spans="1:7" ht="15" customHeight="1">
      <c r="A24" s="227">
        <f t="shared" si="0"/>
        <v>4</v>
      </c>
      <c r="B24" s="223">
        <v>206</v>
      </c>
      <c r="C24" s="228"/>
      <c r="D24" s="229" t="str">
        <f>CONCATENATE(VLOOKUP(B24,Startlist!B:H,3,FALSE)," / ",VLOOKUP(B24,Startlist!B:H,4,FALSE))</f>
        <v>Kevin Kuusik / Cristen Laos</v>
      </c>
      <c r="E24" s="230" t="str">
        <f>VLOOKUP(B24,Startlist!B:F,5,FALSE)</f>
        <v>EST</v>
      </c>
      <c r="F24" s="229" t="str">
        <f>VLOOKUP(B24,Startlist!B:H,7,FALSE)</f>
        <v>Ford Fiesta R2</v>
      </c>
      <c r="G24" s="238" t="str">
        <f>VLOOKUP(B24,Startlist!B:H,6,FALSE)</f>
        <v>OT RACING</v>
      </c>
    </row>
    <row r="25" spans="1:7" ht="15" customHeight="1">
      <c r="A25" s="227">
        <f t="shared" si="0"/>
        <v>5</v>
      </c>
      <c r="B25" s="223">
        <v>204</v>
      </c>
      <c r="C25" s="228"/>
      <c r="D25" s="229" t="str">
        <f>CONCATENATE(VLOOKUP(B25,Startlist!B:H,3,FALSE)," / ",VLOOKUP(B25,Startlist!B:H,4,FALSE))</f>
        <v>Roland Poom / Marti Halling</v>
      </c>
      <c r="E25" s="230" t="str">
        <f>VLOOKUP(B25,Startlist!B:F,5,FALSE)</f>
        <v>EST</v>
      </c>
      <c r="F25" s="229" t="str">
        <f>VLOOKUP(B25,Startlist!B:H,7,FALSE)</f>
        <v>Ford Fiesta R2</v>
      </c>
      <c r="G25" s="238" t="str">
        <f>VLOOKUP(B25,Startlist!B:H,6,FALSE)</f>
        <v>BALTIC MOTORSPORT PROMOTION</v>
      </c>
    </row>
    <row r="26" spans="1:7" ht="15" customHeight="1">
      <c r="A26" s="227">
        <f t="shared" si="0"/>
        <v>6</v>
      </c>
      <c r="B26" s="223">
        <v>217</v>
      </c>
      <c r="C26" s="228"/>
      <c r="D26" s="229" t="str">
        <f>CONCATENATE(VLOOKUP(B26,Startlist!B:H,3,FALSE)," / ",VLOOKUP(B26,Startlist!B:H,4,FALSE))</f>
        <v>Rainer Rohtmets / Alo Ivask</v>
      </c>
      <c r="E26" s="230" t="str">
        <f>VLOOKUP(B26,Startlist!B:F,5,FALSE)</f>
        <v>EST</v>
      </c>
      <c r="F26" s="229" t="str">
        <f>VLOOKUP(B26,Startlist!B:H,7,FALSE)</f>
        <v>Citroen C2 R2 MAX</v>
      </c>
      <c r="G26" s="238" t="str">
        <f>VLOOKUP(B26,Startlist!B:H,6,FALSE)</f>
        <v>PRINTSPORT RACING</v>
      </c>
    </row>
    <row r="27" spans="1:7" ht="15" customHeight="1">
      <c r="A27" s="227">
        <f t="shared" si="0"/>
        <v>7</v>
      </c>
      <c r="B27" s="223">
        <v>205</v>
      </c>
      <c r="C27" s="228"/>
      <c r="D27" s="229" t="str">
        <f>CONCATENATE(VLOOKUP(B27,Startlist!B:H,3,FALSE)," / ",VLOOKUP(B27,Startlist!B:H,4,FALSE))</f>
        <v>Oliver Ojaperv / Jarno Talve</v>
      </c>
      <c r="E27" s="230" t="str">
        <f>VLOOKUP(B27,Startlist!B:F,5,FALSE)</f>
        <v>EST</v>
      </c>
      <c r="F27" s="229" t="str">
        <f>VLOOKUP(B27,Startlist!B:H,7,FALSE)</f>
        <v>Ford Fiesta R2</v>
      </c>
      <c r="G27" s="238" t="str">
        <f>VLOOKUP(B27,Startlist!B:H,6,FALSE)</f>
        <v>OT RACING</v>
      </c>
    </row>
    <row r="28" spans="1:7" ht="15" customHeight="1">
      <c r="A28" s="227">
        <f t="shared" si="0"/>
        <v>8</v>
      </c>
      <c r="B28" s="223">
        <v>201</v>
      </c>
      <c r="C28" s="228"/>
      <c r="D28" s="229" t="str">
        <f>CONCATENATE(VLOOKUP(B28,Startlist!B:H,3,FALSE)," / ",VLOOKUP(B28,Startlist!B:H,4,FALSE))</f>
        <v>Kenneth Sepp / Tanel Kasesalu</v>
      </c>
      <c r="E28" s="230" t="str">
        <f>VLOOKUP(B28,Startlist!B:F,5,FALSE)</f>
        <v>EST</v>
      </c>
      <c r="F28" s="229" t="str">
        <f>VLOOKUP(B28,Startlist!B:H,7,FALSE)</f>
        <v>Ford Fiesta R2</v>
      </c>
      <c r="G28" s="238" t="str">
        <f>VLOOKUP(B28,Startlist!B:H,6,FALSE)</f>
        <v>SAR-TECH MOTORSPORT</v>
      </c>
    </row>
    <row r="29" spans="1:7" ht="15" customHeight="1">
      <c r="A29" s="227">
        <f t="shared" si="0"/>
        <v>9</v>
      </c>
      <c r="B29" s="223">
        <v>207</v>
      </c>
      <c r="C29" s="228"/>
      <c r="D29" s="229" t="str">
        <f>CONCATENATE(VLOOKUP(B29,Startlist!B:H,3,FALSE)," / ",VLOOKUP(B29,Startlist!B:H,4,FALSE))</f>
        <v>Gustav Kruuda / Ken Järveoja</v>
      </c>
      <c r="E29" s="230" t="str">
        <f>VLOOKUP(B29,Startlist!B:F,5,FALSE)</f>
        <v>EST</v>
      </c>
      <c r="F29" s="229" t="str">
        <f>VLOOKUP(B29,Startlist!B:H,7,FALSE)</f>
        <v>Ford Fiesta R2T</v>
      </c>
      <c r="G29" s="238" t="str">
        <f>VLOOKUP(B29,Startlist!B:H,6,FALSE)</f>
        <v>ME3 MOTOSPORT</v>
      </c>
    </row>
    <row r="30" spans="1:7" ht="15" customHeight="1">
      <c r="A30" s="227">
        <f t="shared" si="0"/>
        <v>10</v>
      </c>
      <c r="B30" s="223">
        <v>209</v>
      </c>
      <c r="C30" s="228"/>
      <c r="D30" s="229" t="str">
        <f>CONCATENATE(VLOOKUP(B30,Startlist!B:H,3,FALSE)," / ",VLOOKUP(B30,Startlist!B:H,4,FALSE))</f>
        <v>Ken Torn / Riivo Mesila</v>
      </c>
      <c r="E30" s="230" t="str">
        <f>VLOOKUP(B30,Startlist!B:F,5,FALSE)</f>
        <v>EST</v>
      </c>
      <c r="F30" s="229" t="str">
        <f>VLOOKUP(B30,Startlist!B:H,7,FALSE)</f>
        <v>Ford Fiesta R2</v>
      </c>
      <c r="G30" s="238" t="str">
        <f>VLOOKUP(B30,Startlist!B:H,6,FALSE)</f>
        <v>OT RACING</v>
      </c>
    </row>
    <row r="31" spans="1:7" ht="15" customHeight="1">
      <c r="A31" s="227">
        <f t="shared" si="0"/>
        <v>11</v>
      </c>
      <c r="B31" s="223">
        <v>211</v>
      </c>
      <c r="C31" s="228"/>
      <c r="D31" s="229" t="str">
        <f>CONCATENATE(VLOOKUP(B31,Startlist!B:H,3,FALSE)," / ",VLOOKUP(B31,Startlist!B:H,4,FALSE))</f>
        <v>Aleksander Kudryavtsev / Sergei Larens</v>
      </c>
      <c r="E31" s="230" t="str">
        <f>VLOOKUP(B31,Startlist!B:F,5,FALSE)</f>
        <v>RUS / EST</v>
      </c>
      <c r="F31" s="229" t="str">
        <f>VLOOKUP(B31,Startlist!B:H,7,FALSE)</f>
        <v>Peugeot 208 R2</v>
      </c>
      <c r="G31" s="238" t="str">
        <f>VLOOKUP(B31,Startlist!B:H,6,FALSE)</f>
        <v>ALM MOTORSPORT</v>
      </c>
    </row>
    <row r="32" spans="1:7" ht="15" customHeight="1">
      <c r="A32" s="227"/>
      <c r="B32" s="223"/>
      <c r="C32" s="228"/>
      <c r="D32" s="229"/>
      <c r="E32" s="230"/>
      <c r="F32" s="229"/>
      <c r="G32" s="187"/>
    </row>
    <row r="33" spans="1:7" ht="15" customHeight="1">
      <c r="A33" s="227"/>
      <c r="B33" s="232" t="s">
        <v>567</v>
      </c>
      <c r="C33" s="228"/>
      <c r="D33" s="229"/>
      <c r="E33" s="230"/>
      <c r="F33" s="229"/>
      <c r="G33" s="187"/>
    </row>
    <row r="34" spans="1:7" ht="15" customHeight="1">
      <c r="A34" s="227">
        <v>1</v>
      </c>
      <c r="B34" s="223">
        <v>33</v>
      </c>
      <c r="C34" s="228"/>
      <c r="D34" s="229" t="str">
        <f>CONCATENATE(VLOOKUP(B34,Startlist!B:H,3,FALSE)," / ",VLOOKUP(B34,Startlist!B:H,4,FALSE))</f>
        <v>Kristo Subi / Raido Subi</v>
      </c>
      <c r="E34" s="230" t="str">
        <f>VLOOKUP(B34,Startlist!B:F,5,FALSE)</f>
        <v>EST</v>
      </c>
      <c r="F34" s="229" t="str">
        <f>VLOOKUP(B34,Startlist!B:H,7,FALSE)</f>
        <v>Honda Civic Type-R</v>
      </c>
      <c r="G34" s="238" t="str">
        <f>VLOOKUP(B34,Startlist!B:H,6,FALSE)</f>
        <v>ECOM MOTORSPORT</v>
      </c>
    </row>
    <row r="35" spans="1:7" ht="15" customHeight="1">
      <c r="A35" s="227">
        <f t="shared" si="0"/>
        <v>2</v>
      </c>
      <c r="B35" s="223">
        <v>34</v>
      </c>
      <c r="C35" s="228"/>
      <c r="D35" s="229" t="str">
        <f>CONCATENATE(VLOOKUP(B35,Startlist!B:H,3,FALSE)," / ",VLOOKUP(B35,Startlist!B:H,4,FALSE))</f>
        <v>Karel Tölp / Martin Vihmann</v>
      </c>
      <c r="E35" s="230" t="str">
        <f>VLOOKUP(B35,Startlist!B:F,5,FALSE)</f>
        <v>EST</v>
      </c>
      <c r="F35" s="229" t="str">
        <f>VLOOKUP(B35,Startlist!B:H,7,FALSE)</f>
        <v>Honda Civic Type-R</v>
      </c>
      <c r="G35" s="238" t="str">
        <f>VLOOKUP(B35,Startlist!B:H,6,FALSE)</f>
        <v>ECOM MOTORSPORT</v>
      </c>
    </row>
    <row r="36" spans="1:7" ht="15" customHeight="1">
      <c r="A36" s="227">
        <f t="shared" si="0"/>
        <v>3</v>
      </c>
      <c r="B36" s="223">
        <v>35</v>
      </c>
      <c r="C36" s="228"/>
      <c r="D36" s="229" t="str">
        <f>CONCATENATE(VLOOKUP(B36,Startlist!B:H,3,FALSE)," / ",VLOOKUP(B36,Startlist!B:H,4,FALSE))</f>
        <v>David Sultanjants / Siim Oja</v>
      </c>
      <c r="E36" s="230" t="str">
        <f>VLOOKUP(B36,Startlist!B:F,5,FALSE)</f>
        <v>EST</v>
      </c>
      <c r="F36" s="229" t="str">
        <f>VLOOKUP(B36,Startlist!B:H,7,FALSE)</f>
        <v>Citroen DS3</v>
      </c>
      <c r="G36" s="238" t="str">
        <f>VLOOKUP(B36,Startlist!B:H,6,FALSE)</f>
        <v>MS RACING</v>
      </c>
    </row>
    <row r="37" spans="1:7" ht="15" customHeight="1">
      <c r="A37" s="227">
        <f t="shared" si="0"/>
        <v>4</v>
      </c>
      <c r="B37" s="223">
        <v>60</v>
      </c>
      <c r="C37" s="228"/>
      <c r="D37" s="229" t="str">
        <f>CONCATENATE(VLOOKUP(B37,Startlist!B:H,3,FALSE)," / ",VLOOKUP(B37,Startlist!B:H,4,FALSE))</f>
        <v>Kaspar Kasari / Hannes Kuusmaa</v>
      </c>
      <c r="E37" s="230" t="str">
        <f>VLOOKUP(B37,Startlist!B:F,5,FALSE)</f>
        <v>EST</v>
      </c>
      <c r="F37" s="229" t="str">
        <f>VLOOKUP(B37,Startlist!B:H,7,FALSE)</f>
        <v>Honda Civic Type-R</v>
      </c>
      <c r="G37" s="238" t="str">
        <f>VLOOKUP(B37,Startlist!B:H,6,FALSE)</f>
        <v>ECOM MOTORSPORT</v>
      </c>
    </row>
    <row r="38" spans="1:7" ht="15" customHeight="1">
      <c r="A38" s="227">
        <f t="shared" si="0"/>
        <v>5</v>
      </c>
      <c r="B38" s="223">
        <v>63</v>
      </c>
      <c r="C38" s="228"/>
      <c r="D38" s="229" t="str">
        <f>CONCATENATE(VLOOKUP(B38,Startlist!B:H,3,FALSE)," / ",VLOOKUP(B38,Startlist!B:H,4,FALSE))</f>
        <v>Rando Turja / Ain Sepp</v>
      </c>
      <c r="E38" s="230" t="str">
        <f>VLOOKUP(B38,Startlist!B:F,5,FALSE)</f>
        <v>EST</v>
      </c>
      <c r="F38" s="229" t="str">
        <f>VLOOKUP(B38,Startlist!B:H,7,FALSE)</f>
        <v>Lada VFTS</v>
      </c>
      <c r="G38" s="238" t="str">
        <f>VLOOKUP(B38,Startlist!B:H,6,FALSE)</f>
        <v>SAR-TECH MOTORSPORT</v>
      </c>
    </row>
    <row r="39" spans="1:7" ht="15" customHeight="1">
      <c r="A39" s="227">
        <f t="shared" si="0"/>
        <v>6</v>
      </c>
      <c r="B39" s="223">
        <v>64</v>
      </c>
      <c r="C39" s="228"/>
      <c r="D39" s="229" t="str">
        <f>CONCATENATE(VLOOKUP(B39,Startlist!B:H,3,FALSE)," / ",VLOOKUP(B39,Startlist!B:H,4,FALSE))</f>
        <v>Janar Lehtniit / Rauno Orupōld</v>
      </c>
      <c r="E39" s="230" t="str">
        <f>VLOOKUP(B39,Startlist!B:F,5,FALSE)</f>
        <v>EST</v>
      </c>
      <c r="F39" s="229" t="str">
        <f>VLOOKUP(B39,Startlist!B:H,7,FALSE)</f>
        <v>Ford Escort RS</v>
      </c>
      <c r="G39" s="238" t="str">
        <f>VLOOKUP(B39,Startlist!B:H,6,FALSE)</f>
        <v>ERKI SPORT</v>
      </c>
    </row>
    <row r="40" spans="1:7" ht="15" customHeight="1">
      <c r="A40" s="227">
        <f t="shared" si="0"/>
        <v>7</v>
      </c>
      <c r="B40" s="223">
        <v>67</v>
      </c>
      <c r="C40" s="228"/>
      <c r="D40" s="229" t="str">
        <f>CONCATENATE(VLOOKUP(B40,Startlist!B:H,3,FALSE)," / ",VLOOKUP(B40,Startlist!B:H,4,FALSE))</f>
        <v>Karl Jalakas / Rando Tark</v>
      </c>
      <c r="E40" s="230" t="str">
        <f>VLOOKUP(B40,Startlist!B:F,5,FALSE)</f>
        <v>EST</v>
      </c>
      <c r="F40" s="229" t="str">
        <f>VLOOKUP(B40,Startlist!B:H,7,FALSE)</f>
        <v>BMW Compact</v>
      </c>
      <c r="G40" s="238" t="str">
        <f>VLOOKUP(B40,Startlist!B:H,6,FALSE)</f>
        <v>SAR-TECH MOTORSPORT</v>
      </c>
    </row>
    <row r="41" spans="1:7" ht="15" customHeight="1">
      <c r="A41" s="227">
        <f t="shared" si="0"/>
        <v>8</v>
      </c>
      <c r="B41" s="223">
        <v>82</v>
      </c>
      <c r="C41" s="228"/>
      <c r="D41" s="229" t="str">
        <f>CONCATENATE(VLOOKUP(B41,Startlist!B:H,3,FALSE)," / ",VLOOKUP(B41,Startlist!B:H,4,FALSE))</f>
        <v>Raigo Reimal / Magnus Lepp</v>
      </c>
      <c r="E41" s="230" t="str">
        <f>VLOOKUP(B41,Startlist!B:F,5,FALSE)</f>
        <v>EST</v>
      </c>
      <c r="F41" s="229" t="str">
        <f>VLOOKUP(B41,Startlist!B:H,7,FALSE)</f>
        <v>VW Golf</v>
      </c>
      <c r="G41" s="238" t="str">
        <f>VLOOKUP(B41,Startlist!B:H,6,FALSE)</f>
        <v>SAR-TECH MOTORSPORT</v>
      </c>
    </row>
    <row r="42" spans="1:7" ht="15" customHeight="1">
      <c r="A42" s="227">
        <f t="shared" si="0"/>
        <v>9</v>
      </c>
      <c r="B42" s="223">
        <v>83</v>
      </c>
      <c r="C42" s="228"/>
      <c r="D42" s="229" t="str">
        <f>CONCATENATE(VLOOKUP(B42,Startlist!B:H,3,FALSE)," / ",VLOOKUP(B42,Startlist!B:H,4,FALSE))</f>
        <v>Alar Tatrik / Lauri ōlli</v>
      </c>
      <c r="E42" s="230" t="str">
        <f>VLOOKUP(B42,Startlist!B:F,5,FALSE)</f>
        <v>EST</v>
      </c>
      <c r="F42" s="229" t="str">
        <f>VLOOKUP(B42,Startlist!B:H,7,FALSE)</f>
        <v>BMW 318</v>
      </c>
      <c r="G42" s="238" t="str">
        <f>VLOOKUP(B42,Startlist!B:H,6,FALSE)</f>
        <v>MS RACING</v>
      </c>
    </row>
    <row r="43" spans="1:7" ht="15" customHeight="1">
      <c r="A43" s="227">
        <f t="shared" si="0"/>
        <v>10</v>
      </c>
      <c r="B43" s="223">
        <v>90</v>
      </c>
      <c r="C43" s="228"/>
      <c r="D43" s="229" t="str">
        <f>CONCATENATE(VLOOKUP(B43,Startlist!B:H,3,FALSE)," / ",VLOOKUP(B43,Startlist!B:H,4,FALSE))</f>
        <v>Marten Madissoo / Vivo Pender</v>
      </c>
      <c r="E43" s="230" t="str">
        <f>VLOOKUP(B43,Startlist!B:F,5,FALSE)</f>
        <v>EST</v>
      </c>
      <c r="F43" s="229" t="str">
        <f>VLOOKUP(B43,Startlist!B:H,7,FALSE)</f>
        <v>Ford Focus</v>
      </c>
      <c r="G43" s="238" t="str">
        <f>VLOOKUP(B43,Startlist!B:H,6,FALSE)</f>
        <v>AIX RACING TEAM</v>
      </c>
    </row>
    <row r="44" spans="1:7" ht="15" customHeight="1">
      <c r="A44" s="227">
        <f t="shared" si="0"/>
        <v>11</v>
      </c>
      <c r="B44" s="223">
        <v>92</v>
      </c>
      <c r="C44" s="228"/>
      <c r="D44" s="229" t="str">
        <f>CONCATENATE(VLOOKUP(B44,Startlist!B:H,3,FALSE)," / ",VLOOKUP(B44,Startlist!B:H,4,FALSE))</f>
        <v>Erkko East / Margus Brant</v>
      </c>
      <c r="E44" s="230" t="str">
        <f>VLOOKUP(B44,Startlist!B:F,5,FALSE)</f>
        <v>EST</v>
      </c>
      <c r="F44" s="229" t="str">
        <f>VLOOKUP(B44,Startlist!B:H,7,FALSE)</f>
        <v>Honda Civic Type-R</v>
      </c>
      <c r="G44" s="238" t="str">
        <f>VLOOKUP(B44,Startlist!B:H,6,FALSE)</f>
        <v>OT RACING</v>
      </c>
    </row>
    <row r="45" spans="1:7" ht="15" customHeight="1">
      <c r="A45" s="227">
        <f t="shared" si="0"/>
        <v>12</v>
      </c>
      <c r="B45" s="223">
        <v>93</v>
      </c>
      <c r="C45" s="228"/>
      <c r="D45" s="229" t="str">
        <f>CONCATENATE(VLOOKUP(B45,Startlist!B:H,3,FALSE)," / ",VLOOKUP(B45,Startlist!B:H,4,FALSE))</f>
        <v>Karl Küttim / Raiko Lille</v>
      </c>
      <c r="E45" s="230" t="str">
        <f>VLOOKUP(B45,Startlist!B:F,5,FALSE)</f>
        <v>EST</v>
      </c>
      <c r="F45" s="229" t="str">
        <f>VLOOKUP(B45,Startlist!B:H,7,FALSE)</f>
        <v>Nissan Sunny GTI</v>
      </c>
      <c r="G45" s="238" t="str">
        <f>VLOOKUP(B45,Startlist!B:H,6,FALSE)</f>
        <v>ECOM MOTORSPORT</v>
      </c>
    </row>
    <row r="46" spans="1:7" ht="15" customHeight="1">
      <c r="A46" s="227">
        <f t="shared" si="0"/>
        <v>13</v>
      </c>
      <c r="B46" s="223">
        <v>94</v>
      </c>
      <c r="C46" s="228"/>
      <c r="D46" s="229" t="str">
        <f>CONCATENATE(VLOOKUP(B46,Startlist!B:H,3,FALSE)," / ",VLOOKUP(B46,Startlist!B:H,4,FALSE))</f>
        <v>Jörgen Pukk / Joosep Ausmees</v>
      </c>
      <c r="E46" s="230" t="str">
        <f>VLOOKUP(B46,Startlist!B:F,5,FALSE)</f>
        <v>EST</v>
      </c>
      <c r="F46" s="229" t="str">
        <f>VLOOKUP(B46,Startlist!B:H,7,FALSE)</f>
        <v>BMW 320</v>
      </c>
      <c r="G46" s="238" t="str">
        <f>VLOOKUP(B46,Startlist!B:H,6,FALSE)</f>
        <v>LAITSERALLYPARK</v>
      </c>
    </row>
    <row r="47" spans="1:7" ht="15" customHeight="1">
      <c r="A47" s="227">
        <f t="shared" si="0"/>
        <v>14</v>
      </c>
      <c r="B47" s="223">
        <v>99</v>
      </c>
      <c r="C47" s="228"/>
      <c r="D47" s="229" t="str">
        <f>CONCATENATE(VLOOKUP(B47,Startlist!B:H,3,FALSE)," / ",VLOOKUP(B47,Startlist!B:H,4,FALSE))</f>
        <v>Peeter Salmu / Kristo Tamm</v>
      </c>
      <c r="E47" s="230" t="str">
        <f>VLOOKUP(B47,Startlist!B:F,5,FALSE)</f>
        <v>EST</v>
      </c>
      <c r="F47" s="229" t="str">
        <f>VLOOKUP(B47,Startlist!B:H,7,FALSE)</f>
        <v>Peugeot 309</v>
      </c>
      <c r="G47" s="238" t="str">
        <f>VLOOKUP(B47,Startlist!B:H,6,FALSE)</f>
        <v>PRINTSPORT RACING</v>
      </c>
    </row>
    <row r="48" spans="1:7" ht="15" customHeight="1">
      <c r="A48" s="227">
        <f t="shared" si="0"/>
        <v>15</v>
      </c>
      <c r="B48" s="223">
        <v>100</v>
      </c>
      <c r="C48" s="228"/>
      <c r="D48" s="229" t="str">
        <f>CONCATENATE(VLOOKUP(B48,Startlist!B:H,3,FALSE)," / ",VLOOKUP(B48,Startlist!B:H,4,FALSE))</f>
        <v>Priit Estermaa / Raino Friedemann</v>
      </c>
      <c r="E48" s="230" t="str">
        <f>VLOOKUP(B48,Startlist!B:F,5,FALSE)</f>
        <v>EST</v>
      </c>
      <c r="F48" s="229" t="str">
        <f>VLOOKUP(B48,Startlist!B:H,7,FALSE)</f>
        <v>Nissan Sunny</v>
      </c>
      <c r="G48" s="238" t="str">
        <f>VLOOKUP(B48,Startlist!B:H,6,FALSE)</f>
        <v>KAUR MOTORSPORT</v>
      </c>
    </row>
    <row r="49" spans="1:7" ht="15" customHeight="1">
      <c r="A49" s="227">
        <f t="shared" si="0"/>
        <v>16</v>
      </c>
      <c r="B49" s="223">
        <v>101</v>
      </c>
      <c r="C49" s="228"/>
      <c r="D49" s="229" t="str">
        <f>CONCATENATE(VLOOKUP(B49,Startlist!B:H,3,FALSE)," / ",VLOOKUP(B49,Startlist!B:H,4,FALSE))</f>
        <v>Gert Virves / Mihkel Raudsepp</v>
      </c>
      <c r="E49" s="230" t="str">
        <f>VLOOKUP(B49,Startlist!B:F,5,FALSE)</f>
        <v>EST</v>
      </c>
      <c r="F49" s="229" t="str">
        <f>VLOOKUP(B49,Startlist!B:H,7,FALSE)</f>
        <v>Opel Astra</v>
      </c>
      <c r="G49" s="238" t="str">
        <f>VLOOKUP(B49,Startlist!B:H,6,FALSE)</f>
        <v>SAR-TECH MOTORSPORT</v>
      </c>
    </row>
    <row r="50" spans="1:7" ht="15" customHeight="1">
      <c r="A50" s="227">
        <f t="shared" si="0"/>
        <v>17</v>
      </c>
      <c r="B50" s="223">
        <v>103</v>
      </c>
      <c r="C50" s="228"/>
      <c r="D50" s="229" t="str">
        <f>CONCATENATE(VLOOKUP(B50,Startlist!B:H,3,FALSE)," / ",VLOOKUP(B50,Startlist!B:H,4,FALSE))</f>
        <v>Chrislin Sepp / Karl-Artur Viitra</v>
      </c>
      <c r="E50" s="230" t="str">
        <f>VLOOKUP(B50,Startlist!B:F,5,FALSE)</f>
        <v>EST</v>
      </c>
      <c r="F50" s="229" t="str">
        <f>VLOOKUP(B50,Startlist!B:H,7,FALSE)</f>
        <v>Honda Civic Type-R</v>
      </c>
      <c r="G50" s="238" t="str">
        <f>VLOOKUP(B50,Startlist!B:H,6,FALSE)</f>
        <v>PROREHV RALLY TEAM</v>
      </c>
    </row>
    <row r="51" spans="1:7" ht="15" customHeight="1">
      <c r="A51" s="227">
        <f t="shared" si="0"/>
        <v>18</v>
      </c>
      <c r="B51" s="223">
        <v>109</v>
      </c>
      <c r="C51" s="228"/>
      <c r="D51" s="229" t="str">
        <f>CONCATENATE(VLOOKUP(B51,Startlist!B:H,3,FALSE)," / ",VLOOKUP(B51,Startlist!B:H,4,FALSE))</f>
        <v>Rico Rodi / Ilmar Pukk</v>
      </c>
      <c r="E51" s="230" t="str">
        <f>VLOOKUP(B51,Startlist!B:F,5,FALSE)</f>
        <v>EST</v>
      </c>
      <c r="F51" s="229" t="str">
        <f>VLOOKUP(B51,Startlist!B:H,7,FALSE)</f>
        <v>Honda Civic Type-R</v>
      </c>
      <c r="G51" s="238" t="str">
        <f>VLOOKUP(B51,Startlist!B:H,6,FALSE)</f>
        <v>TIKKRI MOTORSPORT</v>
      </c>
    </row>
    <row r="52" spans="1:7" ht="15" customHeight="1">
      <c r="A52" s="227"/>
      <c r="B52" s="223"/>
      <c r="C52" s="228"/>
      <c r="D52" s="229"/>
      <c r="E52" s="230"/>
      <c r="F52" s="229"/>
      <c r="G52" s="187"/>
    </row>
    <row r="53" spans="1:7" ht="15" customHeight="1">
      <c r="A53" s="227"/>
      <c r="B53" s="232" t="s">
        <v>566</v>
      </c>
      <c r="C53" s="228"/>
      <c r="D53" s="229"/>
      <c r="E53" s="230"/>
      <c r="F53" s="229"/>
      <c r="G53" s="187"/>
    </row>
    <row r="54" spans="1:7" ht="15" customHeight="1">
      <c r="A54" s="227">
        <v>1</v>
      </c>
      <c r="B54" s="223">
        <v>54</v>
      </c>
      <c r="C54" s="228"/>
      <c r="D54" s="229" t="str">
        <f>CONCATENATE(VLOOKUP(B54,Startlist!B:H,3,FALSE)," / ",VLOOKUP(B54,Startlist!B:H,4,FALSE))</f>
        <v>Karl-Martin Volver / Margus Jōerand</v>
      </c>
      <c r="E54" s="230" t="str">
        <f>VLOOKUP(B54,Startlist!B:F,5,FALSE)</f>
        <v>EST</v>
      </c>
      <c r="F54" s="229" t="str">
        <f>VLOOKUP(B54,Startlist!B:H,7,FALSE)</f>
        <v>Lada Kalina</v>
      </c>
      <c r="G54" s="238" t="str">
        <f>VLOOKUP(B54,Startlist!B:H,6,FALSE)</f>
        <v>ASRT RALLY TEAM</v>
      </c>
    </row>
    <row r="55" spans="1:7" ht="15" customHeight="1">
      <c r="A55" s="227">
        <f t="shared" si="0"/>
        <v>2</v>
      </c>
      <c r="B55" s="223">
        <v>56</v>
      </c>
      <c r="C55" s="228"/>
      <c r="D55" s="229" t="str">
        <f>CONCATENATE(VLOOKUP(B55,Startlist!B:H,3,FALSE)," / ",VLOOKUP(B55,Startlist!B:H,4,FALSE))</f>
        <v>Janar Tänak / Janno ōunpuu</v>
      </c>
      <c r="E55" s="230" t="str">
        <f>VLOOKUP(B55,Startlist!B:F,5,FALSE)</f>
        <v>EST</v>
      </c>
      <c r="F55" s="229" t="str">
        <f>VLOOKUP(B55,Startlist!B:H,7,FALSE)</f>
        <v>Lada S1600</v>
      </c>
      <c r="G55" s="238" t="str">
        <f>VLOOKUP(B55,Startlist!B:H,6,FALSE)</f>
        <v>OT RACING</v>
      </c>
    </row>
    <row r="56" spans="1:7" ht="15" customHeight="1">
      <c r="A56" s="227">
        <f t="shared" si="0"/>
        <v>3</v>
      </c>
      <c r="B56" s="223">
        <v>57</v>
      </c>
      <c r="C56" s="228"/>
      <c r="D56" s="229" t="str">
        <f>CONCATENATE(VLOOKUP(B56,Startlist!B:H,3,FALSE)," / ",VLOOKUP(B56,Startlist!B:H,4,FALSE))</f>
        <v>Raido Laulik / Tōnis Viidas</v>
      </c>
      <c r="E56" s="230" t="str">
        <f>VLOOKUP(B56,Startlist!B:F,5,FALSE)</f>
        <v>EST</v>
      </c>
      <c r="F56" s="229" t="str">
        <f>VLOOKUP(B56,Startlist!B:H,7,FALSE)</f>
        <v>Nissan Sunny</v>
      </c>
      <c r="G56" s="238" t="str">
        <f>VLOOKUP(B56,Startlist!B:H,6,FALSE)</f>
        <v>SAR-TECH MOTORSPORT</v>
      </c>
    </row>
    <row r="57" spans="1:7" ht="15" customHeight="1">
      <c r="A57" s="227">
        <f t="shared" si="0"/>
        <v>4</v>
      </c>
      <c r="B57" s="223">
        <v>58</v>
      </c>
      <c r="C57" s="228"/>
      <c r="D57" s="229" t="str">
        <f>CONCATENATE(VLOOKUP(B57,Startlist!B:H,3,FALSE)," / ",VLOOKUP(B57,Startlist!B:H,4,FALSE))</f>
        <v>Gert-Kaupo Kähr / Jan Pantalon</v>
      </c>
      <c r="E57" s="230" t="str">
        <f>VLOOKUP(B57,Startlist!B:F,5,FALSE)</f>
        <v>EST</v>
      </c>
      <c r="F57" s="229" t="str">
        <f>VLOOKUP(B57,Startlist!B:H,7,FALSE)</f>
        <v>Honda Civic</v>
      </c>
      <c r="G57" s="238" t="str">
        <f>VLOOKUP(B57,Startlist!B:H,6,FALSE)</f>
        <v>PROREX RACING</v>
      </c>
    </row>
    <row r="58" spans="1:7" ht="15" customHeight="1">
      <c r="A58" s="227">
        <f t="shared" si="0"/>
        <v>5</v>
      </c>
      <c r="B58" s="223">
        <v>59</v>
      </c>
      <c r="C58" s="228"/>
      <c r="D58" s="229" t="str">
        <f>CONCATENATE(VLOOKUP(B58,Startlist!B:H,3,FALSE)," / ",VLOOKUP(B58,Startlist!B:H,4,FALSE))</f>
        <v>Kermo Laus / Kauri Pannas</v>
      </c>
      <c r="E58" s="230" t="str">
        <f>VLOOKUP(B58,Startlist!B:F,5,FALSE)</f>
        <v>EST</v>
      </c>
      <c r="F58" s="229" t="str">
        <f>VLOOKUP(B58,Startlist!B:H,7,FALSE)</f>
        <v>Nissan Sunny</v>
      </c>
      <c r="G58" s="238" t="str">
        <f>VLOOKUP(B58,Startlist!B:H,6,FALSE)</f>
        <v>SAR-TECH MOTORSPORT</v>
      </c>
    </row>
    <row r="59" spans="1:7" ht="15" customHeight="1">
      <c r="A59" s="227">
        <f t="shared" si="0"/>
        <v>6</v>
      </c>
      <c r="B59" s="223">
        <v>75</v>
      </c>
      <c r="C59" s="228"/>
      <c r="D59" s="229" t="str">
        <f>CONCATENATE(VLOOKUP(B59,Startlist!B:H,3,FALSE)," / ",VLOOKUP(B59,Startlist!B:H,4,FALSE))</f>
        <v>Rainer Meus / Kaupo Vana</v>
      </c>
      <c r="E59" s="230" t="str">
        <f>VLOOKUP(B59,Startlist!B:F,5,FALSE)</f>
        <v>EST</v>
      </c>
      <c r="F59" s="229" t="str">
        <f>VLOOKUP(B59,Startlist!B:H,7,FALSE)</f>
        <v>Lada VFTS</v>
      </c>
      <c r="G59" s="238" t="str">
        <f>VLOOKUP(B59,Startlist!B:H,6,FALSE)</f>
        <v>PROREHV RALLY TEAM</v>
      </c>
    </row>
    <row r="60" spans="1:7" ht="15" customHeight="1">
      <c r="A60" s="227">
        <f t="shared" si="0"/>
        <v>7</v>
      </c>
      <c r="B60" s="223">
        <v>76</v>
      </c>
      <c r="C60" s="228"/>
      <c r="D60" s="229" t="str">
        <f>CONCATENATE(VLOOKUP(B60,Startlist!B:H,3,FALSE)," / ",VLOOKUP(B60,Startlist!B:H,4,FALSE))</f>
        <v>Steven Viilo / Jakko Viilo</v>
      </c>
      <c r="E60" s="230" t="str">
        <f>VLOOKUP(B60,Startlist!B:F,5,FALSE)</f>
        <v>EST</v>
      </c>
      <c r="F60" s="229" t="str">
        <f>VLOOKUP(B60,Startlist!B:H,7,FALSE)</f>
        <v>Toyota Starlet</v>
      </c>
      <c r="G60" s="238" t="str">
        <f>VLOOKUP(B60,Startlist!B:H,6,FALSE)</f>
        <v>ECOM MOTORSPORT</v>
      </c>
    </row>
    <row r="61" spans="1:7" ht="15" customHeight="1">
      <c r="A61" s="227">
        <f t="shared" si="0"/>
        <v>8</v>
      </c>
      <c r="B61" s="223">
        <v>77</v>
      </c>
      <c r="C61" s="228"/>
      <c r="D61" s="229" t="str">
        <f>CONCATENATE(VLOOKUP(B61,Startlist!B:H,3,FALSE)," / ",VLOOKUP(B61,Startlist!B:H,4,FALSE))</f>
        <v>Kasper Koosa / Tarvi Trees</v>
      </c>
      <c r="E61" s="230" t="str">
        <f>VLOOKUP(B61,Startlist!B:F,5,FALSE)</f>
        <v>EST</v>
      </c>
      <c r="F61" s="229" t="str">
        <f>VLOOKUP(B61,Startlist!B:H,7,FALSE)</f>
        <v>Honda Civic</v>
      </c>
      <c r="G61" s="238" t="str">
        <f>VLOOKUP(B61,Startlist!B:H,6,FALSE)</f>
        <v>TIKKRI MOTORSPORT</v>
      </c>
    </row>
    <row r="62" spans="1:7" ht="15" customHeight="1">
      <c r="A62" s="227">
        <f t="shared" si="0"/>
        <v>9</v>
      </c>
      <c r="B62" s="223">
        <v>78</v>
      </c>
      <c r="C62" s="228"/>
      <c r="D62" s="229" t="str">
        <f>CONCATENATE(VLOOKUP(B62,Startlist!B:H,3,FALSE)," / ",VLOOKUP(B62,Startlist!B:H,4,FALSE))</f>
        <v>Tauri Pihlas / Ott Kiil</v>
      </c>
      <c r="E62" s="230" t="str">
        <f>VLOOKUP(B62,Startlist!B:F,5,FALSE)</f>
        <v>EST</v>
      </c>
      <c r="F62" s="229" t="str">
        <f>VLOOKUP(B62,Startlist!B:H,7,FALSE)</f>
        <v>Toyota Starlet</v>
      </c>
      <c r="G62" s="238" t="str">
        <f>VLOOKUP(B62,Startlist!B:H,6,FALSE)</f>
        <v>SAR-TECH MOTORSPORT</v>
      </c>
    </row>
    <row r="63" spans="1:7" ht="15" customHeight="1">
      <c r="A63" s="227">
        <f t="shared" si="0"/>
        <v>10</v>
      </c>
      <c r="B63" s="223">
        <v>79</v>
      </c>
      <c r="C63" s="228"/>
      <c r="D63" s="229" t="str">
        <f>CONCATENATE(VLOOKUP(B63,Startlist!B:H,3,FALSE)," / ",VLOOKUP(B63,Startlist!B:H,4,FALSE))</f>
        <v>Klim Baikov / Andrey Kleshchev</v>
      </c>
      <c r="E63" s="230" t="str">
        <f>VLOOKUP(B63,Startlist!B:F,5,FALSE)</f>
        <v>RUS</v>
      </c>
      <c r="F63" s="229" t="str">
        <f>VLOOKUP(B63,Startlist!B:H,7,FALSE)</f>
        <v>Lada 2105</v>
      </c>
      <c r="G63" s="238" t="str">
        <f>VLOOKUP(B63,Startlist!B:H,6,FALSE)</f>
        <v>KLIM BAIKOV</v>
      </c>
    </row>
    <row r="64" spans="1:7" ht="15" customHeight="1">
      <c r="A64" s="227">
        <f t="shared" si="0"/>
        <v>11</v>
      </c>
      <c r="B64" s="223">
        <v>80</v>
      </c>
      <c r="C64" s="228"/>
      <c r="D64" s="229" t="str">
        <f>CONCATENATE(VLOOKUP(B64,Startlist!B:H,3,FALSE)," / ",VLOOKUP(B64,Startlist!B:H,4,FALSE))</f>
        <v>Alari Sillaste / Arvo Liimann</v>
      </c>
      <c r="E64" s="230" t="str">
        <f>VLOOKUP(B64,Startlist!B:F,5,FALSE)</f>
        <v>EST</v>
      </c>
      <c r="F64" s="229" t="str">
        <f>VLOOKUP(B64,Startlist!B:H,7,FALSE)</f>
        <v>AZLK 2140</v>
      </c>
      <c r="G64" s="238" t="str">
        <f>VLOOKUP(B64,Startlist!B:H,6,FALSE)</f>
        <v>ECOM MOTORSPORT</v>
      </c>
    </row>
    <row r="65" spans="1:7" ht="15" customHeight="1">
      <c r="A65" s="227">
        <f t="shared" si="0"/>
        <v>12</v>
      </c>
      <c r="B65" s="223">
        <v>81</v>
      </c>
      <c r="C65" s="228"/>
      <c r="D65" s="229" t="str">
        <f>CONCATENATE(VLOOKUP(B65,Startlist!B:H,3,FALSE)," / ",VLOOKUP(B65,Startlist!B:H,4,FALSE))</f>
        <v>Raigo Vilbiks / Hellu Smorodin</v>
      </c>
      <c r="E65" s="230" t="str">
        <f>VLOOKUP(B65,Startlist!B:F,5,FALSE)</f>
        <v>EST</v>
      </c>
      <c r="F65" s="229" t="str">
        <f>VLOOKUP(B65,Startlist!B:H,7,FALSE)</f>
        <v>Lada Samara</v>
      </c>
      <c r="G65" s="238" t="str">
        <f>VLOOKUP(B65,Startlist!B:H,6,FALSE)</f>
        <v>ECOM MOTORSPORT</v>
      </c>
    </row>
    <row r="66" spans="1:7" ht="15" customHeight="1">
      <c r="A66" s="227">
        <f t="shared" si="0"/>
        <v>13</v>
      </c>
      <c r="B66" s="223">
        <v>84</v>
      </c>
      <c r="C66" s="228"/>
      <c r="D66" s="229" t="str">
        <f>CONCATENATE(VLOOKUP(B66,Startlist!B:H,3,FALSE)," / ",VLOOKUP(B66,Startlist!B:H,4,FALSE))</f>
        <v>Lauri Peegel / Andres Tammel</v>
      </c>
      <c r="E66" s="230" t="str">
        <f>VLOOKUP(B66,Startlist!B:F,5,FALSE)</f>
        <v>EST</v>
      </c>
      <c r="F66" s="229" t="str">
        <f>VLOOKUP(B66,Startlist!B:H,7,FALSE)</f>
        <v>Honda Civic</v>
      </c>
      <c r="G66" s="238" t="str">
        <f>VLOOKUP(B66,Startlist!B:H,6,FALSE)</f>
        <v>SAR-TECH MOTORSPORT</v>
      </c>
    </row>
    <row r="67" spans="1:7" ht="15" customHeight="1">
      <c r="A67" s="227">
        <f t="shared" si="0"/>
        <v>14</v>
      </c>
      <c r="B67" s="223">
        <v>97</v>
      </c>
      <c r="C67" s="228"/>
      <c r="D67" s="229" t="str">
        <f>CONCATENATE(VLOOKUP(B67,Startlist!B:H,3,FALSE)," / ",VLOOKUP(B67,Startlist!B:H,4,FALSE))</f>
        <v>Kalle Kruusma / Terko Jakobson</v>
      </c>
      <c r="E67" s="230" t="str">
        <f>VLOOKUP(B67,Startlist!B:F,5,FALSE)</f>
        <v>EST</v>
      </c>
      <c r="F67" s="229" t="str">
        <f>VLOOKUP(B67,Startlist!B:H,7,FALSE)</f>
        <v>Lada 2105</v>
      </c>
      <c r="G67" s="238" t="str">
        <f>VLOOKUP(B67,Startlist!B:H,6,FALSE)</f>
        <v>LAITSERALLYPARK</v>
      </c>
    </row>
    <row r="68" spans="1:7" ht="15" customHeight="1">
      <c r="A68" s="227">
        <f t="shared" si="0"/>
        <v>15</v>
      </c>
      <c r="B68" s="223">
        <v>98</v>
      </c>
      <c r="C68" s="228"/>
      <c r="D68" s="229" t="str">
        <f>CONCATENATE(VLOOKUP(B68,Startlist!B:H,3,FALSE)," / ",VLOOKUP(B68,Startlist!B:H,4,FALSE))</f>
        <v>Mait Mättik / Mihkel Vaher</v>
      </c>
      <c r="E68" s="230" t="str">
        <f>VLOOKUP(B68,Startlist!B:F,5,FALSE)</f>
        <v>EST</v>
      </c>
      <c r="F68" s="229" t="str">
        <f>VLOOKUP(B68,Startlist!B:H,7,FALSE)</f>
        <v>Lada 2107</v>
      </c>
      <c r="G68" s="238" t="str">
        <f>VLOOKUP(B68,Startlist!B:H,6,FALSE)</f>
        <v>SK VILLU</v>
      </c>
    </row>
    <row r="69" spans="1:7" ht="15" customHeight="1">
      <c r="A69" s="227">
        <f t="shared" si="0"/>
        <v>16</v>
      </c>
      <c r="B69" s="223">
        <v>104</v>
      </c>
      <c r="C69" s="228"/>
      <c r="D69" s="229" t="str">
        <f>CONCATENATE(VLOOKUP(B69,Startlist!B:H,3,FALSE)," / ",VLOOKUP(B69,Startlist!B:H,4,FALSE))</f>
        <v>Vaido Tali / Taavi Udevald</v>
      </c>
      <c r="E69" s="230" t="str">
        <f>VLOOKUP(B69,Startlist!B:F,5,FALSE)</f>
        <v>EST</v>
      </c>
      <c r="F69" s="229" t="str">
        <f>VLOOKUP(B69,Startlist!B:H,7,FALSE)</f>
        <v>Lada VFTS</v>
      </c>
      <c r="G69" s="238" t="str">
        <f>VLOOKUP(B69,Startlist!B:H,6,FALSE)</f>
        <v>ECOM MOTORSPORT</v>
      </c>
    </row>
    <row r="70" spans="1:7" ht="15" customHeight="1">
      <c r="A70" s="227">
        <f t="shared" si="0"/>
        <v>17</v>
      </c>
      <c r="B70" s="223">
        <v>105</v>
      </c>
      <c r="C70" s="228"/>
      <c r="D70" s="229" t="str">
        <f>CONCATENATE(VLOOKUP(B70,Startlist!B:H,3,FALSE)," / ",VLOOKUP(B70,Startlist!B:H,4,FALSE))</f>
        <v>Margus Jamnes / Jan Nōlvak</v>
      </c>
      <c r="E70" s="230" t="str">
        <f>VLOOKUP(B70,Startlist!B:F,5,FALSE)</f>
        <v>EST</v>
      </c>
      <c r="F70" s="229" t="str">
        <f>VLOOKUP(B70,Startlist!B:H,7,FALSE)</f>
        <v>Lada Samara</v>
      </c>
      <c r="G70" s="238" t="str">
        <f>VLOOKUP(B70,Startlist!B:H,6,FALSE)</f>
        <v>ECOM MOTORSPORT</v>
      </c>
    </row>
    <row r="71" spans="1:7" ht="15" customHeight="1">
      <c r="A71" s="227">
        <f t="shared" si="0"/>
        <v>18</v>
      </c>
      <c r="B71" s="223">
        <v>106</v>
      </c>
      <c r="C71" s="228"/>
      <c r="D71" s="229" t="str">
        <f>CONCATENATE(VLOOKUP(B71,Startlist!B:H,3,FALSE)," / ",VLOOKUP(B71,Startlist!B:H,4,FALSE))</f>
        <v>Villu Mättik / Arvo Maslenikov</v>
      </c>
      <c r="E71" s="230" t="str">
        <f>VLOOKUP(B71,Startlist!B:F,5,FALSE)</f>
        <v>EST</v>
      </c>
      <c r="F71" s="229" t="str">
        <f>VLOOKUP(B71,Startlist!B:H,7,FALSE)</f>
        <v>Lada 2105</v>
      </c>
      <c r="G71" s="238" t="str">
        <f>VLOOKUP(B71,Startlist!B:H,6,FALSE)</f>
        <v>SK VILLU</v>
      </c>
    </row>
    <row r="72" spans="1:7" ht="15" customHeight="1">
      <c r="A72" s="227">
        <f t="shared" si="0"/>
        <v>19</v>
      </c>
      <c r="B72" s="223">
        <v>107</v>
      </c>
      <c r="C72" s="228"/>
      <c r="D72" s="229" t="str">
        <f>CONCATENATE(VLOOKUP(B72,Startlist!B:H,3,FALSE)," / ",VLOOKUP(B72,Startlist!B:H,4,FALSE))</f>
        <v>Karmo Karelson / Karol Pert</v>
      </c>
      <c r="E72" s="230" t="str">
        <f>VLOOKUP(B72,Startlist!B:F,5,FALSE)</f>
        <v>EST</v>
      </c>
      <c r="F72" s="229" t="str">
        <f>VLOOKUP(B72,Startlist!B:H,7,FALSE)</f>
        <v>Suzuki Balemo</v>
      </c>
      <c r="G72" s="238" t="str">
        <f>VLOOKUP(B72,Startlist!B:H,6,FALSE)</f>
        <v>ECOM MOTORSPORT</v>
      </c>
    </row>
    <row r="73" spans="1:7" ht="15" customHeight="1">
      <c r="A73" s="227">
        <f t="shared" si="0"/>
        <v>20</v>
      </c>
      <c r="B73" s="223">
        <v>108</v>
      </c>
      <c r="C73" s="228"/>
      <c r="D73" s="229" t="str">
        <f>CONCATENATE(VLOOKUP(B73,Startlist!B:H,3,FALSE)," / ",VLOOKUP(B73,Startlist!B:H,4,FALSE))</f>
        <v>Priit Guljajev / Janek Ojala</v>
      </c>
      <c r="E73" s="230" t="str">
        <f>VLOOKUP(B73,Startlist!B:F,5,FALSE)</f>
        <v>EST</v>
      </c>
      <c r="F73" s="229" t="str">
        <f>VLOOKUP(B73,Startlist!B:H,7,FALSE)</f>
        <v>VW Golf II</v>
      </c>
      <c r="G73" s="238" t="str">
        <f>VLOOKUP(B73,Startlist!B:H,6,FALSE)</f>
        <v>ECOM MOTORSPORT</v>
      </c>
    </row>
    <row r="74" spans="1:7" ht="15" customHeight="1">
      <c r="A74" s="227">
        <f t="shared" si="0"/>
        <v>21</v>
      </c>
      <c r="B74" s="223">
        <v>110</v>
      </c>
      <c r="C74" s="228"/>
      <c r="D74" s="229" t="str">
        <f>CONCATENATE(VLOOKUP(B74,Startlist!B:H,3,FALSE)," / ",VLOOKUP(B74,Startlist!B:H,4,FALSE))</f>
        <v>Keiro Orgus / Harles Senka</v>
      </c>
      <c r="E74" s="230" t="str">
        <f>VLOOKUP(B74,Startlist!B:F,5,FALSE)</f>
        <v>EST</v>
      </c>
      <c r="F74" s="229" t="str">
        <f>VLOOKUP(B74,Startlist!B:H,7,FALSE)</f>
        <v>Toyota Yaris</v>
      </c>
      <c r="G74" s="238" t="str">
        <f>VLOOKUP(B74,Startlist!B:H,6,FALSE)</f>
        <v>TIKKRI MOTORSPORT</v>
      </c>
    </row>
    <row r="75" spans="1:7" ht="15" customHeight="1">
      <c r="A75" s="227"/>
      <c r="B75" s="223"/>
      <c r="C75" s="228"/>
      <c r="D75" s="229"/>
      <c r="E75" s="230"/>
      <c r="F75" s="229"/>
      <c r="G75" s="187"/>
    </row>
    <row r="76" spans="1:7" ht="15" customHeight="1">
      <c r="A76" s="227"/>
      <c r="B76" s="232" t="s">
        <v>565</v>
      </c>
      <c r="C76" s="228"/>
      <c r="D76" s="229"/>
      <c r="E76" s="230"/>
      <c r="F76" s="229"/>
      <c r="G76" s="187"/>
    </row>
    <row r="77" spans="1:7" ht="15" customHeight="1">
      <c r="A77" s="227">
        <v>1</v>
      </c>
      <c r="B77" s="223">
        <v>25</v>
      </c>
      <c r="C77" s="228"/>
      <c r="D77" s="229" t="str">
        <f>CONCATENATE(VLOOKUP(B77,Startlist!B:H,3,FALSE)," / ",VLOOKUP(B77,Startlist!B:H,4,FALSE))</f>
        <v>Ago Ahu / Kalle Ahu</v>
      </c>
      <c r="E77" s="230" t="str">
        <f>VLOOKUP(B77,Startlist!B:F,5,FALSE)</f>
        <v>EST</v>
      </c>
      <c r="F77" s="229" t="str">
        <f>VLOOKUP(B77,Startlist!B:H,7,FALSE)</f>
        <v>BMW M3</v>
      </c>
      <c r="G77" s="238" t="str">
        <f>VLOOKUP(B77,Startlist!B:H,6,FALSE)</f>
        <v>SAR-TECH MOTORSPORT</v>
      </c>
    </row>
    <row r="78" spans="1:7" ht="15" customHeight="1">
      <c r="A78" s="227">
        <f t="shared" si="0"/>
        <v>2</v>
      </c>
      <c r="B78" s="223">
        <v>27</v>
      </c>
      <c r="C78" s="228"/>
      <c r="D78" s="229" t="str">
        <f>CONCATENATE(VLOOKUP(B78,Startlist!B:H,3,FALSE)," / ",VLOOKUP(B78,Startlist!B:H,4,FALSE))</f>
        <v>Mario Jürimäe / Rauno Rohtmets</v>
      </c>
      <c r="E78" s="230" t="str">
        <f>VLOOKUP(B78,Startlist!B:F,5,FALSE)</f>
        <v>EST</v>
      </c>
      <c r="F78" s="229" t="str">
        <f>VLOOKUP(B78,Startlist!B:H,7,FALSE)</f>
        <v>BMW M3</v>
      </c>
      <c r="G78" s="238" t="str">
        <f>VLOOKUP(B78,Startlist!B:H,6,FALSE)</f>
        <v>CUEKS RACING</v>
      </c>
    </row>
    <row r="79" spans="1:7" ht="15" customHeight="1">
      <c r="A79" s="227">
        <f t="shared" si="0"/>
        <v>3</v>
      </c>
      <c r="B79" s="223">
        <v>28</v>
      </c>
      <c r="C79" s="228"/>
      <c r="D79" s="229" t="str">
        <f>CONCATENATE(VLOOKUP(B79,Startlist!B:H,3,FALSE)," / ",VLOOKUP(B79,Startlist!B:H,4,FALSE))</f>
        <v>Madis Vanaselja / Jaanus Hōbemägi</v>
      </c>
      <c r="E79" s="230" t="str">
        <f>VLOOKUP(B79,Startlist!B:F,5,FALSE)</f>
        <v>EST</v>
      </c>
      <c r="F79" s="229" t="str">
        <f>VLOOKUP(B79,Startlist!B:H,7,FALSE)</f>
        <v>BMW M3</v>
      </c>
      <c r="G79" s="238" t="str">
        <f>VLOOKUP(B79,Startlist!B:H,6,FALSE)</f>
        <v>MS RACING</v>
      </c>
    </row>
    <row r="80" spans="1:7" ht="15" customHeight="1">
      <c r="A80" s="227">
        <f t="shared" si="0"/>
        <v>4</v>
      </c>
      <c r="B80" s="223">
        <v>29</v>
      </c>
      <c r="C80" s="228"/>
      <c r="D80" s="229" t="str">
        <f>CONCATENATE(VLOOKUP(B80,Startlist!B:H,3,FALSE)," / ",VLOOKUP(B80,Startlist!B:H,4,FALSE))</f>
        <v>Marko Ringenberg / Allar Heina</v>
      </c>
      <c r="E80" s="230" t="str">
        <f>VLOOKUP(B80,Startlist!B:F,5,FALSE)</f>
        <v>EST</v>
      </c>
      <c r="F80" s="229" t="str">
        <f>VLOOKUP(B80,Startlist!B:H,7,FALSE)</f>
        <v>BMW M3</v>
      </c>
      <c r="G80" s="238" t="str">
        <f>VLOOKUP(B80,Startlist!B:H,6,FALSE)</f>
        <v>CUEKS RACING</v>
      </c>
    </row>
    <row r="81" spans="1:7" ht="15" customHeight="1">
      <c r="A81" s="227">
        <f t="shared" si="0"/>
        <v>5</v>
      </c>
      <c r="B81" s="223">
        <v>30</v>
      </c>
      <c r="C81" s="228"/>
      <c r="D81" s="229" t="str">
        <f>CONCATENATE(VLOOKUP(B81,Startlist!B:H,3,FALSE)," / ",VLOOKUP(B81,Startlist!B:H,4,FALSE))</f>
        <v>Lembit Soe / Ahto Pihlas</v>
      </c>
      <c r="E81" s="230" t="str">
        <f>VLOOKUP(B81,Startlist!B:F,5,FALSE)</f>
        <v>EST</v>
      </c>
      <c r="F81" s="229" t="str">
        <f>VLOOKUP(B81,Startlist!B:H,7,FALSE)</f>
        <v>Toyota Starlet</v>
      </c>
      <c r="G81" s="238" t="str">
        <f>VLOOKUP(B81,Startlist!B:H,6,FALSE)</f>
        <v>SAR-TECH MOTORSPORT</v>
      </c>
    </row>
    <row r="82" spans="1:7" ht="15" customHeight="1">
      <c r="A82" s="227">
        <f t="shared" si="0"/>
        <v>6</v>
      </c>
      <c r="B82" s="223">
        <v>49</v>
      </c>
      <c r="C82" s="228"/>
      <c r="D82" s="229" t="str">
        <f>CONCATENATE(VLOOKUP(B82,Startlist!B:H,3,FALSE)," / ",VLOOKUP(B82,Startlist!B:H,4,FALSE))</f>
        <v>Raiko Aru / Veiko Kullamäe</v>
      </c>
      <c r="E82" s="230" t="str">
        <f>VLOOKUP(B82,Startlist!B:F,5,FALSE)</f>
        <v>EST</v>
      </c>
      <c r="F82" s="229" t="str">
        <f>VLOOKUP(B82,Startlist!B:H,7,FALSE)</f>
        <v>BMW M3</v>
      </c>
      <c r="G82" s="238" t="str">
        <f>VLOOKUP(B82,Startlist!B:H,6,FALSE)</f>
        <v>ECOM MOTORSPORT</v>
      </c>
    </row>
    <row r="83" spans="1:7" ht="15" customHeight="1">
      <c r="A83" s="227">
        <f t="shared" si="0"/>
        <v>7</v>
      </c>
      <c r="B83" s="223">
        <v>51</v>
      </c>
      <c r="C83" s="228"/>
      <c r="D83" s="229" t="str">
        <f>CONCATENATE(VLOOKUP(B83,Startlist!B:H,3,FALSE)," / ",VLOOKUP(B83,Startlist!B:H,4,FALSE))</f>
        <v>Argo Kuutok / Ants Uustalu</v>
      </c>
      <c r="E83" s="230" t="str">
        <f>VLOOKUP(B83,Startlist!B:F,5,FALSE)</f>
        <v>EST</v>
      </c>
      <c r="F83" s="229" t="str">
        <f>VLOOKUP(B83,Startlist!B:H,7,FALSE)</f>
        <v>BMW M3</v>
      </c>
      <c r="G83" s="238" t="str">
        <f>VLOOKUP(B83,Startlist!B:H,6,FALSE)</f>
        <v>MS RACING</v>
      </c>
    </row>
    <row r="84" spans="1:7" ht="15" customHeight="1">
      <c r="A84" s="227">
        <f t="shared" si="0"/>
        <v>8</v>
      </c>
      <c r="B84" s="223">
        <v>52</v>
      </c>
      <c r="C84" s="228"/>
      <c r="D84" s="229" t="str">
        <f>CONCATENATE(VLOOKUP(B84,Startlist!B:H,3,FALSE)," / ",VLOOKUP(B84,Startlist!B:H,4,FALSE))</f>
        <v>Gert Kull / Toomas Keskküla</v>
      </c>
      <c r="E84" s="230" t="str">
        <f>VLOOKUP(B84,Startlist!B:F,5,FALSE)</f>
        <v>EST</v>
      </c>
      <c r="F84" s="229" t="str">
        <f>VLOOKUP(B84,Startlist!B:H,7,FALSE)</f>
        <v>BMW M3</v>
      </c>
      <c r="G84" s="238" t="str">
        <f>VLOOKUP(B84,Startlist!B:H,6,FALSE)</f>
        <v>MS RACING</v>
      </c>
    </row>
    <row r="85" spans="1:7" ht="15" customHeight="1">
      <c r="A85" s="227">
        <f t="shared" si="0"/>
        <v>9</v>
      </c>
      <c r="B85" s="223">
        <v>71</v>
      </c>
      <c r="C85" s="228"/>
      <c r="D85" s="229" t="str">
        <f>CONCATENATE(VLOOKUP(B85,Startlist!B:H,3,FALSE)," / ",VLOOKUP(B85,Startlist!B:H,4,FALSE))</f>
        <v>Peeter Kaibald / Sven Andevei</v>
      </c>
      <c r="E85" s="230" t="str">
        <f>VLOOKUP(B85,Startlist!B:F,5,FALSE)</f>
        <v>EST</v>
      </c>
      <c r="F85" s="229" t="str">
        <f>VLOOKUP(B85,Startlist!B:H,7,FALSE)</f>
        <v>BMW M3</v>
      </c>
      <c r="G85" s="238" t="str">
        <f>VLOOKUP(B85,Startlist!B:H,6,FALSE)</f>
        <v>MS RACING</v>
      </c>
    </row>
    <row r="86" spans="1:7" ht="15" customHeight="1">
      <c r="A86" s="227">
        <f t="shared" si="0"/>
        <v>10</v>
      </c>
      <c r="B86" s="223">
        <v>91</v>
      </c>
      <c r="C86" s="228"/>
      <c r="D86" s="229" t="str">
        <f>CONCATENATE(VLOOKUP(B86,Startlist!B:H,3,FALSE)," / ",VLOOKUP(B86,Startlist!B:H,4,FALSE))</f>
        <v>Ander Elevant / Priit Piir</v>
      </c>
      <c r="E86" s="230" t="str">
        <f>VLOOKUP(B86,Startlist!B:F,5,FALSE)</f>
        <v>EST</v>
      </c>
      <c r="F86" s="229" t="str">
        <f>VLOOKUP(B86,Startlist!B:H,7,FALSE)</f>
        <v>BMW M3</v>
      </c>
      <c r="G86" s="238" t="str">
        <f>VLOOKUP(B86,Startlist!B:H,6,FALSE)</f>
        <v>MS RACING</v>
      </c>
    </row>
    <row r="87" spans="1:7" ht="15" customHeight="1">
      <c r="A87" s="227">
        <f t="shared" si="0"/>
        <v>11</v>
      </c>
      <c r="B87" s="223">
        <v>96</v>
      </c>
      <c r="C87" s="228"/>
      <c r="D87" s="229" t="str">
        <f>CONCATENATE(VLOOKUP(B87,Startlist!B:H,3,FALSE)," / ",VLOOKUP(B87,Startlist!B:H,4,FALSE))</f>
        <v>Henri Hallik / Urmo Piigli</v>
      </c>
      <c r="E87" s="230" t="str">
        <f>VLOOKUP(B87,Startlist!B:F,5,FALSE)</f>
        <v>EST</v>
      </c>
      <c r="F87" s="229" t="str">
        <f>VLOOKUP(B87,Startlist!B:H,7,FALSE)</f>
        <v>BMW 325i</v>
      </c>
      <c r="G87" s="238" t="str">
        <f>VLOOKUP(B87,Startlist!B:H,6,FALSE)</f>
        <v>PROREHV RALLY TEAM</v>
      </c>
    </row>
    <row r="88" spans="1:7" ht="15" customHeight="1">
      <c r="A88" s="227">
        <f t="shared" si="0"/>
        <v>12</v>
      </c>
      <c r="B88" s="223">
        <v>102</v>
      </c>
      <c r="C88" s="228"/>
      <c r="D88" s="229" t="str">
        <f>CONCATENATE(VLOOKUP(B88,Startlist!B:H,3,FALSE)," / ",VLOOKUP(B88,Startlist!B:H,4,FALSE))</f>
        <v>Indrek Ups / Fredi Kostikov</v>
      </c>
      <c r="E88" s="230" t="str">
        <f>VLOOKUP(B88,Startlist!B:F,5,FALSE)</f>
        <v>EST</v>
      </c>
      <c r="F88" s="229" t="str">
        <f>VLOOKUP(B88,Startlist!B:H,7,FALSE)</f>
        <v>BMW 318i</v>
      </c>
      <c r="G88" s="238" t="str">
        <f>VLOOKUP(B88,Startlist!B:H,6,FALSE)</f>
        <v>LAITSERALLYPARK</v>
      </c>
    </row>
    <row r="89" spans="1:7" ht="15" customHeight="1">
      <c r="A89" s="227"/>
      <c r="B89" s="223"/>
      <c r="C89" s="228"/>
      <c r="D89" s="229"/>
      <c r="E89" s="230"/>
      <c r="F89" s="229"/>
      <c r="G89" s="187"/>
    </row>
    <row r="90" spans="1:7" ht="15" customHeight="1">
      <c r="A90" s="227"/>
      <c r="B90" s="232" t="s">
        <v>564</v>
      </c>
      <c r="C90" s="228"/>
      <c r="D90" s="229"/>
      <c r="E90" s="230"/>
      <c r="F90" s="229"/>
      <c r="G90" s="187"/>
    </row>
    <row r="91" spans="1:7" ht="15" customHeight="1">
      <c r="A91" s="227">
        <v>1</v>
      </c>
      <c r="B91" s="223">
        <v>6</v>
      </c>
      <c r="C91" s="228"/>
      <c r="D91" s="229" t="str">
        <f>CONCATENATE(VLOOKUP(B91,Startlist!B:H,3,FALSE)," / ",VLOOKUP(B91,Startlist!B:H,4,FALSE))</f>
        <v>Ranno Bundsen / Robert Loshtshenikov</v>
      </c>
      <c r="E91" s="230" t="str">
        <f>VLOOKUP(B91,Startlist!B:F,5,FALSE)</f>
        <v>EST</v>
      </c>
      <c r="F91" s="229" t="str">
        <f>VLOOKUP(B91,Startlist!B:H,7,FALSE)</f>
        <v>Mitsubishi Lancer Evo 8</v>
      </c>
      <c r="G91" s="238" t="str">
        <f>VLOOKUP(B91,Startlist!B:H,6,FALSE)</f>
        <v>TIKKRI MOTORSPORT</v>
      </c>
    </row>
    <row r="92" spans="1:7" ht="15" customHeight="1">
      <c r="A92" s="227">
        <f t="shared" si="0"/>
        <v>2</v>
      </c>
      <c r="B92" s="223">
        <v>7</v>
      </c>
      <c r="C92" s="228"/>
      <c r="D92" s="229" t="str">
        <f>CONCATENATE(VLOOKUP(B92,Startlist!B:H,3,FALSE)," / ",VLOOKUP(B92,Startlist!B:H,4,FALSE))</f>
        <v>Guntis Lielkajis / Ivars Groshus</v>
      </c>
      <c r="E92" s="230" t="str">
        <f>VLOOKUP(B92,Startlist!B:F,5,FALSE)</f>
        <v>LAT</v>
      </c>
      <c r="F92" s="229" t="str">
        <f>VLOOKUP(B92,Startlist!B:H,7,FALSE)</f>
        <v>Mitsubishi Lancer Evo 9</v>
      </c>
      <c r="G92" s="238" t="str">
        <f>VLOOKUP(B92,Startlist!B:H,6,FALSE)</f>
        <v>GUNTIS LIELKAJIS</v>
      </c>
    </row>
    <row r="93" spans="1:7" ht="15" customHeight="1">
      <c r="A93" s="227">
        <f t="shared" si="0"/>
        <v>3</v>
      </c>
      <c r="B93" s="223">
        <v>12</v>
      </c>
      <c r="C93" s="228"/>
      <c r="D93" s="229" t="str">
        <f>CONCATENATE(VLOOKUP(B93,Startlist!B:H,3,FALSE)," / ",VLOOKUP(B93,Startlist!B:H,4,FALSE))</f>
        <v>Hendrik Kers / Janek Tamm</v>
      </c>
      <c r="E93" s="230" t="str">
        <f>VLOOKUP(B93,Startlist!B:F,5,FALSE)</f>
        <v>EST</v>
      </c>
      <c r="F93" s="229" t="str">
        <f>VLOOKUP(B93,Startlist!B:H,7,FALSE)</f>
        <v>Mitsubishi Lancer Evo 5</v>
      </c>
      <c r="G93" s="238" t="str">
        <f>VLOOKUP(B93,Startlist!B:H,6,FALSE)</f>
        <v>ALM MOTORSPORT</v>
      </c>
    </row>
    <row r="94" spans="1:7" ht="15" customHeight="1">
      <c r="A94" s="227">
        <f t="shared" si="0"/>
        <v>4</v>
      </c>
      <c r="B94" s="223">
        <v>14</v>
      </c>
      <c r="C94" s="228"/>
      <c r="D94" s="229" t="str">
        <f>CONCATENATE(VLOOKUP(B94,Startlist!B:H,3,FALSE)," / ",VLOOKUP(B94,Startlist!B:H,4,FALSE))</f>
        <v>Priit Koik / Uku Heldna</v>
      </c>
      <c r="E94" s="230" t="str">
        <f>VLOOKUP(B94,Startlist!B:F,5,FALSE)</f>
        <v>EST</v>
      </c>
      <c r="F94" s="229" t="str">
        <f>VLOOKUP(B94,Startlist!B:H,7,FALSE)</f>
        <v>Mitsubishi Lancer Evo 8</v>
      </c>
      <c r="G94" s="238" t="str">
        <f>VLOOKUP(B94,Startlist!B:H,6,FALSE)</f>
        <v>KAUR MOTORSPORT</v>
      </c>
    </row>
    <row r="95" spans="1:7" ht="15" customHeight="1">
      <c r="A95" s="227">
        <f t="shared" si="0"/>
        <v>5</v>
      </c>
      <c r="B95" s="223">
        <v>16</v>
      </c>
      <c r="C95" s="228"/>
      <c r="D95" s="229" t="str">
        <f>CONCATENATE(VLOOKUP(B95,Startlist!B:H,3,FALSE)," / ",VLOOKUP(B95,Startlist!B:H,4,FALSE))</f>
        <v>Aiko Aigro / Kermo Kärtmann</v>
      </c>
      <c r="E95" s="230" t="str">
        <f>VLOOKUP(B95,Startlist!B:F,5,FALSE)</f>
        <v>EST</v>
      </c>
      <c r="F95" s="229" t="str">
        <f>VLOOKUP(B95,Startlist!B:H,7,FALSE)</f>
        <v>Mitsubishi Lancer Evo 6</v>
      </c>
      <c r="G95" s="238" t="str">
        <f>VLOOKUP(B95,Startlist!B:H,6,FALSE)</f>
        <v>TIKKRI MOTORSPORT</v>
      </c>
    </row>
    <row r="96" spans="1:7" ht="15" customHeight="1">
      <c r="A96" s="227">
        <f t="shared" si="0"/>
        <v>6</v>
      </c>
      <c r="B96" s="223">
        <v>17</v>
      </c>
      <c r="C96" s="228"/>
      <c r="D96" s="229" t="str">
        <f>CONCATENATE(VLOOKUP(B96,Startlist!B:H,3,FALSE)," / ",VLOOKUP(B96,Startlist!B:H,4,FALSE))</f>
        <v>Anre Saks / Rainer Maasik</v>
      </c>
      <c r="E96" s="230" t="str">
        <f>VLOOKUP(B96,Startlist!B:F,5,FALSE)</f>
        <v>EST</v>
      </c>
      <c r="F96" s="229" t="str">
        <f>VLOOKUP(B96,Startlist!B:H,7,FALSE)</f>
        <v>Mitsubishi Lancer Evo 7</v>
      </c>
      <c r="G96" s="238" t="str">
        <f>VLOOKUP(B96,Startlist!B:H,6,FALSE)</f>
        <v>ALM MOTORSPORT</v>
      </c>
    </row>
    <row r="97" spans="1:7" ht="15" customHeight="1">
      <c r="A97" s="227">
        <f t="shared" si="0"/>
        <v>7</v>
      </c>
      <c r="B97" s="223">
        <v>40</v>
      </c>
      <c r="C97" s="228"/>
      <c r="D97" s="229" t="str">
        <f>CONCATENATE(VLOOKUP(B97,Startlist!B:H,3,FALSE)," / ",VLOOKUP(B97,Startlist!B:H,4,FALSE))</f>
        <v>Siim Liivamägi / Edvin Parisalu</v>
      </c>
      <c r="E97" s="230" t="str">
        <f>VLOOKUP(B97,Startlist!B:F,5,FALSE)</f>
        <v>EST</v>
      </c>
      <c r="F97" s="229" t="str">
        <f>VLOOKUP(B97,Startlist!B:H,7,FALSE)</f>
        <v>Mitsubishi Lancer Evo 6</v>
      </c>
      <c r="G97" s="238" t="str">
        <f>VLOOKUP(B97,Startlist!B:H,6,FALSE)</f>
        <v>MS RACING</v>
      </c>
    </row>
    <row r="98" spans="1:7" ht="15" customHeight="1">
      <c r="A98" s="227">
        <f t="shared" si="0"/>
        <v>8</v>
      </c>
      <c r="B98" s="223">
        <v>44</v>
      </c>
      <c r="C98" s="228"/>
      <c r="D98" s="229" t="str">
        <f>CONCATENATE(VLOOKUP(B98,Startlist!B:H,3,FALSE)," / ",VLOOKUP(B98,Startlist!B:H,4,FALSE))</f>
        <v>Henri Franke / Alain Sivous</v>
      </c>
      <c r="E98" s="230" t="str">
        <f>VLOOKUP(B98,Startlist!B:F,5,FALSE)</f>
        <v>EST</v>
      </c>
      <c r="F98" s="229" t="str">
        <f>VLOOKUP(B98,Startlist!B:H,7,FALSE)</f>
        <v>Subaru Impreza</v>
      </c>
      <c r="G98" s="238" t="str">
        <f>VLOOKUP(B98,Startlist!B:H,6,FALSE)</f>
        <v>ECOM MOTORSPORT</v>
      </c>
    </row>
    <row r="99" spans="1:7" ht="15" customHeight="1">
      <c r="A99" s="227">
        <f t="shared" si="0"/>
        <v>9</v>
      </c>
      <c r="B99" s="223">
        <v>85</v>
      </c>
      <c r="C99" s="228"/>
      <c r="D99" s="229" t="str">
        <f>CONCATENATE(VLOOKUP(B99,Startlist!B:H,3,FALSE)," / ",VLOOKUP(B99,Startlist!B:H,4,FALSE))</f>
        <v>Allar Goldberg / Kaarel Lääne</v>
      </c>
      <c r="E99" s="230" t="str">
        <f>VLOOKUP(B99,Startlist!B:F,5,FALSE)</f>
        <v>EST</v>
      </c>
      <c r="F99" s="229" t="str">
        <f>VLOOKUP(B99,Startlist!B:H,7,FALSE)</f>
        <v>Lancia Delta HFIntegrale</v>
      </c>
      <c r="G99" s="238" t="str">
        <f>VLOOKUP(B99,Startlist!B:H,6,FALSE)</f>
        <v>ALM MOTORSPORT</v>
      </c>
    </row>
    <row r="100" spans="1:7" ht="15" customHeight="1">
      <c r="A100" s="227"/>
      <c r="B100" s="223"/>
      <c r="C100" s="228"/>
      <c r="D100" s="229"/>
      <c r="E100" s="230"/>
      <c r="F100" s="229"/>
      <c r="G100" s="187"/>
    </row>
    <row r="101" spans="1:7" ht="15" customHeight="1">
      <c r="A101" s="227"/>
      <c r="B101" s="232" t="s">
        <v>563</v>
      </c>
      <c r="C101" s="228"/>
      <c r="D101" s="229"/>
      <c r="E101" s="230"/>
      <c r="F101" s="229"/>
      <c r="G101" s="187"/>
    </row>
    <row r="102" spans="1:7" ht="15" customHeight="1">
      <c r="A102" s="227">
        <v>1</v>
      </c>
      <c r="B102" s="223">
        <v>111</v>
      </c>
      <c r="C102" s="228"/>
      <c r="D102" s="229" t="str">
        <f>CONCATENATE(VLOOKUP(B102,Startlist!B:H,3,FALSE)," / ",VLOOKUP(B102,Startlist!B:H,4,FALSE))</f>
        <v>Taavi Niinemets / Esko Allika</v>
      </c>
      <c r="E102" s="230" t="str">
        <f>VLOOKUP(B102,Startlist!B:F,5,FALSE)</f>
        <v>EST</v>
      </c>
      <c r="F102" s="229" t="str">
        <f>VLOOKUP(B102,Startlist!B:H,7,FALSE)</f>
        <v>Gaz 51A</v>
      </c>
      <c r="G102" s="238" t="str">
        <f>VLOOKUP(B102,Startlist!B:H,6,FALSE)</f>
        <v>GAZ RALLIKLUBI</v>
      </c>
    </row>
    <row r="103" spans="1:7" ht="15" customHeight="1">
      <c r="A103" s="227">
        <f t="shared" si="0"/>
        <v>2</v>
      </c>
      <c r="B103" s="223">
        <v>112</v>
      </c>
      <c r="C103" s="228"/>
      <c r="D103" s="229" t="str">
        <f>CONCATENATE(VLOOKUP(B103,Startlist!B:H,3,FALSE)," / ",VLOOKUP(B103,Startlist!B:H,4,FALSE))</f>
        <v>Rainer Tuberik / Tauri Taevas</v>
      </c>
      <c r="E103" s="230" t="str">
        <f>VLOOKUP(B103,Startlist!B:F,5,FALSE)</f>
        <v>EST</v>
      </c>
      <c r="F103" s="229" t="str">
        <f>VLOOKUP(B103,Startlist!B:H,7,FALSE)</f>
        <v>Gaz 51</v>
      </c>
      <c r="G103" s="238" t="str">
        <f>VLOOKUP(B103,Startlist!B:H,6,FALSE)</f>
        <v>GAZ RALLIKLUBI</v>
      </c>
    </row>
    <row r="104" spans="1:7" ht="15" customHeight="1">
      <c r="A104" s="227">
        <f t="shared" si="0"/>
        <v>3</v>
      </c>
      <c r="B104" s="223">
        <v>113</v>
      </c>
      <c r="C104" s="228"/>
      <c r="D104" s="229" t="str">
        <f>CONCATENATE(VLOOKUP(B104,Startlist!B:H,3,FALSE)," / ",VLOOKUP(B104,Startlist!B:H,4,FALSE))</f>
        <v>Tarmo Silt / Raido Loel</v>
      </c>
      <c r="E104" s="230" t="str">
        <f>VLOOKUP(B104,Startlist!B:F,5,FALSE)</f>
        <v>EST</v>
      </c>
      <c r="F104" s="229" t="str">
        <f>VLOOKUP(B104,Startlist!B:H,7,FALSE)</f>
        <v>Gaz 51</v>
      </c>
      <c r="G104" s="238" t="str">
        <f>VLOOKUP(B104,Startlist!B:H,6,FALSE)</f>
        <v>GAZ RALLIKLUBI</v>
      </c>
    </row>
    <row r="105" spans="1:7" ht="15" customHeight="1">
      <c r="A105" s="227">
        <f t="shared" si="0"/>
        <v>4</v>
      </c>
      <c r="B105" s="223">
        <v>114</v>
      </c>
      <c r="C105" s="228"/>
      <c r="D105" s="229" t="str">
        <f>CONCATENATE(VLOOKUP(B105,Startlist!B:H,3,FALSE)," / ",VLOOKUP(B105,Startlist!B:H,4,FALSE))</f>
        <v>Kristo Laadre / Andres Lichtfeldt</v>
      </c>
      <c r="E105" s="230" t="str">
        <f>VLOOKUP(B105,Startlist!B:F,5,FALSE)</f>
        <v>EST</v>
      </c>
      <c r="F105" s="229" t="str">
        <f>VLOOKUP(B105,Startlist!B:H,7,FALSE)</f>
        <v>Gaz 51A LANG</v>
      </c>
      <c r="G105" s="238" t="str">
        <f>VLOOKUP(B105,Startlist!B:H,6,FALSE)</f>
        <v>GAZ RALLIKLUBI</v>
      </c>
    </row>
    <row r="106" spans="1:7" ht="15" customHeight="1">
      <c r="A106" s="227">
        <f t="shared" si="0"/>
        <v>5</v>
      </c>
      <c r="B106" s="223">
        <v>115</v>
      </c>
      <c r="C106" s="228"/>
      <c r="D106" s="229" t="str">
        <f>CONCATENATE(VLOOKUP(B106,Startlist!B:H,3,FALSE)," / ",VLOOKUP(B106,Startlist!B:H,4,FALSE))</f>
        <v>Tarmo Bortnik / Indrek Tulp</v>
      </c>
      <c r="E106" s="230" t="str">
        <f>VLOOKUP(B106,Startlist!B:F,5,FALSE)</f>
        <v>EST</v>
      </c>
      <c r="F106" s="229" t="str">
        <f>VLOOKUP(B106,Startlist!B:H,7,FALSE)</f>
        <v>Gaz 51A</v>
      </c>
      <c r="G106" s="238" t="str">
        <f>VLOOKUP(B106,Startlist!B:H,6,FALSE)</f>
        <v>GAZ RALLIKLUBI</v>
      </c>
    </row>
    <row r="107" spans="1:7" ht="15" customHeight="1">
      <c r="A107" s="227">
        <f t="shared" si="0"/>
        <v>6</v>
      </c>
      <c r="B107" s="223">
        <v>116</v>
      </c>
      <c r="C107" s="228"/>
      <c r="D107" s="229" t="str">
        <f>CONCATENATE(VLOOKUP(B107,Startlist!B:H,3,FALSE)," / ",VLOOKUP(B107,Startlist!B:H,4,FALSE))</f>
        <v>Veiko Liukanen / Toivo Liukanen</v>
      </c>
      <c r="E107" s="230" t="str">
        <f>VLOOKUP(B107,Startlist!B:F,5,FALSE)</f>
        <v>EST</v>
      </c>
      <c r="F107" s="229" t="str">
        <f>VLOOKUP(B107,Startlist!B:H,7,FALSE)</f>
        <v>Gaz 51</v>
      </c>
      <c r="G107" s="238" t="str">
        <f>VLOOKUP(B107,Startlist!B:H,6,FALSE)</f>
        <v>ECOM MOTORSPORT</v>
      </c>
    </row>
    <row r="108" spans="1:7" ht="15" customHeight="1">
      <c r="A108" s="227">
        <f t="shared" si="0"/>
        <v>7</v>
      </c>
      <c r="B108" s="223">
        <v>117</v>
      </c>
      <c r="C108" s="228"/>
      <c r="D108" s="229" t="str">
        <f>CONCATENATE(VLOOKUP(B108,Startlist!B:H,3,FALSE)," / ",VLOOKUP(B108,Startlist!B:H,4,FALSE))</f>
        <v>Meelis Hirsnik / Kaido Oru</v>
      </c>
      <c r="E108" s="230" t="str">
        <f>VLOOKUP(B108,Startlist!B:F,5,FALSE)</f>
        <v>EST</v>
      </c>
      <c r="F108" s="229" t="str">
        <f>VLOOKUP(B108,Startlist!B:H,7,FALSE)</f>
        <v>Gaz 51 R5</v>
      </c>
      <c r="G108" s="238" t="str">
        <f>VLOOKUP(B108,Startlist!B:H,6,FALSE)</f>
        <v>PROREHV RALLY TEAM</v>
      </c>
    </row>
    <row r="109" spans="1:7" ht="15" customHeight="1">
      <c r="A109" s="227">
        <f t="shared" si="0"/>
        <v>8</v>
      </c>
      <c r="B109" s="223">
        <v>118</v>
      </c>
      <c r="C109" s="228"/>
      <c r="D109" s="229" t="str">
        <f>CONCATENATE(VLOOKUP(B109,Startlist!B:H,3,FALSE)," / ",VLOOKUP(B109,Startlist!B:H,4,FALSE))</f>
        <v>Olev Helü / Aivo Alasoo</v>
      </c>
      <c r="E109" s="230" t="str">
        <f>VLOOKUP(B109,Startlist!B:F,5,FALSE)</f>
        <v>EST</v>
      </c>
      <c r="F109" s="229" t="str">
        <f>VLOOKUP(B109,Startlist!B:H,7,FALSE)</f>
        <v>Gaz 51A V8</v>
      </c>
      <c r="G109" s="238" t="str">
        <f>VLOOKUP(B109,Startlist!B:H,6,FALSE)</f>
        <v>GAZ RALLIKLUBI</v>
      </c>
    </row>
    <row r="110" spans="1:7" ht="15" customHeight="1">
      <c r="A110" s="227">
        <f t="shared" si="0"/>
        <v>9</v>
      </c>
      <c r="B110" s="223">
        <v>119</v>
      </c>
      <c r="C110" s="228"/>
      <c r="D110" s="229" t="str">
        <f>CONCATENATE(VLOOKUP(B110,Startlist!B:H,3,FALSE)," / ",VLOOKUP(B110,Startlist!B:H,4,FALSE))</f>
        <v>Jüri Lindmets / Nele Helü</v>
      </c>
      <c r="E110" s="230" t="str">
        <f>VLOOKUP(B110,Startlist!B:F,5,FALSE)</f>
        <v>EST</v>
      </c>
      <c r="F110" s="229" t="str">
        <f>VLOOKUP(B110,Startlist!B:H,7,FALSE)</f>
        <v>Gaz 51A</v>
      </c>
      <c r="G110" s="238" t="str">
        <f>VLOOKUP(B110,Startlist!B:H,6,FALSE)</f>
        <v>GAZ RALLIKLUBI</v>
      </c>
    </row>
    <row r="111" spans="1:7" ht="15" customHeight="1">
      <c r="A111" s="227">
        <f t="shared" si="0"/>
        <v>10</v>
      </c>
      <c r="B111" s="223">
        <v>120</v>
      </c>
      <c r="C111" s="228"/>
      <c r="D111" s="229" t="str">
        <f>CONCATENATE(VLOOKUP(B111,Startlist!B:H,3,FALSE)," / ",VLOOKUP(B111,Startlist!B:H,4,FALSE))</f>
        <v>Janno Kamp / Silver Raudmägi</v>
      </c>
      <c r="E111" s="230" t="str">
        <f>VLOOKUP(B111,Startlist!B:F,5,FALSE)</f>
        <v>EST</v>
      </c>
      <c r="F111" s="229" t="str">
        <f>VLOOKUP(B111,Startlist!B:H,7,FALSE)</f>
        <v>Gaz 51</v>
      </c>
      <c r="G111" s="238" t="str">
        <f>VLOOKUP(B111,Startlist!B:H,6,FALSE)</f>
        <v>ECOM MOTORSPORT</v>
      </c>
    </row>
    <row r="112" spans="1:7" ht="15" customHeight="1">
      <c r="A112" s="227">
        <f t="shared" si="0"/>
        <v>11</v>
      </c>
      <c r="B112" s="223">
        <v>121</v>
      </c>
      <c r="C112" s="228"/>
      <c r="D112" s="229" t="str">
        <f>CONCATENATE(VLOOKUP(B112,Startlist!B:H,3,FALSE)," / ",VLOOKUP(B112,Startlist!B:H,4,FALSE))</f>
        <v>Elmo Allika / Valter Nōmmik</v>
      </c>
      <c r="E112" s="230" t="str">
        <f>VLOOKUP(B112,Startlist!B:F,5,FALSE)</f>
        <v>EST</v>
      </c>
      <c r="F112" s="229" t="str">
        <f>VLOOKUP(B112,Startlist!B:H,7,FALSE)</f>
        <v>Gaz 51</v>
      </c>
      <c r="G112" s="238" t="str">
        <f>VLOOKUP(B112,Startlist!B:H,6,FALSE)</f>
        <v>GAZ RALLIKLUBI</v>
      </c>
    </row>
    <row r="113" spans="1:6" ht="15">
      <c r="A113" s="231"/>
      <c r="B113" s="222"/>
      <c r="C113" s="199"/>
      <c r="D113" s="199"/>
      <c r="E113" s="199"/>
      <c r="F113" s="199"/>
    </row>
    <row r="114" spans="1:7" ht="15" customHeight="1">
      <c r="A114" s="227"/>
      <c r="B114" s="232" t="s">
        <v>899</v>
      </c>
      <c r="C114" s="228"/>
      <c r="D114" s="229"/>
      <c r="E114" s="230"/>
      <c r="F114" s="229"/>
      <c r="G114" s="187"/>
    </row>
    <row r="115" spans="1:7" ht="15" customHeight="1">
      <c r="A115" s="227">
        <v>1</v>
      </c>
      <c r="B115" s="223">
        <v>203</v>
      </c>
      <c r="C115" s="228"/>
      <c r="D115" s="229" t="str">
        <f>CONCATENATE(VLOOKUP(B115,Startlist!B:H,3,FALSE)," / ",VLOOKUP(B115,Startlist!B:H,4,FALSE))</f>
        <v>Rasmus Uustulnd / Kuldar Sikk</v>
      </c>
      <c r="E115" s="230" t="str">
        <f>VLOOKUP(B115,Startlist!B:F,5,FALSE)</f>
        <v>EST</v>
      </c>
      <c r="F115" s="229" t="str">
        <f>VLOOKUP(B115,Startlist!B:H,7,FALSE)</f>
        <v>Ford Fiesta R2</v>
      </c>
      <c r="G115" s="238" t="str">
        <f>VLOOKUP(B115,Startlist!B:H,6,FALSE)</f>
        <v>SAR-TECH MOTORSPORT</v>
      </c>
    </row>
    <row r="116" spans="1:7" ht="15" customHeight="1">
      <c r="A116" s="227">
        <f aca="true" t="shared" si="1" ref="A116:A122">A115+1</f>
        <v>2</v>
      </c>
      <c r="B116" s="223">
        <v>210</v>
      </c>
      <c r="C116" s="228"/>
      <c r="D116" s="229" t="str">
        <f>CONCATENATE(VLOOKUP(B116,Startlist!B:H,3,FALSE)," / ",VLOOKUP(B116,Startlist!B:H,4,FALSE))</f>
        <v>Kristen Kelement / Timo Kasesalu</v>
      </c>
      <c r="E116" s="230" t="str">
        <f>VLOOKUP(B116,Startlist!B:F,5,FALSE)</f>
        <v>EST</v>
      </c>
      <c r="F116" s="229" t="str">
        <f>VLOOKUP(B116,Startlist!B:H,7,FALSE)</f>
        <v>Citroen C2 R2 MAX</v>
      </c>
      <c r="G116" s="238" t="str">
        <f>VLOOKUP(B116,Startlist!B:H,6,FALSE)</f>
        <v>RS RACING TEAM</v>
      </c>
    </row>
    <row r="117" spans="1:7" ht="15" customHeight="1">
      <c r="A117" s="227">
        <f t="shared" si="1"/>
        <v>3</v>
      </c>
      <c r="B117" s="223">
        <v>206</v>
      </c>
      <c r="C117" s="228"/>
      <c r="D117" s="229" t="str">
        <f>CONCATENATE(VLOOKUP(B117,Startlist!B:H,3,FALSE)," / ",VLOOKUP(B117,Startlist!B:H,4,FALSE))</f>
        <v>Kevin Kuusik / Cristen Laos</v>
      </c>
      <c r="E117" s="230" t="str">
        <f>VLOOKUP(B117,Startlist!B:F,5,FALSE)</f>
        <v>EST</v>
      </c>
      <c r="F117" s="229" t="str">
        <f>VLOOKUP(B117,Startlist!B:H,7,FALSE)</f>
        <v>Ford Fiesta R2</v>
      </c>
      <c r="G117" s="238" t="str">
        <f>VLOOKUP(B117,Startlist!B:H,6,FALSE)</f>
        <v>OT RACING</v>
      </c>
    </row>
    <row r="118" spans="1:7" ht="15" customHeight="1">
      <c r="A118" s="227">
        <f t="shared" si="1"/>
        <v>4</v>
      </c>
      <c r="B118" s="223">
        <v>204</v>
      </c>
      <c r="C118" s="228"/>
      <c r="D118" s="229" t="str">
        <f>CONCATENATE(VLOOKUP(B118,Startlist!B:H,3,FALSE)," / ",VLOOKUP(B118,Startlist!B:H,4,FALSE))</f>
        <v>Roland Poom / Marti Halling</v>
      </c>
      <c r="E118" s="230" t="str">
        <f>VLOOKUP(B118,Startlist!B:F,5,FALSE)</f>
        <v>EST</v>
      </c>
      <c r="F118" s="229" t="str">
        <f>VLOOKUP(B118,Startlist!B:H,7,FALSE)</f>
        <v>Ford Fiesta R2</v>
      </c>
      <c r="G118" s="238" t="str">
        <f>VLOOKUP(B118,Startlist!B:H,6,FALSE)</f>
        <v>BALTIC MOTORSPORT PROMOTION</v>
      </c>
    </row>
    <row r="119" spans="1:7" ht="15" customHeight="1">
      <c r="A119" s="227">
        <f t="shared" si="1"/>
        <v>5</v>
      </c>
      <c r="B119" s="223">
        <v>217</v>
      </c>
      <c r="C119" s="228"/>
      <c r="D119" s="229" t="str">
        <f>CONCATENATE(VLOOKUP(B119,Startlist!B:H,3,FALSE)," / ",VLOOKUP(B119,Startlist!B:H,4,FALSE))</f>
        <v>Rainer Rohtmets / Alo Ivask</v>
      </c>
      <c r="E119" s="230" t="str">
        <f>VLOOKUP(B119,Startlist!B:F,5,FALSE)</f>
        <v>EST</v>
      </c>
      <c r="F119" s="229" t="str">
        <f>VLOOKUP(B119,Startlist!B:H,7,FALSE)</f>
        <v>Citroen C2 R2 MAX</v>
      </c>
      <c r="G119" s="238" t="str">
        <f>VLOOKUP(B119,Startlist!B:H,6,FALSE)</f>
        <v>PRINTSPORT RACING</v>
      </c>
    </row>
    <row r="120" spans="1:7" ht="15" customHeight="1">
      <c r="A120" s="227">
        <f t="shared" si="1"/>
        <v>6</v>
      </c>
      <c r="B120" s="223">
        <v>205</v>
      </c>
      <c r="C120" s="228"/>
      <c r="D120" s="229" t="str">
        <f>CONCATENATE(VLOOKUP(B120,Startlist!B:H,3,FALSE)," / ",VLOOKUP(B120,Startlist!B:H,4,FALSE))</f>
        <v>Oliver Ojaperv / Jarno Talve</v>
      </c>
      <c r="E120" s="230" t="str">
        <f>VLOOKUP(B120,Startlist!B:F,5,FALSE)</f>
        <v>EST</v>
      </c>
      <c r="F120" s="229" t="str">
        <f>VLOOKUP(B120,Startlist!B:H,7,FALSE)</f>
        <v>Ford Fiesta R2</v>
      </c>
      <c r="G120" s="238" t="str">
        <f>VLOOKUP(B120,Startlist!B:H,6,FALSE)</f>
        <v>OT RACING</v>
      </c>
    </row>
    <row r="121" spans="1:7" ht="15" customHeight="1">
      <c r="A121" s="227">
        <f t="shared" si="1"/>
        <v>7</v>
      </c>
      <c r="B121" s="223">
        <v>201</v>
      </c>
      <c r="C121" s="228"/>
      <c r="D121" s="229" t="str">
        <f>CONCATENATE(VLOOKUP(B121,Startlist!B:H,3,FALSE)," / ",VLOOKUP(B121,Startlist!B:H,4,FALSE))</f>
        <v>Kenneth Sepp / Tanel Kasesalu</v>
      </c>
      <c r="E121" s="230" t="str">
        <f>VLOOKUP(B121,Startlist!B:F,5,FALSE)</f>
        <v>EST</v>
      </c>
      <c r="F121" s="229" t="str">
        <f>VLOOKUP(B121,Startlist!B:H,7,FALSE)</f>
        <v>Ford Fiesta R2</v>
      </c>
      <c r="G121" s="238" t="str">
        <f>VLOOKUP(B121,Startlist!B:H,6,FALSE)</f>
        <v>SAR-TECH MOTORSPORT</v>
      </c>
    </row>
    <row r="122" spans="1:7" ht="15" customHeight="1">
      <c r="A122" s="227">
        <f t="shared" si="1"/>
        <v>8</v>
      </c>
      <c r="B122" s="223">
        <v>207</v>
      </c>
      <c r="C122" s="228"/>
      <c r="D122" s="229" t="str">
        <f>CONCATENATE(VLOOKUP(B122,Startlist!B:H,3,FALSE)," / ",VLOOKUP(B122,Startlist!B:H,4,FALSE))</f>
        <v>Gustav Kruuda / Ken Järveoja</v>
      </c>
      <c r="E122" s="230" t="str">
        <f>VLOOKUP(B122,Startlist!B:F,5,FALSE)</f>
        <v>EST</v>
      </c>
      <c r="F122" s="229" t="str">
        <f>VLOOKUP(B122,Startlist!B:H,7,FALSE)</f>
        <v>Ford Fiesta R2T</v>
      </c>
      <c r="G122" s="238" t="str">
        <f>VLOOKUP(B122,Startlist!B:H,6,FALSE)</f>
        <v>ME3 MOTOSPORT</v>
      </c>
    </row>
    <row r="123" spans="1:7" ht="15" customHeight="1">
      <c r="A123" s="227">
        <f>A122+1</f>
        <v>9</v>
      </c>
      <c r="B123" s="223">
        <v>209</v>
      </c>
      <c r="C123" s="228"/>
      <c r="D123" s="229" t="str">
        <f>CONCATENATE(VLOOKUP(B123,Startlist!B:H,3,FALSE)," / ",VLOOKUP(B123,Startlist!B:H,4,FALSE))</f>
        <v>Ken Torn / Riivo Mesila</v>
      </c>
      <c r="E123" s="230" t="str">
        <f>VLOOKUP(B123,Startlist!B:F,5,FALSE)</f>
        <v>EST</v>
      </c>
      <c r="F123" s="229" t="str">
        <f>VLOOKUP(B123,Startlist!B:H,7,FALSE)</f>
        <v>Ford Fiesta R2</v>
      </c>
      <c r="G123" s="238" t="str">
        <f>VLOOKUP(B123,Startlist!B:H,6,FALSE)</f>
        <v>OT RACING</v>
      </c>
    </row>
    <row r="124" spans="1:6" ht="12.75">
      <c r="A124" s="231"/>
      <c r="B124" s="199"/>
      <c r="C124" s="199"/>
      <c r="D124" s="199"/>
      <c r="E124" s="199"/>
      <c r="F124" s="199"/>
    </row>
    <row r="125" spans="1:6" ht="12.75">
      <c r="A125" s="231"/>
      <c r="B125" s="199"/>
      <c r="C125" s="199"/>
      <c r="D125" s="199"/>
      <c r="E125" s="199"/>
      <c r="F125" s="199"/>
    </row>
    <row r="126" spans="1:6" ht="12.75">
      <c r="A126" s="231"/>
      <c r="B126" s="199"/>
      <c r="C126" s="199"/>
      <c r="D126" s="199"/>
      <c r="E126" s="199"/>
      <c r="F126" s="199"/>
    </row>
    <row r="127" spans="1:6" ht="12.75">
      <c r="A127" s="231"/>
      <c r="B127" s="199"/>
      <c r="C127" s="199"/>
      <c r="D127" s="199"/>
      <c r="E127" s="199"/>
      <c r="F127" s="199"/>
    </row>
    <row r="128" spans="1:6" ht="12.75">
      <c r="A128" s="231"/>
      <c r="B128" s="199"/>
      <c r="C128" s="199"/>
      <c r="D128" s="199"/>
      <c r="E128" s="199"/>
      <c r="F128" s="199"/>
    </row>
    <row r="129" spans="1:6" ht="12.75">
      <c r="A129" s="231"/>
      <c r="B129" s="199"/>
      <c r="C129" s="199"/>
      <c r="D129" s="199"/>
      <c r="E129" s="199"/>
      <c r="F129" s="199"/>
    </row>
    <row r="130" spans="1:6" ht="12.75">
      <c r="A130" s="231"/>
      <c r="B130" s="199"/>
      <c r="C130" s="199"/>
      <c r="D130" s="199"/>
      <c r="E130" s="199"/>
      <c r="F130" s="199"/>
    </row>
    <row r="131" spans="1:6" ht="12.75">
      <c r="A131" s="231"/>
      <c r="B131" s="199"/>
      <c r="C131" s="199"/>
      <c r="D131" s="199"/>
      <c r="E131" s="199"/>
      <c r="F131" s="199"/>
    </row>
    <row r="132" spans="1:6" ht="12.75">
      <c r="A132" s="231"/>
      <c r="B132" s="199"/>
      <c r="C132" s="199"/>
      <c r="D132" s="199"/>
      <c r="E132" s="199"/>
      <c r="F132" s="199"/>
    </row>
    <row r="133" spans="1:6" ht="12.75">
      <c r="A133" s="231"/>
      <c r="B133" s="199"/>
      <c r="C133" s="199"/>
      <c r="D133" s="199"/>
      <c r="E133" s="199"/>
      <c r="F133" s="199"/>
    </row>
    <row r="134" spans="1:6" ht="12.75">
      <c r="A134" s="231"/>
      <c r="B134" s="199"/>
      <c r="C134" s="199"/>
      <c r="D134" s="199"/>
      <c r="E134" s="199"/>
      <c r="F134" s="199"/>
    </row>
    <row r="135" spans="1:6" ht="12.75">
      <c r="A135" s="231"/>
      <c r="B135" s="199"/>
      <c r="C135" s="199"/>
      <c r="D135" s="199"/>
      <c r="E135" s="199"/>
      <c r="F135" s="199"/>
    </row>
    <row r="136" spans="1:6" ht="12.75">
      <c r="A136" s="231"/>
      <c r="B136" s="199"/>
      <c r="C136" s="199"/>
      <c r="D136" s="199"/>
      <c r="E136" s="199"/>
      <c r="F136" s="199"/>
    </row>
    <row r="137" spans="1:6" ht="12.75">
      <c r="A137" s="231"/>
      <c r="B137" s="199"/>
      <c r="C137" s="199"/>
      <c r="D137" s="199"/>
      <c r="E137" s="199"/>
      <c r="F137" s="199"/>
    </row>
    <row r="138" spans="1:6" ht="12.75">
      <c r="A138" s="231"/>
      <c r="B138" s="199"/>
      <c r="C138" s="199"/>
      <c r="D138" s="199"/>
      <c r="E138" s="199"/>
      <c r="F138" s="199"/>
    </row>
    <row r="139" spans="1:6" ht="12.75">
      <c r="A139" s="231"/>
      <c r="B139" s="199"/>
      <c r="C139" s="199"/>
      <c r="D139" s="199"/>
      <c r="E139" s="199"/>
      <c r="F139" s="199"/>
    </row>
    <row r="140" spans="1:6" ht="12.75">
      <c r="A140" s="231"/>
      <c r="B140" s="199"/>
      <c r="C140" s="199"/>
      <c r="D140" s="199"/>
      <c r="E140" s="199"/>
      <c r="F140" s="199"/>
    </row>
    <row r="141" spans="1:6" ht="12.75">
      <c r="A141" s="231"/>
      <c r="B141" s="199"/>
      <c r="C141" s="199"/>
      <c r="D141" s="199"/>
      <c r="E141" s="199"/>
      <c r="F141" s="199"/>
    </row>
    <row r="142" spans="1:6" ht="12.75">
      <c r="A142" s="231"/>
      <c r="B142" s="199"/>
      <c r="C142" s="199"/>
      <c r="D142" s="199"/>
      <c r="E142" s="199"/>
      <c r="F142" s="199"/>
    </row>
    <row r="143" spans="1:6" ht="12.75">
      <c r="A143" s="231"/>
      <c r="B143" s="199"/>
      <c r="C143" s="199"/>
      <c r="D143" s="199"/>
      <c r="E143" s="199"/>
      <c r="F143" s="199"/>
    </row>
    <row r="144" spans="1:6" ht="12.75">
      <c r="A144" s="231"/>
      <c r="B144" s="199"/>
      <c r="C144" s="199"/>
      <c r="D144" s="199"/>
      <c r="E144" s="199"/>
      <c r="F144" s="199"/>
    </row>
    <row r="145" spans="1:6" ht="12.75">
      <c r="A145" s="231"/>
      <c r="B145" s="199"/>
      <c r="C145" s="199"/>
      <c r="D145" s="199"/>
      <c r="E145" s="199"/>
      <c r="F145" s="199"/>
    </row>
    <row r="146" spans="1:6" ht="12.75">
      <c r="A146" s="231"/>
      <c r="B146" s="199"/>
      <c r="C146" s="199"/>
      <c r="D146" s="199"/>
      <c r="E146" s="199"/>
      <c r="F146" s="199"/>
    </row>
    <row r="147" spans="1:6" ht="12.75">
      <c r="A147" s="231"/>
      <c r="B147" s="199"/>
      <c r="C147" s="199"/>
      <c r="D147" s="199"/>
      <c r="E147" s="199"/>
      <c r="F147" s="199"/>
    </row>
    <row r="148" spans="1:6" ht="12.75">
      <c r="A148" s="231"/>
      <c r="B148" s="199"/>
      <c r="C148" s="199"/>
      <c r="D148" s="199"/>
      <c r="E148" s="199"/>
      <c r="F148" s="199"/>
    </row>
    <row r="149" spans="1:6" ht="12.75">
      <c r="A149" s="231"/>
      <c r="B149" s="199"/>
      <c r="C149" s="199"/>
      <c r="D149" s="199"/>
      <c r="E149" s="199"/>
      <c r="F149" s="199"/>
    </row>
  </sheetData>
  <sheetProtection/>
  <mergeCells count="4">
    <mergeCell ref="A6:G6"/>
    <mergeCell ref="A2:G2"/>
    <mergeCell ref="A3:G3"/>
    <mergeCell ref="A4:G4"/>
  </mergeCells>
  <printOptions horizontalCentered="1"/>
  <pageMargins left="0" right="0" top="0.5905511811023623" bottom="0.5905511811023623" header="0" footer="0"/>
  <pageSetup horizontalDpi="600" verticalDpi="600" orientation="portrait" paperSize="9" r:id="rId1"/>
  <rowBreaks count="1" manualBreakCount="1">
    <brk id="9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I13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23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60" customWidth="1"/>
  </cols>
  <sheetData>
    <row r="1" spans="5:8" ht="15.75">
      <c r="E1" s="1" t="str">
        <f>Startlist!$F1</f>
        <v> </v>
      </c>
      <c r="H1" s="64"/>
    </row>
    <row r="2" spans="2:8" ht="15" customHeight="1">
      <c r="B2" s="2"/>
      <c r="C2" s="3"/>
      <c r="E2" s="1" t="str">
        <f>Startlist!$F4</f>
        <v>SILVESTON 49th Saaremaa Rally 2016</v>
      </c>
      <c r="H2" s="65"/>
    </row>
    <row r="3" spans="2:8" ht="15">
      <c r="B3" s="2"/>
      <c r="C3" s="3"/>
      <c r="E3" s="24" t="str">
        <f>Startlist!$F5</f>
        <v>October 7 - 8, 2016</v>
      </c>
      <c r="H3" s="65"/>
    </row>
    <row r="4" spans="2:8" ht="15">
      <c r="B4" s="2"/>
      <c r="C4" s="3"/>
      <c r="E4" s="24" t="str">
        <f>Startlist!$F6</f>
        <v>Saaremaa</v>
      </c>
      <c r="H4" s="65"/>
    </row>
    <row r="5" spans="3:8" ht="15" customHeight="1">
      <c r="C5" s="3"/>
      <c r="H5" s="65"/>
    </row>
    <row r="6" spans="1:9" ht="15.75" customHeight="1">
      <c r="A6" s="114"/>
      <c r="B6" s="120" t="s">
        <v>315</v>
      </c>
      <c r="C6" s="116"/>
      <c r="D6" s="114"/>
      <c r="E6" s="114"/>
      <c r="F6" s="114"/>
      <c r="G6" s="114"/>
      <c r="H6" s="115"/>
      <c r="I6" s="114"/>
    </row>
    <row r="7" spans="1:9" ht="12.75">
      <c r="A7" s="114"/>
      <c r="B7" s="135" t="s">
        <v>327</v>
      </c>
      <c r="C7" s="136" t="s">
        <v>313</v>
      </c>
      <c r="D7" s="137" t="s">
        <v>314</v>
      </c>
      <c r="E7" s="136"/>
      <c r="F7" s="138" t="s">
        <v>324</v>
      </c>
      <c r="G7" s="133" t="s">
        <v>323</v>
      </c>
      <c r="H7" s="134" t="s">
        <v>316</v>
      </c>
      <c r="I7" s="114"/>
    </row>
    <row r="8" spans="1:9" ht="15" customHeight="1">
      <c r="A8" s="139">
        <v>1</v>
      </c>
      <c r="B8" s="110">
        <v>5</v>
      </c>
      <c r="C8" s="140" t="str">
        <f>VLOOKUP(B8,Startlist!B:F,2,FALSE)</f>
        <v>MV2</v>
      </c>
      <c r="D8" s="141" t="str">
        <f>CONCATENATE(VLOOKUP(B8,Startlist!B:H,3,FALSE)," / ",VLOOKUP(B8,Startlist!B:H,4,FALSE))</f>
        <v>Siim Plangi / Marek Sarapuu</v>
      </c>
      <c r="E8" s="142" t="str">
        <f>VLOOKUP(B8,Startlist!B:F,5,FALSE)</f>
        <v>EST</v>
      </c>
      <c r="F8" s="141" t="str">
        <f>VLOOKUP(B8,Startlist!B:H,7,FALSE)</f>
        <v>Mitsubishi Lancer Evo 10</v>
      </c>
      <c r="G8" s="141" t="str">
        <f>VLOOKUP(B8,Startlist!B:H,6,FALSE)</f>
        <v>ASRT RALLY TEAM</v>
      </c>
      <c r="H8" s="143" t="str">
        <f>VLOOKUP(B8,Results!B:O,14,FALSE)</f>
        <v> 1:00.46,6</v>
      </c>
      <c r="I8" s="187"/>
    </row>
    <row r="9" spans="1:9" ht="15" customHeight="1">
      <c r="A9" s="139">
        <f>A8+1</f>
        <v>2</v>
      </c>
      <c r="B9" s="110">
        <v>11</v>
      </c>
      <c r="C9" s="140" t="str">
        <f>VLOOKUP(B9,Startlist!B:F,2,FALSE)</f>
        <v>MV1</v>
      </c>
      <c r="D9" s="141" t="str">
        <f>CONCATENATE(VLOOKUP(B9,Startlist!B:H,3,FALSE)," / ",VLOOKUP(B9,Startlist!B:H,4,FALSE))</f>
        <v>Miko Niinemäe / Martin Valter</v>
      </c>
      <c r="E9" s="142" t="str">
        <f>VLOOKUP(B9,Startlist!B:F,5,FALSE)</f>
        <v>EST</v>
      </c>
      <c r="F9" s="141" t="str">
        <f>VLOOKUP(B9,Startlist!B:H,7,FALSE)</f>
        <v>Skoda Fabia R5</v>
      </c>
      <c r="G9" s="141" t="str">
        <f>VLOOKUP(B9,Startlist!B:H,6,FALSE)</f>
        <v>CUEKS RACING</v>
      </c>
      <c r="H9" s="143" t="str">
        <f>VLOOKUP(B9,Results!B:O,14,FALSE)</f>
        <v> 1:01.41,3</v>
      </c>
      <c r="I9" s="187"/>
    </row>
    <row r="10" spans="1:9" ht="15" customHeight="1">
      <c r="A10" s="139">
        <f aca="true" t="shared" si="0" ref="A10:A73">A9+1</f>
        <v>3</v>
      </c>
      <c r="B10" s="110">
        <v>4</v>
      </c>
      <c r="C10" s="140" t="str">
        <f>VLOOKUP(B10,Startlist!B:F,2,FALSE)</f>
        <v>MV2</v>
      </c>
      <c r="D10" s="141" t="str">
        <f>CONCATENATE(VLOOKUP(B10,Startlist!B:H,3,FALSE)," / ",VLOOKUP(B10,Startlist!B:H,4,FALSE))</f>
        <v>Rainer Aus / Simo Koskinen</v>
      </c>
      <c r="E10" s="142" t="str">
        <f>VLOOKUP(B10,Startlist!B:F,5,FALSE)</f>
        <v>EST</v>
      </c>
      <c r="F10" s="141" t="str">
        <f>VLOOKUP(B10,Startlist!B:H,7,FALSE)</f>
        <v>Mitsubishi Lancer Evo 9</v>
      </c>
      <c r="G10" s="141" t="str">
        <f>VLOOKUP(B10,Startlist!B:H,6,FALSE)</f>
        <v>ALM MOTORSPORT</v>
      </c>
      <c r="H10" s="143" t="str">
        <f>VLOOKUP(B10,Results!B:O,14,FALSE)</f>
        <v> 1:01.48,7</v>
      </c>
      <c r="I10" s="187"/>
    </row>
    <row r="11" spans="1:9" ht="15" customHeight="1">
      <c r="A11" s="139">
        <f t="shared" si="0"/>
        <v>4</v>
      </c>
      <c r="B11" s="110">
        <v>87</v>
      </c>
      <c r="C11" s="140" t="str">
        <f>VLOOKUP(B11,Startlist!B:F,2,FALSE)</f>
        <v>MV1</v>
      </c>
      <c r="D11" s="141" t="str">
        <f>CONCATENATE(VLOOKUP(B11,Startlist!B:H,3,FALSE)," / ",VLOOKUP(B11,Startlist!B:H,4,FALSE))</f>
        <v>Eerik Pietarinen / Juhana Raitanen</v>
      </c>
      <c r="E11" s="142" t="str">
        <f>VLOOKUP(B11,Startlist!B:F,5,FALSE)</f>
        <v>FIN</v>
      </c>
      <c r="F11" s="141" t="str">
        <f>VLOOKUP(B11,Startlist!B:H,7,FALSE)</f>
        <v>Mitsubishi Lancer Evo 9</v>
      </c>
      <c r="G11" s="141" t="str">
        <f>VLOOKUP(B11,Startlist!B:H,6,FALSE)</f>
        <v>EERIK PIETARINEN</v>
      </c>
      <c r="H11" s="143" t="str">
        <f>VLOOKUP(B11,Results!B:O,14,FALSE)</f>
        <v> 1:02.37,0</v>
      </c>
      <c r="I11" s="187"/>
    </row>
    <row r="12" spans="1:9" ht="15" customHeight="1">
      <c r="A12" s="139">
        <f t="shared" si="0"/>
        <v>5</v>
      </c>
      <c r="B12" s="110">
        <v>1</v>
      </c>
      <c r="C12" s="140" t="str">
        <f>VLOOKUP(B12,Startlist!B:F,2,FALSE)</f>
        <v>MV1</v>
      </c>
      <c r="D12" s="141" t="str">
        <f>CONCATENATE(VLOOKUP(B12,Startlist!B:H,3,FALSE)," / ",VLOOKUP(B12,Startlist!B:H,4,FALSE))</f>
        <v>Timmu Kōrge / Kaido Kaubi</v>
      </c>
      <c r="E12" s="142" t="str">
        <f>VLOOKUP(B12,Startlist!B:F,5,FALSE)</f>
        <v>EST</v>
      </c>
      <c r="F12" s="141" t="str">
        <f>VLOOKUP(B12,Startlist!B:H,7,FALSE)</f>
        <v>Ford Fiesta R5</v>
      </c>
      <c r="G12" s="141" t="str">
        <f>VLOOKUP(B12,Startlist!B:H,6,FALSE)</f>
        <v>SAR-TECH MOTORSPORT</v>
      </c>
      <c r="H12" s="143" t="str">
        <f>VLOOKUP(B12,Results!B:O,14,FALSE)</f>
        <v> 1:03.01,7</v>
      </c>
      <c r="I12" s="187"/>
    </row>
    <row r="13" spans="1:9" ht="15" customHeight="1">
      <c r="A13" s="139">
        <f t="shared" si="0"/>
        <v>6</v>
      </c>
      <c r="B13" s="110">
        <v>19</v>
      </c>
      <c r="C13" s="140" t="str">
        <f>VLOOKUP(B13,Startlist!B:F,2,FALSE)</f>
        <v>MV1</v>
      </c>
      <c r="D13" s="141" t="str">
        <f>CONCATENATE(VLOOKUP(B13,Startlist!B:H,3,FALSE)," / ",VLOOKUP(B13,Startlist!B:H,4,FALSE))</f>
        <v>Aleksejs Ostanins / Andrey Arefev</v>
      </c>
      <c r="E13" s="142" t="str">
        <f>VLOOKUP(B13,Startlist!B:F,5,FALSE)</f>
        <v>LAT / RUS</v>
      </c>
      <c r="F13" s="141" t="str">
        <f>VLOOKUP(B13,Startlist!B:H,7,FALSE)</f>
        <v>Mitsubishi Lancer Evo 10</v>
      </c>
      <c r="G13" s="141" t="str">
        <f>VLOOKUP(B13,Startlist!B:H,6,FALSE)</f>
        <v>RIT TEAM</v>
      </c>
      <c r="H13" s="143" t="str">
        <f>VLOOKUP(B13,Results!B:O,14,FALSE)</f>
        <v> 1:03.22,2</v>
      </c>
      <c r="I13" s="187"/>
    </row>
    <row r="14" spans="1:9" ht="15" customHeight="1">
      <c r="A14" s="139">
        <f t="shared" si="0"/>
        <v>7</v>
      </c>
      <c r="B14" s="110">
        <v>8</v>
      </c>
      <c r="C14" s="140" t="str">
        <f>VLOOKUP(B14,Startlist!B:F,2,FALSE)</f>
        <v>MV1</v>
      </c>
      <c r="D14" s="141" t="str">
        <f>CONCATENATE(VLOOKUP(B14,Startlist!B:H,3,FALSE)," / ",VLOOKUP(B14,Startlist!B:H,4,FALSE))</f>
        <v>Radik Shaymiev / Maxim Tsvetkov</v>
      </c>
      <c r="E14" s="142" t="str">
        <f>VLOOKUP(B14,Startlist!B:F,5,FALSE)</f>
        <v>RUS</v>
      </c>
      <c r="F14" s="141" t="str">
        <f>VLOOKUP(B14,Startlist!B:H,7,FALSE)</f>
        <v>Ford Fiesta R5</v>
      </c>
      <c r="G14" s="141" t="str">
        <f>VLOOKUP(B14,Startlist!B:H,6,FALSE)</f>
        <v>TAIF MOTORSPORT</v>
      </c>
      <c r="H14" s="143" t="str">
        <f>VLOOKUP(B14,Results!B:O,14,FALSE)</f>
        <v> 1:03.33,2</v>
      </c>
      <c r="I14" s="187"/>
    </row>
    <row r="15" spans="1:9" ht="15" customHeight="1">
      <c r="A15" s="139">
        <f t="shared" si="0"/>
        <v>8</v>
      </c>
      <c r="B15" s="110">
        <v>10</v>
      </c>
      <c r="C15" s="140" t="str">
        <f>VLOOKUP(B15,Startlist!B:F,2,FALSE)</f>
        <v>MV1</v>
      </c>
      <c r="D15" s="141" t="str">
        <f>CONCATENATE(VLOOKUP(B15,Startlist!B:H,3,FALSE)," / ",VLOOKUP(B15,Startlist!B:H,4,FALSE))</f>
        <v>Tomi Tukiainen / Mikko Pohjanharju</v>
      </c>
      <c r="E15" s="142" t="str">
        <f>VLOOKUP(B15,Startlist!B:F,5,FALSE)</f>
        <v>FIN</v>
      </c>
      <c r="F15" s="141" t="str">
        <f>VLOOKUP(B15,Startlist!B:H,7,FALSE)</f>
        <v>Ford Fiesta S2000</v>
      </c>
      <c r="G15" s="141" t="str">
        <f>VLOOKUP(B15,Startlist!B:H,6,FALSE)</f>
        <v>PRINTSPORT RACING</v>
      </c>
      <c r="H15" s="143" t="str">
        <f>VLOOKUP(B15,Results!B:O,14,FALSE)</f>
        <v> 1:03.41,4</v>
      </c>
      <c r="I15" s="187"/>
    </row>
    <row r="16" spans="1:9" ht="15" customHeight="1">
      <c r="A16" s="139">
        <f t="shared" si="0"/>
        <v>9</v>
      </c>
      <c r="B16" s="110">
        <v>12</v>
      </c>
      <c r="C16" s="140" t="str">
        <f>VLOOKUP(B16,Startlist!B:F,2,FALSE)</f>
        <v>MV7</v>
      </c>
      <c r="D16" s="141" t="str">
        <f>CONCATENATE(VLOOKUP(B16,Startlist!B:H,3,FALSE)," / ",VLOOKUP(B16,Startlist!B:H,4,FALSE))</f>
        <v>Hendrik Kers / Janek Tamm</v>
      </c>
      <c r="E16" s="142" t="str">
        <f>VLOOKUP(B16,Startlist!B:F,5,FALSE)</f>
        <v>EST</v>
      </c>
      <c r="F16" s="141" t="str">
        <f>VLOOKUP(B16,Startlist!B:H,7,FALSE)</f>
        <v>Mitsubishi Lancer Evo 5</v>
      </c>
      <c r="G16" s="141" t="str">
        <f>VLOOKUP(B16,Startlist!B:H,6,FALSE)</f>
        <v>ALM MOTORSPORT</v>
      </c>
      <c r="H16" s="143" t="str">
        <f>VLOOKUP(B16,Results!B:O,14,FALSE)</f>
        <v> 1:04.29,1</v>
      </c>
      <c r="I16" s="187"/>
    </row>
    <row r="17" spans="1:9" ht="15" customHeight="1">
      <c r="A17" s="139">
        <f t="shared" si="0"/>
        <v>10</v>
      </c>
      <c r="B17" s="110">
        <v>16</v>
      </c>
      <c r="C17" s="140" t="str">
        <f>VLOOKUP(B17,Startlist!B:F,2,FALSE)</f>
        <v>MV7</v>
      </c>
      <c r="D17" s="141" t="str">
        <f>CONCATENATE(VLOOKUP(B17,Startlist!B:H,3,FALSE)," / ",VLOOKUP(B17,Startlist!B:H,4,FALSE))</f>
        <v>Aiko Aigro / Kermo Kärtmann</v>
      </c>
      <c r="E17" s="142" t="str">
        <f>VLOOKUP(B17,Startlist!B:F,5,FALSE)</f>
        <v>EST</v>
      </c>
      <c r="F17" s="141" t="str">
        <f>VLOOKUP(B17,Startlist!B:H,7,FALSE)</f>
        <v>Mitsubishi Lancer Evo 6</v>
      </c>
      <c r="G17" s="141" t="str">
        <f>VLOOKUP(B17,Startlist!B:H,6,FALSE)</f>
        <v>TIKKRI MOTORSPORT</v>
      </c>
      <c r="H17" s="143" t="str">
        <f>VLOOKUP(B17,Results!B:O,14,FALSE)</f>
        <v> 1:04.54,3</v>
      </c>
      <c r="I17" s="187"/>
    </row>
    <row r="18" spans="1:9" ht="15" customHeight="1">
      <c r="A18" s="139">
        <f t="shared" si="0"/>
        <v>11</v>
      </c>
      <c r="B18" s="110">
        <v>20</v>
      </c>
      <c r="C18" s="140" t="str">
        <f>VLOOKUP(B18,Startlist!B:F,2,FALSE)</f>
        <v>MV7</v>
      </c>
      <c r="D18" s="141" t="str">
        <f>CONCATENATE(VLOOKUP(B18,Startlist!B:H,3,FALSE)," / ",VLOOKUP(B18,Startlist!B:H,4,FALSE))</f>
        <v>Timo Pulkkinen / Jaakko Jäntti</v>
      </c>
      <c r="E18" s="142" t="str">
        <f>VLOOKUP(B18,Startlist!B:F,5,FALSE)</f>
        <v>FIN</v>
      </c>
      <c r="F18" s="141" t="str">
        <f>VLOOKUP(B18,Startlist!B:H,7,FALSE)</f>
        <v>Subaru Impreza WRX STI</v>
      </c>
      <c r="G18" s="141" t="str">
        <f>VLOOKUP(B18,Startlist!B:H,6,FALSE)</f>
        <v>TIMO PULKKINEN</v>
      </c>
      <c r="H18" s="143" t="str">
        <f>VLOOKUP(B18,Results!B:O,14,FALSE)</f>
        <v> 1:05.24,7</v>
      </c>
      <c r="I18" s="187"/>
    </row>
    <row r="19" spans="1:9" ht="15" customHeight="1">
      <c r="A19" s="139">
        <f t="shared" si="0"/>
        <v>12</v>
      </c>
      <c r="B19" s="110">
        <v>207</v>
      </c>
      <c r="C19" s="140" t="str">
        <f>VLOOKUP(B19,Startlist!B:F,2,FALSE)</f>
        <v>MV3</v>
      </c>
      <c r="D19" s="141" t="str">
        <f>CONCATENATE(VLOOKUP(B19,Startlist!B:H,3,FALSE)," / ",VLOOKUP(B19,Startlist!B:H,4,FALSE))</f>
        <v>Gustav Kruuda / Ken Järveoja</v>
      </c>
      <c r="E19" s="142" t="str">
        <f>VLOOKUP(B19,Startlist!B:F,5,FALSE)</f>
        <v>EST</v>
      </c>
      <c r="F19" s="141" t="str">
        <f>VLOOKUP(B19,Startlist!B:H,7,FALSE)</f>
        <v>Ford Fiesta R2T</v>
      </c>
      <c r="G19" s="141" t="str">
        <f>VLOOKUP(B19,Startlist!B:H,6,FALSE)</f>
        <v>ME3 MOTOSPORT</v>
      </c>
      <c r="H19" s="143" t="str">
        <f>VLOOKUP(B19,Results!B:O,14,FALSE)</f>
        <v> 1:05.31,0</v>
      </c>
      <c r="I19" s="187"/>
    </row>
    <row r="20" spans="1:9" ht="15" customHeight="1">
      <c r="A20" s="139">
        <f t="shared" si="0"/>
        <v>13</v>
      </c>
      <c r="B20" s="110">
        <v>29</v>
      </c>
      <c r="C20" s="140" t="str">
        <f>VLOOKUP(B20,Startlist!B:F,2,FALSE)</f>
        <v>MV6</v>
      </c>
      <c r="D20" s="141" t="str">
        <f>CONCATENATE(VLOOKUP(B20,Startlist!B:H,3,FALSE)," / ",VLOOKUP(B20,Startlist!B:H,4,FALSE))</f>
        <v>Marko Ringenberg / Allar Heina</v>
      </c>
      <c r="E20" s="142" t="str">
        <f>VLOOKUP(B20,Startlist!B:F,5,FALSE)</f>
        <v>EST</v>
      </c>
      <c r="F20" s="141" t="str">
        <f>VLOOKUP(B20,Startlist!B:H,7,FALSE)</f>
        <v>BMW M3</v>
      </c>
      <c r="G20" s="141" t="str">
        <f>VLOOKUP(B20,Startlist!B:H,6,FALSE)</f>
        <v>CUEKS RACING</v>
      </c>
      <c r="H20" s="143" t="str">
        <f>VLOOKUP(B20,Results!B:O,14,FALSE)</f>
        <v> 1:05.38,1</v>
      </c>
      <c r="I20" s="187"/>
    </row>
    <row r="21" spans="1:9" ht="15" customHeight="1">
      <c r="A21" s="139">
        <f t="shared" si="0"/>
        <v>14</v>
      </c>
      <c r="B21" s="110">
        <v>27</v>
      </c>
      <c r="C21" s="140" t="str">
        <f>VLOOKUP(B21,Startlist!B:F,2,FALSE)</f>
        <v>MV6</v>
      </c>
      <c r="D21" s="141" t="str">
        <f>CONCATENATE(VLOOKUP(B21,Startlist!B:H,3,FALSE)," / ",VLOOKUP(B21,Startlist!B:H,4,FALSE))</f>
        <v>Mario Jürimäe / Rauno Rohtmets</v>
      </c>
      <c r="E21" s="142" t="str">
        <f>VLOOKUP(B21,Startlist!B:F,5,FALSE)</f>
        <v>EST</v>
      </c>
      <c r="F21" s="141" t="str">
        <f>VLOOKUP(B21,Startlist!B:H,7,FALSE)</f>
        <v>BMW M3</v>
      </c>
      <c r="G21" s="141" t="str">
        <f>VLOOKUP(B21,Startlist!B:H,6,FALSE)</f>
        <v>CUEKS RACING</v>
      </c>
      <c r="H21" s="143" t="str">
        <f>VLOOKUP(B21,Results!B:O,14,FALSE)</f>
        <v> 1:05.41,0</v>
      </c>
      <c r="I21" s="187"/>
    </row>
    <row r="22" spans="1:9" ht="15" customHeight="1">
      <c r="A22" s="139">
        <f t="shared" si="0"/>
        <v>15</v>
      </c>
      <c r="B22" s="110">
        <v>209</v>
      </c>
      <c r="C22" s="140" t="str">
        <f>VLOOKUP(B22,Startlist!B:F,2,FALSE)</f>
        <v>MV3</v>
      </c>
      <c r="D22" s="141" t="str">
        <f>CONCATENATE(VLOOKUP(B22,Startlist!B:H,3,FALSE)," / ",VLOOKUP(B22,Startlist!B:H,4,FALSE))</f>
        <v>Ken Torn / Riivo Mesila</v>
      </c>
      <c r="E22" s="142" t="str">
        <f>VLOOKUP(B22,Startlist!B:F,5,FALSE)</f>
        <v>EST</v>
      </c>
      <c r="F22" s="141" t="str">
        <f>VLOOKUP(B22,Startlist!B:H,7,FALSE)</f>
        <v>Ford Fiesta R2</v>
      </c>
      <c r="G22" s="141" t="str">
        <f>VLOOKUP(B22,Startlist!B:H,6,FALSE)</f>
        <v>OT RACING</v>
      </c>
      <c r="H22" s="143" t="str">
        <f>VLOOKUP(B22,Results!B:O,14,FALSE)</f>
        <v> 1:05.46,4</v>
      </c>
      <c r="I22" s="187"/>
    </row>
    <row r="23" spans="1:9" ht="15" customHeight="1">
      <c r="A23" s="139">
        <f t="shared" si="0"/>
        <v>16</v>
      </c>
      <c r="B23" s="110">
        <v>21</v>
      </c>
      <c r="C23" s="140" t="str">
        <f>VLOOKUP(B23,Startlist!B:F,2,FALSE)</f>
        <v>MV2</v>
      </c>
      <c r="D23" s="141" t="str">
        <f>CONCATENATE(VLOOKUP(B23,Startlist!B:H,3,FALSE)," / ",VLOOKUP(B23,Startlist!B:H,4,FALSE))</f>
        <v>Sergei Remennik / Mark Rozin</v>
      </c>
      <c r="E23" s="142" t="str">
        <f>VLOOKUP(B23,Startlist!B:F,5,FALSE)</f>
        <v>RUS</v>
      </c>
      <c r="F23" s="141" t="str">
        <f>VLOOKUP(B23,Startlist!B:H,7,FALSE)</f>
        <v>Mitsubishi Lancer Evo 10</v>
      </c>
      <c r="G23" s="141" t="str">
        <f>VLOOKUP(B23,Startlist!B:H,6,FALSE)</f>
        <v>PROSPEED-URALASBEST</v>
      </c>
      <c r="H23" s="143" t="str">
        <f>VLOOKUP(B23,Results!B:O,14,FALSE)</f>
        <v> 1:05.51,4</v>
      </c>
      <c r="I23" s="187"/>
    </row>
    <row r="24" spans="1:9" ht="15" customHeight="1">
      <c r="A24" s="139">
        <f t="shared" si="0"/>
        <v>17</v>
      </c>
      <c r="B24" s="110">
        <v>38</v>
      </c>
      <c r="C24" s="140" t="str">
        <f>VLOOKUP(B24,Startlist!B:F,2,FALSE)</f>
        <v>MV2</v>
      </c>
      <c r="D24" s="141" t="str">
        <f>CONCATENATE(VLOOKUP(B24,Startlist!B:H,3,FALSE)," / ",VLOOKUP(B24,Startlist!B:H,4,FALSE))</f>
        <v>Dmitry Feofanov / Normunds Kokins</v>
      </c>
      <c r="E24" s="142" t="str">
        <f>VLOOKUP(B24,Startlist!B:F,5,FALSE)</f>
        <v>RUS / LAT</v>
      </c>
      <c r="F24" s="141" t="str">
        <f>VLOOKUP(B24,Startlist!B:H,7,FALSE)</f>
        <v>Mitsubishi Lancer Evo 9</v>
      </c>
      <c r="G24" s="141" t="str">
        <f>VLOOKUP(B24,Startlist!B:H,6,FALSE)</f>
        <v>ASRT RALLY TEAM</v>
      </c>
      <c r="H24" s="143" t="str">
        <f>VLOOKUP(B24,Results!B:O,14,FALSE)</f>
        <v> 1:06.01,9</v>
      </c>
      <c r="I24" s="187"/>
    </row>
    <row r="25" spans="1:9" ht="15" customHeight="1">
      <c r="A25" s="139">
        <f t="shared" si="0"/>
        <v>18</v>
      </c>
      <c r="B25" s="110">
        <v>217</v>
      </c>
      <c r="C25" s="140" t="str">
        <f>VLOOKUP(B25,Startlist!B:F,2,FALSE)</f>
        <v>MV3</v>
      </c>
      <c r="D25" s="141" t="str">
        <f>CONCATENATE(VLOOKUP(B25,Startlist!B:H,3,FALSE)," / ",VLOOKUP(B25,Startlist!B:H,4,FALSE))</f>
        <v>Rainer Rohtmets / Alo Ivask</v>
      </c>
      <c r="E25" s="142" t="str">
        <f>VLOOKUP(B25,Startlist!B:F,5,FALSE)</f>
        <v>EST</v>
      </c>
      <c r="F25" s="141" t="str">
        <f>VLOOKUP(B25,Startlist!B:H,7,FALSE)</f>
        <v>Citroen C2 R2 MAX</v>
      </c>
      <c r="G25" s="141" t="str">
        <f>VLOOKUP(B25,Startlist!B:H,6,FALSE)</f>
        <v>PRINTSPORT RACING</v>
      </c>
      <c r="H25" s="143" t="str">
        <f>VLOOKUP(B25,Results!B:O,14,FALSE)</f>
        <v> 1:06.07,6</v>
      </c>
      <c r="I25" s="187"/>
    </row>
    <row r="26" spans="1:9" ht="15" customHeight="1">
      <c r="A26" s="139">
        <f t="shared" si="0"/>
        <v>19</v>
      </c>
      <c r="B26" s="110">
        <v>23</v>
      </c>
      <c r="C26" s="140" t="str">
        <f>VLOOKUP(B26,Startlist!B:F,2,FALSE)</f>
        <v>MV1</v>
      </c>
      <c r="D26" s="141" t="str">
        <f>CONCATENATE(VLOOKUP(B26,Startlist!B:H,3,FALSE)," / ",VLOOKUP(B26,Startlist!B:H,4,FALSE))</f>
        <v>Mikko Varneslahti / Jarkko Riukula</v>
      </c>
      <c r="E26" s="142" t="str">
        <f>VLOOKUP(B26,Startlist!B:F,5,FALSE)</f>
        <v>FIN</v>
      </c>
      <c r="F26" s="141" t="str">
        <f>VLOOKUP(B26,Startlist!B:H,7,FALSE)</f>
        <v>Fiat Abarth Grande Punto</v>
      </c>
      <c r="G26" s="141" t="str">
        <f>VLOOKUP(B26,Startlist!B:H,6,FALSE)</f>
        <v>SAR-TECH MOTORSPORT</v>
      </c>
      <c r="H26" s="143" t="str">
        <f>VLOOKUP(B26,Results!B:O,14,FALSE)</f>
        <v> 1:06.16,9</v>
      </c>
      <c r="I26" s="187"/>
    </row>
    <row r="27" spans="1:9" ht="15" customHeight="1">
      <c r="A27" s="139">
        <f t="shared" si="0"/>
        <v>20</v>
      </c>
      <c r="B27" s="110">
        <v>35</v>
      </c>
      <c r="C27" s="140" t="str">
        <f>VLOOKUP(B27,Startlist!B:F,2,FALSE)</f>
        <v>MV4</v>
      </c>
      <c r="D27" s="141" t="str">
        <f>CONCATENATE(VLOOKUP(B27,Startlist!B:H,3,FALSE)," / ",VLOOKUP(B27,Startlist!B:H,4,FALSE))</f>
        <v>David Sultanjants / Siim Oja</v>
      </c>
      <c r="E27" s="142" t="str">
        <f>VLOOKUP(B27,Startlist!B:F,5,FALSE)</f>
        <v>EST</v>
      </c>
      <c r="F27" s="141" t="str">
        <f>VLOOKUP(B27,Startlist!B:H,7,FALSE)</f>
        <v>Citroen DS3</v>
      </c>
      <c r="G27" s="141" t="str">
        <f>VLOOKUP(B27,Startlist!B:H,6,FALSE)</f>
        <v>MS RACING</v>
      </c>
      <c r="H27" s="143" t="str">
        <f>VLOOKUP(B27,Results!B:O,14,FALSE)</f>
        <v> 1:06.28,0</v>
      </c>
      <c r="I27" s="187"/>
    </row>
    <row r="28" spans="1:9" ht="15" customHeight="1">
      <c r="A28" s="139">
        <f t="shared" si="0"/>
        <v>21</v>
      </c>
      <c r="B28" s="110">
        <v>22</v>
      </c>
      <c r="C28" s="140" t="str">
        <f>VLOOKUP(B28,Startlist!B:F,2,FALSE)</f>
        <v>MV1</v>
      </c>
      <c r="D28" s="141" t="str">
        <f>CONCATENATE(VLOOKUP(B28,Startlist!B:H,3,FALSE)," / ",VLOOKUP(B28,Startlist!B:H,4,FALSE))</f>
        <v>Ari Laivola / Kari Mustalahti</v>
      </c>
      <c r="E28" s="142" t="str">
        <f>VLOOKUP(B28,Startlist!B:F,5,FALSE)</f>
        <v>FIN</v>
      </c>
      <c r="F28" s="141" t="str">
        <f>VLOOKUP(B28,Startlist!B:H,7,FALSE)</f>
        <v>Peugeot 207 S2000</v>
      </c>
      <c r="G28" s="141" t="str">
        <f>VLOOKUP(B28,Startlist!B:H,6,FALSE)</f>
        <v>MAARAKENNUS M.LAIVOLA OY</v>
      </c>
      <c r="H28" s="143" t="str">
        <f>VLOOKUP(B28,Results!B:O,14,FALSE)</f>
        <v> 1:06.32,7</v>
      </c>
      <c r="I28" s="187"/>
    </row>
    <row r="29" spans="1:9" ht="15" customHeight="1">
      <c r="A29" s="139">
        <f t="shared" si="0"/>
        <v>22</v>
      </c>
      <c r="B29" s="110">
        <v>34</v>
      </c>
      <c r="C29" s="140" t="str">
        <f>VLOOKUP(B29,Startlist!B:F,2,FALSE)</f>
        <v>MV4</v>
      </c>
      <c r="D29" s="141" t="str">
        <f>CONCATENATE(VLOOKUP(B29,Startlist!B:H,3,FALSE)," / ",VLOOKUP(B29,Startlist!B:H,4,FALSE))</f>
        <v>Karel Tölp / Martin Vihmann</v>
      </c>
      <c r="E29" s="142" t="str">
        <f>VLOOKUP(B29,Startlist!B:F,5,FALSE)</f>
        <v>EST</v>
      </c>
      <c r="F29" s="141" t="str">
        <f>VLOOKUP(B29,Startlist!B:H,7,FALSE)</f>
        <v>Honda Civic Type-R</v>
      </c>
      <c r="G29" s="141" t="str">
        <f>VLOOKUP(B29,Startlist!B:H,6,FALSE)</f>
        <v>ECOM MOTORSPORT</v>
      </c>
      <c r="H29" s="143" t="str">
        <f>VLOOKUP(B29,Results!B:O,14,FALSE)</f>
        <v> 1:06.55,2</v>
      </c>
      <c r="I29" s="187"/>
    </row>
    <row r="30" spans="1:9" ht="15" customHeight="1">
      <c r="A30" s="139">
        <f t="shared" si="0"/>
        <v>23</v>
      </c>
      <c r="B30" s="110">
        <v>218</v>
      </c>
      <c r="C30" s="140" t="str">
        <f>VLOOKUP(B30,Startlist!B:F,2,FALSE)</f>
        <v>MV3</v>
      </c>
      <c r="D30" s="141" t="str">
        <f>CONCATENATE(VLOOKUP(B30,Startlist!B:H,3,FALSE)," / ",VLOOKUP(B30,Startlist!B:H,4,FALSE))</f>
        <v>Henrik Pietarinen / Topi Luhtinen</v>
      </c>
      <c r="E30" s="142" t="str">
        <f>VLOOKUP(B30,Startlist!B:F,5,FALSE)</f>
        <v>FIN</v>
      </c>
      <c r="F30" s="141" t="str">
        <f>VLOOKUP(B30,Startlist!B:H,7,FALSE)</f>
        <v>Ford Fiesta R2</v>
      </c>
      <c r="G30" s="141" t="str">
        <f>VLOOKUP(B30,Startlist!B:H,6,FALSE)</f>
        <v>HENRIK PIETARINEN</v>
      </c>
      <c r="H30" s="143" t="str">
        <f>VLOOKUP(B30,Results!B:O,14,FALSE)</f>
        <v> 1:07.04,8</v>
      </c>
      <c r="I30" s="187"/>
    </row>
    <row r="31" spans="1:9" ht="15" customHeight="1">
      <c r="A31" s="139">
        <f t="shared" si="0"/>
        <v>24</v>
      </c>
      <c r="B31" s="110">
        <v>25</v>
      </c>
      <c r="C31" s="140" t="str">
        <f>VLOOKUP(B31,Startlist!B:F,2,FALSE)</f>
        <v>MV6</v>
      </c>
      <c r="D31" s="141" t="str">
        <f>CONCATENATE(VLOOKUP(B31,Startlist!B:H,3,FALSE)," / ",VLOOKUP(B31,Startlist!B:H,4,FALSE))</f>
        <v>Ago Ahu / Kalle Ahu</v>
      </c>
      <c r="E31" s="142" t="str">
        <f>VLOOKUP(B31,Startlist!B:F,5,FALSE)</f>
        <v>EST</v>
      </c>
      <c r="F31" s="141" t="str">
        <f>VLOOKUP(B31,Startlist!B:H,7,FALSE)</f>
        <v>BMW M3</v>
      </c>
      <c r="G31" s="141" t="str">
        <f>VLOOKUP(B31,Startlist!B:H,6,FALSE)</f>
        <v>SAR-TECH MOTORSPORT</v>
      </c>
      <c r="H31" s="143" t="str">
        <f>VLOOKUP(B31,Results!B:O,14,FALSE)</f>
        <v> 1:07.13,3</v>
      </c>
      <c r="I31" s="187"/>
    </row>
    <row r="32" spans="1:9" ht="15" customHeight="1">
      <c r="A32" s="139">
        <f t="shared" si="0"/>
        <v>25</v>
      </c>
      <c r="B32" s="110">
        <v>86</v>
      </c>
      <c r="C32" s="140" t="str">
        <f>VLOOKUP(B32,Startlist!B:F,2,FALSE)</f>
        <v>MV7</v>
      </c>
      <c r="D32" s="141" t="str">
        <f>CONCATENATE(VLOOKUP(B32,Startlist!B:H,3,FALSE)," / ",VLOOKUP(B32,Startlist!B:H,4,FALSE))</f>
        <v>Pasi Lyytikäinen / Sami Jokioinen</v>
      </c>
      <c r="E32" s="142" t="str">
        <f>VLOOKUP(B32,Startlist!B:F,5,FALSE)</f>
        <v>FIN</v>
      </c>
      <c r="F32" s="141" t="str">
        <f>VLOOKUP(B32,Startlist!B:H,7,FALSE)</f>
        <v>Mitsubishi Lancer Evo 8</v>
      </c>
      <c r="G32" s="141" t="str">
        <f>VLOOKUP(B32,Startlist!B:H,6,FALSE)</f>
        <v>PASI LYYTIKÄINEN</v>
      </c>
      <c r="H32" s="143" t="str">
        <f>VLOOKUP(B32,Results!B:O,14,FALSE)</f>
        <v> 1:07.17,1</v>
      </c>
      <c r="I32" s="187"/>
    </row>
    <row r="33" spans="1:9" ht="15" customHeight="1">
      <c r="A33" s="139">
        <f t="shared" si="0"/>
        <v>26</v>
      </c>
      <c r="B33" s="110">
        <v>28</v>
      </c>
      <c r="C33" s="140" t="str">
        <f>VLOOKUP(B33,Startlist!B:F,2,FALSE)</f>
        <v>MV6</v>
      </c>
      <c r="D33" s="141" t="str">
        <f>CONCATENATE(VLOOKUP(B33,Startlist!B:H,3,FALSE)," / ",VLOOKUP(B33,Startlist!B:H,4,FALSE))</f>
        <v>Madis Vanaselja / Jaanus Hōbemägi</v>
      </c>
      <c r="E33" s="142" t="str">
        <f>VLOOKUP(B33,Startlist!B:F,5,FALSE)</f>
        <v>EST</v>
      </c>
      <c r="F33" s="141" t="str">
        <f>VLOOKUP(B33,Startlist!B:H,7,FALSE)</f>
        <v>BMW M3</v>
      </c>
      <c r="G33" s="141" t="str">
        <f>VLOOKUP(B33,Startlist!B:H,6,FALSE)</f>
        <v>MS RACING</v>
      </c>
      <c r="H33" s="143" t="str">
        <f>VLOOKUP(B33,Results!B:O,14,FALSE)</f>
        <v> 1:07.17,5</v>
      </c>
      <c r="I33" s="187"/>
    </row>
    <row r="34" spans="1:9" ht="15" customHeight="1">
      <c r="A34" s="139">
        <f t="shared" si="0"/>
        <v>27</v>
      </c>
      <c r="B34" s="110">
        <v>18</v>
      </c>
      <c r="C34" s="140" t="str">
        <f>VLOOKUP(B34,Startlist!B:F,2,FALSE)</f>
        <v>MV2</v>
      </c>
      <c r="D34" s="141" t="str">
        <f>CONCATENATE(VLOOKUP(B34,Startlist!B:H,3,FALSE)," / ",VLOOKUP(B34,Startlist!B:H,4,FALSE))</f>
        <v>Mait Maarend / Mihkel Kapp</v>
      </c>
      <c r="E34" s="142" t="str">
        <f>VLOOKUP(B34,Startlist!B:F,5,FALSE)</f>
        <v>EST</v>
      </c>
      <c r="F34" s="141" t="str">
        <f>VLOOKUP(B34,Startlist!B:H,7,FALSE)</f>
        <v>Mitsubishi Lancer Evo 10</v>
      </c>
      <c r="G34" s="141" t="str">
        <f>VLOOKUP(B34,Startlist!B:H,6,FALSE)</f>
        <v>ALM MOTORSPORT</v>
      </c>
      <c r="H34" s="143" t="str">
        <f>VLOOKUP(B34,Results!B:O,14,FALSE)</f>
        <v> 1:07.21,8</v>
      </c>
      <c r="I34" s="187"/>
    </row>
    <row r="35" spans="1:9" ht="15" customHeight="1">
      <c r="A35" s="139">
        <f t="shared" si="0"/>
        <v>28</v>
      </c>
      <c r="B35" s="110">
        <v>203</v>
      </c>
      <c r="C35" s="140" t="str">
        <f>VLOOKUP(B35,Startlist!B:F,2,FALSE)</f>
        <v>MV3</v>
      </c>
      <c r="D35" s="141" t="str">
        <f>CONCATENATE(VLOOKUP(B35,Startlist!B:H,3,FALSE)," / ",VLOOKUP(B35,Startlist!B:H,4,FALSE))</f>
        <v>Rasmus Uustulnd / Kuldar Sikk</v>
      </c>
      <c r="E35" s="142" t="str">
        <f>VLOOKUP(B35,Startlist!B:F,5,FALSE)</f>
        <v>EST</v>
      </c>
      <c r="F35" s="141" t="str">
        <f>VLOOKUP(B35,Startlist!B:H,7,FALSE)</f>
        <v>Ford Fiesta R2</v>
      </c>
      <c r="G35" s="141" t="str">
        <f>VLOOKUP(B35,Startlist!B:H,6,FALSE)</f>
        <v>SAR-TECH MOTORSPORT</v>
      </c>
      <c r="H35" s="143" t="str">
        <f>VLOOKUP(B35,Results!B:O,14,FALSE)</f>
        <v> 1:07.25,4</v>
      </c>
      <c r="I35" s="187"/>
    </row>
    <row r="36" spans="1:9" ht="15" customHeight="1">
      <c r="A36" s="139">
        <f t="shared" si="0"/>
        <v>29</v>
      </c>
      <c r="B36" s="110">
        <v>37</v>
      </c>
      <c r="C36" s="140" t="str">
        <f>VLOOKUP(B36,Startlist!B:F,2,FALSE)</f>
        <v>MV4</v>
      </c>
      <c r="D36" s="141" t="str">
        <f>CONCATENATE(VLOOKUP(B36,Startlist!B:H,3,FALSE)," / ",VLOOKUP(B36,Startlist!B:H,4,FALSE))</f>
        <v>Jori Nousiainen / Ari Koponen</v>
      </c>
      <c r="E36" s="142" t="str">
        <f>VLOOKUP(B36,Startlist!B:F,5,FALSE)</f>
        <v>FIN</v>
      </c>
      <c r="F36" s="141" t="str">
        <f>VLOOKUP(B36,Startlist!B:H,7,FALSE)</f>
        <v>Citroen DS3</v>
      </c>
      <c r="G36" s="141" t="str">
        <f>VLOOKUP(B36,Startlist!B:H,6,FALSE)</f>
        <v>JORI NOUSIAINEN</v>
      </c>
      <c r="H36" s="143" t="str">
        <f>VLOOKUP(B36,Results!B:O,14,FALSE)</f>
        <v> 1:07.33,5</v>
      </c>
      <c r="I36" s="187"/>
    </row>
    <row r="37" spans="1:9" ht="15" customHeight="1">
      <c r="A37" s="139">
        <f t="shared" si="0"/>
        <v>30</v>
      </c>
      <c r="B37" s="110">
        <v>205</v>
      </c>
      <c r="C37" s="140" t="str">
        <f>VLOOKUP(B37,Startlist!B:F,2,FALSE)</f>
        <v>MV3</v>
      </c>
      <c r="D37" s="141" t="str">
        <f>CONCATENATE(VLOOKUP(B37,Startlist!B:H,3,FALSE)," / ",VLOOKUP(B37,Startlist!B:H,4,FALSE))</f>
        <v>Oliver Ojaperv / Jarno Talve</v>
      </c>
      <c r="E37" s="142" t="str">
        <f>VLOOKUP(B37,Startlist!B:F,5,FALSE)</f>
        <v>EST</v>
      </c>
      <c r="F37" s="141" t="str">
        <f>VLOOKUP(B37,Startlist!B:H,7,FALSE)</f>
        <v>Ford Fiesta R2</v>
      </c>
      <c r="G37" s="141" t="str">
        <f>VLOOKUP(B37,Startlist!B:H,6,FALSE)</f>
        <v>OT RACING</v>
      </c>
      <c r="H37" s="143" t="str">
        <f>VLOOKUP(B37,Results!B:O,14,FALSE)</f>
        <v> 1:07.35,6</v>
      </c>
      <c r="I37" s="187"/>
    </row>
    <row r="38" spans="1:9" ht="15" customHeight="1">
      <c r="A38" s="139">
        <f t="shared" si="0"/>
        <v>31</v>
      </c>
      <c r="B38" s="110">
        <v>31</v>
      </c>
      <c r="C38" s="140" t="str">
        <f>VLOOKUP(B38,Startlist!B:F,2,FALSE)</f>
        <v>MV6</v>
      </c>
      <c r="D38" s="141" t="str">
        <f>CONCATENATE(VLOOKUP(B38,Startlist!B:H,3,FALSE)," / ",VLOOKUP(B38,Startlist!B:H,4,FALSE))</f>
        <v>Juha Hautala / Jonne Luotonen</v>
      </c>
      <c r="E38" s="142" t="str">
        <f>VLOOKUP(B38,Startlist!B:F,5,FALSE)</f>
        <v>FIN</v>
      </c>
      <c r="F38" s="141" t="str">
        <f>VLOOKUP(B38,Startlist!B:H,7,FALSE)</f>
        <v>MB 190 2.3-16V</v>
      </c>
      <c r="G38" s="141" t="str">
        <f>VLOOKUP(B38,Startlist!B:H,6,FALSE)</f>
        <v>PRINTSPORT RACING</v>
      </c>
      <c r="H38" s="143" t="str">
        <f>VLOOKUP(B38,Results!B:O,14,FALSE)</f>
        <v> 1:07.37,8</v>
      </c>
      <c r="I38" s="187"/>
    </row>
    <row r="39" spans="1:9" ht="15" customHeight="1">
      <c r="A39" s="139">
        <f t="shared" si="0"/>
        <v>32</v>
      </c>
      <c r="B39" s="110">
        <v>49</v>
      </c>
      <c r="C39" s="140" t="str">
        <f>VLOOKUP(B39,Startlist!B:F,2,FALSE)</f>
        <v>MV6</v>
      </c>
      <c r="D39" s="141" t="str">
        <f>CONCATENATE(VLOOKUP(B39,Startlist!B:H,3,FALSE)," / ",VLOOKUP(B39,Startlist!B:H,4,FALSE))</f>
        <v>Raiko Aru / Veiko Kullamäe</v>
      </c>
      <c r="E39" s="142" t="str">
        <f>VLOOKUP(B39,Startlist!B:F,5,FALSE)</f>
        <v>EST</v>
      </c>
      <c r="F39" s="141" t="str">
        <f>VLOOKUP(B39,Startlist!B:H,7,FALSE)</f>
        <v>BMW M3</v>
      </c>
      <c r="G39" s="141" t="str">
        <f>VLOOKUP(B39,Startlist!B:H,6,FALSE)</f>
        <v>ECOM MOTORSPORT</v>
      </c>
      <c r="H39" s="143" t="str">
        <f>VLOOKUP(B39,Results!B:O,14,FALSE)</f>
        <v> 1:07.41,9</v>
      </c>
      <c r="I39" s="187"/>
    </row>
    <row r="40" spans="1:9" ht="15" customHeight="1">
      <c r="A40" s="139">
        <f t="shared" si="0"/>
        <v>33</v>
      </c>
      <c r="B40" s="110">
        <v>32</v>
      </c>
      <c r="C40" s="140" t="str">
        <f>VLOOKUP(B40,Startlist!B:F,2,FALSE)</f>
        <v>MV4</v>
      </c>
      <c r="D40" s="141" t="str">
        <f>CONCATENATE(VLOOKUP(B40,Startlist!B:H,3,FALSE)," / ",VLOOKUP(B40,Startlist!B:H,4,FALSE))</f>
        <v>Jarno Kinnunen / Jussi Kotilainen</v>
      </c>
      <c r="E40" s="142" t="str">
        <f>VLOOKUP(B40,Startlist!B:F,5,FALSE)</f>
        <v>FIN</v>
      </c>
      <c r="F40" s="141" t="str">
        <f>VLOOKUP(B40,Startlist!B:H,7,FALSE)</f>
        <v>Honda Civic Type-R</v>
      </c>
      <c r="G40" s="141" t="str">
        <f>VLOOKUP(B40,Startlist!B:H,6,FALSE)</f>
        <v>JUSSI KOTILAINEN</v>
      </c>
      <c r="H40" s="143" t="str">
        <f>VLOOKUP(B40,Results!B:O,14,FALSE)</f>
        <v> 1:07.50,7</v>
      </c>
      <c r="I40" s="187"/>
    </row>
    <row r="41" spans="1:9" ht="15" customHeight="1">
      <c r="A41" s="139">
        <f t="shared" si="0"/>
        <v>34</v>
      </c>
      <c r="B41" s="110">
        <v>210</v>
      </c>
      <c r="C41" s="140" t="str">
        <f>VLOOKUP(B41,Startlist!B:F,2,FALSE)</f>
        <v>MV3</v>
      </c>
      <c r="D41" s="141" t="str">
        <f>CONCATENATE(VLOOKUP(B41,Startlist!B:H,3,FALSE)," / ",VLOOKUP(B41,Startlist!B:H,4,FALSE))</f>
        <v>Kristen Kelement / Timo Kasesalu</v>
      </c>
      <c r="E41" s="142" t="str">
        <f>VLOOKUP(B41,Startlist!B:F,5,FALSE)</f>
        <v>EST</v>
      </c>
      <c r="F41" s="141" t="str">
        <f>VLOOKUP(B41,Startlist!B:H,7,FALSE)</f>
        <v>Citroen C2 R2 MAX</v>
      </c>
      <c r="G41" s="141" t="str">
        <f>VLOOKUP(B41,Startlist!B:H,6,FALSE)</f>
        <v>RS RACING TEAM</v>
      </c>
      <c r="H41" s="143" t="str">
        <f>VLOOKUP(B41,Results!B:O,14,FALSE)</f>
        <v> 1:07.51,7</v>
      </c>
      <c r="I41" s="187"/>
    </row>
    <row r="42" spans="1:9" ht="15" customHeight="1">
      <c r="A42" s="139">
        <f t="shared" si="0"/>
        <v>35</v>
      </c>
      <c r="B42" s="110">
        <v>55</v>
      </c>
      <c r="C42" s="140" t="str">
        <f>VLOOKUP(B42,Startlist!B:F,2,FALSE)</f>
        <v>MV5</v>
      </c>
      <c r="D42" s="141" t="str">
        <f>CONCATENATE(VLOOKUP(B42,Startlist!B:H,3,FALSE)," / ",VLOOKUP(B42,Startlist!B:H,4,FALSE))</f>
        <v>Tomi Rönnemaa / Tero Rönnemaa</v>
      </c>
      <c r="E42" s="142" t="str">
        <f>VLOOKUP(B42,Startlist!B:F,5,FALSE)</f>
        <v>FIN</v>
      </c>
      <c r="F42" s="141" t="str">
        <f>VLOOKUP(B42,Startlist!B:H,7,FALSE)</f>
        <v>Toyota Corolla 1600 GT</v>
      </c>
      <c r="G42" s="141" t="str">
        <f>VLOOKUP(B42,Startlist!B:H,6,FALSE)</f>
        <v>TERO RÖNNEMAA</v>
      </c>
      <c r="H42" s="143" t="str">
        <f>VLOOKUP(B42,Results!B:O,14,FALSE)</f>
        <v> 1:07.53,2</v>
      </c>
      <c r="I42" s="187"/>
    </row>
    <row r="43" spans="1:9" ht="15" customHeight="1">
      <c r="A43" s="139">
        <f t="shared" si="0"/>
        <v>36</v>
      </c>
      <c r="B43" s="110">
        <v>47</v>
      </c>
      <c r="C43" s="140" t="str">
        <f>VLOOKUP(B43,Startlist!B:F,2,FALSE)</f>
        <v>MV1</v>
      </c>
      <c r="D43" s="141" t="str">
        <f>CONCATENATE(VLOOKUP(B43,Startlist!B:H,3,FALSE)," / ",VLOOKUP(B43,Startlist!B:H,4,FALSE))</f>
        <v>Pasi Pyrhönen / Veikko Kanninen</v>
      </c>
      <c r="E43" s="142" t="str">
        <f>VLOOKUP(B43,Startlist!B:F,5,FALSE)</f>
        <v>FIN</v>
      </c>
      <c r="F43" s="141" t="str">
        <f>VLOOKUP(B43,Startlist!B:H,7,FALSE)</f>
        <v>Subaru Impreza WRX STI</v>
      </c>
      <c r="G43" s="141" t="str">
        <f>VLOOKUP(B43,Startlist!B:H,6,FALSE)</f>
        <v>PASI PYRHÖNEN</v>
      </c>
      <c r="H43" s="143" t="str">
        <f>VLOOKUP(B43,Results!B:O,14,FALSE)</f>
        <v> 1:07.56,1</v>
      </c>
      <c r="I43" s="187"/>
    </row>
    <row r="44" spans="1:9" ht="15" customHeight="1">
      <c r="A44" s="139">
        <f t="shared" si="0"/>
        <v>37</v>
      </c>
      <c r="B44" s="110">
        <v>206</v>
      </c>
      <c r="C44" s="140" t="str">
        <f>VLOOKUP(B44,Startlist!B:F,2,FALSE)</f>
        <v>MV3</v>
      </c>
      <c r="D44" s="141" t="str">
        <f>CONCATENATE(VLOOKUP(B44,Startlist!B:H,3,FALSE)," / ",VLOOKUP(B44,Startlist!B:H,4,FALSE))</f>
        <v>Kevin Kuusik / Cristen Laos</v>
      </c>
      <c r="E44" s="142" t="str">
        <f>VLOOKUP(B44,Startlist!B:F,5,FALSE)</f>
        <v>EST</v>
      </c>
      <c r="F44" s="141" t="str">
        <f>VLOOKUP(B44,Startlist!B:H,7,FALSE)</f>
        <v>Ford Fiesta R2</v>
      </c>
      <c r="G44" s="141" t="str">
        <f>VLOOKUP(B44,Startlist!B:H,6,FALSE)</f>
        <v>OT RACING</v>
      </c>
      <c r="H44" s="143" t="str">
        <f>VLOOKUP(B44,Results!B:O,14,FALSE)</f>
        <v> 1:08.06,8</v>
      </c>
      <c r="I44" s="187"/>
    </row>
    <row r="45" spans="1:9" ht="15" customHeight="1">
      <c r="A45" s="139">
        <f t="shared" si="0"/>
        <v>38</v>
      </c>
      <c r="B45" s="110">
        <v>50</v>
      </c>
      <c r="C45" s="140" t="str">
        <f>VLOOKUP(B45,Startlist!B:F,2,FALSE)</f>
        <v>MV6</v>
      </c>
      <c r="D45" s="141" t="str">
        <f>CONCATENATE(VLOOKUP(B45,Startlist!B:H,3,FALSE)," / ",VLOOKUP(B45,Startlist!B:H,4,FALSE))</f>
        <v>Antti Nokkanen / Harri Reinikainen</v>
      </c>
      <c r="E45" s="142" t="str">
        <f>VLOOKUP(B45,Startlist!B:F,5,FALSE)</f>
        <v>FIN</v>
      </c>
      <c r="F45" s="141" t="str">
        <f>VLOOKUP(B45,Startlist!B:H,7,FALSE)</f>
        <v>BMW M3</v>
      </c>
      <c r="G45" s="141" t="str">
        <f>VLOOKUP(B45,Startlist!B:H,6,FALSE)</f>
        <v>ANTTI NOKKANEN</v>
      </c>
      <c r="H45" s="143" t="str">
        <f>VLOOKUP(B45,Results!B:O,14,FALSE)</f>
        <v> 1:08.08,5</v>
      </c>
      <c r="I45" s="187"/>
    </row>
    <row r="46" spans="1:9" ht="15" customHeight="1">
      <c r="A46" s="139">
        <f t="shared" si="0"/>
        <v>39</v>
      </c>
      <c r="B46" s="110">
        <v>212</v>
      </c>
      <c r="C46" s="140" t="str">
        <f>VLOOKUP(B46,Startlist!B:F,2,FALSE)</f>
        <v>MV3</v>
      </c>
      <c r="D46" s="141" t="str">
        <f>CONCATENATE(VLOOKUP(B46,Startlist!B:H,3,FALSE)," / ",VLOOKUP(B46,Startlist!B:H,4,FALSE))</f>
        <v>Jonas Pipiras / Ricardas Baubinas</v>
      </c>
      <c r="E46" s="142" t="str">
        <f>VLOOKUP(B46,Startlist!B:F,5,FALSE)</f>
        <v>LIT</v>
      </c>
      <c r="F46" s="141" t="str">
        <f>VLOOKUP(B46,Startlist!B:H,7,FALSE)</f>
        <v>Skoda Fabia</v>
      </c>
      <c r="G46" s="141" t="str">
        <f>VLOOKUP(B46,Startlist!B:H,6,FALSE)</f>
        <v>JUTA-BAUER RALLY TEAM</v>
      </c>
      <c r="H46" s="143" t="str">
        <f>VLOOKUP(B46,Results!B:O,14,FALSE)</f>
        <v> 1:08.08,6</v>
      </c>
      <c r="I46" s="187"/>
    </row>
    <row r="47" spans="1:9" ht="15" customHeight="1">
      <c r="A47" s="139">
        <f t="shared" si="0"/>
        <v>40</v>
      </c>
      <c r="B47" s="110">
        <v>36</v>
      </c>
      <c r="C47" s="140" t="str">
        <f>VLOOKUP(B47,Startlist!B:F,2,FALSE)</f>
        <v>MV4</v>
      </c>
      <c r="D47" s="141" t="str">
        <f>CONCATENATE(VLOOKUP(B47,Startlist!B:H,3,FALSE)," / ",VLOOKUP(B47,Startlist!B:H,4,FALSE))</f>
        <v>Henri Tuomisto / Jukka Rasi</v>
      </c>
      <c r="E47" s="142" t="str">
        <f>VLOOKUP(B47,Startlist!B:F,5,FALSE)</f>
        <v>FIN</v>
      </c>
      <c r="F47" s="141" t="str">
        <f>VLOOKUP(B47,Startlist!B:H,7,FALSE)</f>
        <v>Opel Astra GSI</v>
      </c>
      <c r="G47" s="141" t="str">
        <f>VLOOKUP(B47,Startlist!B:H,6,FALSE)</f>
        <v>HENRI TUOMISTO</v>
      </c>
      <c r="H47" s="143" t="str">
        <f>VLOOKUP(B47,Results!B:O,14,FALSE)</f>
        <v> 1:09.38,7</v>
      </c>
      <c r="I47" s="187"/>
    </row>
    <row r="48" spans="1:9" ht="15" customHeight="1">
      <c r="A48" s="139">
        <f t="shared" si="0"/>
        <v>41</v>
      </c>
      <c r="B48" s="110">
        <v>44</v>
      </c>
      <c r="C48" s="140" t="str">
        <f>VLOOKUP(B48,Startlist!B:F,2,FALSE)</f>
        <v>MV7</v>
      </c>
      <c r="D48" s="141" t="str">
        <f>CONCATENATE(VLOOKUP(B48,Startlist!B:H,3,FALSE)," / ",VLOOKUP(B48,Startlist!B:H,4,FALSE))</f>
        <v>Henri Franke / Alain Sivous</v>
      </c>
      <c r="E48" s="142" t="str">
        <f>VLOOKUP(B48,Startlist!B:F,5,FALSE)</f>
        <v>EST</v>
      </c>
      <c r="F48" s="141" t="str">
        <f>VLOOKUP(B48,Startlist!B:H,7,FALSE)</f>
        <v>Subaru Impreza</v>
      </c>
      <c r="G48" s="141" t="str">
        <f>VLOOKUP(B48,Startlist!B:H,6,FALSE)</f>
        <v>ECOM MOTORSPORT</v>
      </c>
      <c r="H48" s="143" t="str">
        <f>VLOOKUP(B48,Results!B:O,14,FALSE)</f>
        <v> 1:09.40,6</v>
      </c>
      <c r="I48" s="187"/>
    </row>
    <row r="49" spans="1:9" ht="15" customHeight="1">
      <c r="A49" s="139">
        <f t="shared" si="0"/>
        <v>42</v>
      </c>
      <c r="B49" s="110">
        <v>68</v>
      </c>
      <c r="C49" s="140" t="str">
        <f>VLOOKUP(B49,Startlist!B:F,2,FALSE)</f>
        <v>MV6</v>
      </c>
      <c r="D49" s="141" t="str">
        <f>CONCATENATE(VLOOKUP(B49,Startlist!B:H,3,FALSE)," / ",VLOOKUP(B49,Startlist!B:H,4,FALSE))</f>
        <v>Petteri Salminen / Jan Lönegren</v>
      </c>
      <c r="E49" s="142" t="str">
        <f>VLOOKUP(B49,Startlist!B:F,5,FALSE)</f>
        <v>FIN</v>
      </c>
      <c r="F49" s="141" t="str">
        <f>VLOOKUP(B49,Startlist!B:H,7,FALSE)</f>
        <v>Volvo 242</v>
      </c>
      <c r="G49" s="141" t="str">
        <f>VLOOKUP(B49,Startlist!B:H,6,FALSE)</f>
        <v>PETTERI SALMINEN</v>
      </c>
      <c r="H49" s="143" t="str">
        <f>VLOOKUP(B49,Results!B:O,14,FALSE)</f>
        <v> 1:09.53,4</v>
      </c>
      <c r="I49" s="187"/>
    </row>
    <row r="50" spans="1:9" ht="15" customHeight="1">
      <c r="A50" s="139">
        <f t="shared" si="0"/>
        <v>43</v>
      </c>
      <c r="B50" s="110">
        <v>52</v>
      </c>
      <c r="C50" s="140" t="str">
        <f>VLOOKUP(B50,Startlist!B:F,2,FALSE)</f>
        <v>MV6</v>
      </c>
      <c r="D50" s="141" t="str">
        <f>CONCATENATE(VLOOKUP(B50,Startlist!B:H,3,FALSE)," / ",VLOOKUP(B50,Startlist!B:H,4,FALSE))</f>
        <v>Gert Kull / Toomas Keskküla</v>
      </c>
      <c r="E50" s="142" t="str">
        <f>VLOOKUP(B50,Startlist!B:F,5,FALSE)</f>
        <v>EST</v>
      </c>
      <c r="F50" s="141" t="str">
        <f>VLOOKUP(B50,Startlist!B:H,7,FALSE)</f>
        <v>BMW M3</v>
      </c>
      <c r="G50" s="141" t="str">
        <f>VLOOKUP(B50,Startlist!B:H,6,FALSE)</f>
        <v>MS RACING</v>
      </c>
      <c r="H50" s="143" t="str">
        <f>VLOOKUP(B50,Results!B:O,14,FALSE)</f>
        <v> 1:10.07,5</v>
      </c>
      <c r="I50" s="187"/>
    </row>
    <row r="51" spans="1:9" ht="15" customHeight="1">
      <c r="A51" s="139">
        <f t="shared" si="0"/>
        <v>44</v>
      </c>
      <c r="B51" s="110">
        <v>46</v>
      </c>
      <c r="C51" s="140" t="str">
        <f>VLOOKUP(B51,Startlist!B:F,2,FALSE)</f>
        <v>MV7</v>
      </c>
      <c r="D51" s="141" t="str">
        <f>CONCATENATE(VLOOKUP(B51,Startlist!B:H,3,FALSE)," / ",VLOOKUP(B51,Startlist!B:H,4,FALSE))</f>
        <v>Edgars Balodis / Inese Akmentina</v>
      </c>
      <c r="E51" s="142" t="str">
        <f>VLOOKUP(B51,Startlist!B:F,5,FALSE)</f>
        <v>LAT</v>
      </c>
      <c r="F51" s="141" t="str">
        <f>VLOOKUP(B51,Startlist!B:H,7,FALSE)</f>
        <v>Subaru Impreza</v>
      </c>
      <c r="G51" s="141" t="str">
        <f>VLOOKUP(B51,Startlist!B:H,6,FALSE)</f>
        <v>EDGARS BALODIS</v>
      </c>
      <c r="H51" s="143" t="str">
        <f>VLOOKUP(B51,Results!B:O,14,FALSE)</f>
        <v> 1:10.14,7</v>
      </c>
      <c r="I51" s="187"/>
    </row>
    <row r="52" spans="1:9" ht="15" customHeight="1">
      <c r="A52" s="139">
        <f t="shared" si="0"/>
        <v>45</v>
      </c>
      <c r="B52" s="110">
        <v>74</v>
      </c>
      <c r="C52" s="140" t="str">
        <f>VLOOKUP(B52,Startlist!B:F,2,FALSE)</f>
        <v>MV5</v>
      </c>
      <c r="D52" s="141" t="str">
        <f>CONCATENATE(VLOOKUP(B52,Startlist!B:H,3,FALSE)," / ",VLOOKUP(B52,Startlist!B:H,4,FALSE))</f>
        <v>Pasi Tiainen / Pentti Tiainen</v>
      </c>
      <c r="E52" s="142" t="str">
        <f>VLOOKUP(B52,Startlist!B:F,5,FALSE)</f>
        <v>FIN</v>
      </c>
      <c r="F52" s="141" t="str">
        <f>VLOOKUP(B52,Startlist!B:H,7,FALSE)</f>
        <v>Toyota Starlet</v>
      </c>
      <c r="G52" s="141" t="str">
        <f>VLOOKUP(B52,Startlist!B:H,6,FALSE)</f>
        <v>PASI TIAINEN</v>
      </c>
      <c r="H52" s="143" t="str">
        <f>VLOOKUP(B52,Results!B:O,14,FALSE)</f>
        <v> 1:10.19,7</v>
      </c>
      <c r="I52" s="187"/>
    </row>
    <row r="53" spans="1:9" ht="15" customHeight="1">
      <c r="A53" s="139">
        <f t="shared" si="0"/>
        <v>46</v>
      </c>
      <c r="B53" s="110">
        <v>57</v>
      </c>
      <c r="C53" s="140" t="str">
        <f>VLOOKUP(B53,Startlist!B:F,2,FALSE)</f>
        <v>MV5</v>
      </c>
      <c r="D53" s="141" t="str">
        <f>CONCATENATE(VLOOKUP(B53,Startlist!B:H,3,FALSE)," / ",VLOOKUP(B53,Startlist!B:H,4,FALSE))</f>
        <v>Raido Laulik / Tōnis Viidas</v>
      </c>
      <c r="E53" s="142" t="str">
        <f>VLOOKUP(B53,Startlist!B:F,5,FALSE)</f>
        <v>EST</v>
      </c>
      <c r="F53" s="141" t="str">
        <f>VLOOKUP(B53,Startlist!B:H,7,FALSE)</f>
        <v>Nissan Sunny</v>
      </c>
      <c r="G53" s="141" t="str">
        <f>VLOOKUP(B53,Startlist!B:H,6,FALSE)</f>
        <v>SAR-TECH MOTORSPORT</v>
      </c>
      <c r="H53" s="143" t="str">
        <f>VLOOKUP(B53,Results!B:O,14,FALSE)</f>
        <v> 1:10.22,3</v>
      </c>
      <c r="I53" s="187"/>
    </row>
    <row r="54" spans="1:9" ht="15" customHeight="1">
      <c r="A54" s="139">
        <f t="shared" si="0"/>
        <v>47</v>
      </c>
      <c r="B54" s="110">
        <v>40</v>
      </c>
      <c r="C54" s="140" t="str">
        <f>VLOOKUP(B54,Startlist!B:F,2,FALSE)</f>
        <v>MV7</v>
      </c>
      <c r="D54" s="141" t="str">
        <f>CONCATENATE(VLOOKUP(B54,Startlist!B:H,3,FALSE)," / ",VLOOKUP(B54,Startlist!B:H,4,FALSE))</f>
        <v>Siim Liivamägi / Edvin Parisalu</v>
      </c>
      <c r="E54" s="142" t="str">
        <f>VLOOKUP(B54,Startlist!B:F,5,FALSE)</f>
        <v>EST</v>
      </c>
      <c r="F54" s="141" t="str">
        <f>VLOOKUP(B54,Startlist!B:H,7,FALSE)</f>
        <v>Mitsubishi Lancer Evo 6</v>
      </c>
      <c r="G54" s="141" t="str">
        <f>VLOOKUP(B54,Startlist!B:H,6,FALSE)</f>
        <v>MS RACING</v>
      </c>
      <c r="H54" s="143" t="str">
        <f>VLOOKUP(B54,Results!B:O,14,FALSE)</f>
        <v> 1:10.23,3</v>
      </c>
      <c r="I54" s="187"/>
    </row>
    <row r="55" spans="1:9" ht="15" customHeight="1">
      <c r="A55" s="139">
        <f t="shared" si="0"/>
        <v>48</v>
      </c>
      <c r="B55" s="110">
        <v>213</v>
      </c>
      <c r="C55" s="140" t="str">
        <f>VLOOKUP(B55,Startlist!B:F,2,FALSE)</f>
        <v>MV3</v>
      </c>
      <c r="D55" s="141" t="str">
        <f>CONCATENATE(VLOOKUP(B55,Startlist!B:H,3,FALSE)," / ",VLOOKUP(B55,Startlist!B:H,4,FALSE))</f>
        <v>Teemu Kiiski / Janne Rauhala</v>
      </c>
      <c r="E55" s="142" t="str">
        <f>VLOOKUP(B55,Startlist!B:F,5,FALSE)</f>
        <v>FIN</v>
      </c>
      <c r="F55" s="141" t="str">
        <f>VLOOKUP(B55,Startlist!B:H,7,FALSE)</f>
        <v>Ford Fiesta R2</v>
      </c>
      <c r="G55" s="141" t="str">
        <f>VLOOKUP(B55,Startlist!B:H,6,FALSE)</f>
        <v>JANNE RAUHALA</v>
      </c>
      <c r="H55" s="143" t="str">
        <f>VLOOKUP(B55,Results!B:O,14,FALSE)</f>
        <v> 1:10.34,9</v>
      </c>
      <c r="I55" s="187"/>
    </row>
    <row r="56" spans="1:9" ht="15" customHeight="1">
      <c r="A56" s="139">
        <f t="shared" si="0"/>
        <v>49</v>
      </c>
      <c r="B56" s="110">
        <v>91</v>
      </c>
      <c r="C56" s="140" t="str">
        <f>VLOOKUP(B56,Startlist!B:F,2,FALSE)</f>
        <v>MV6</v>
      </c>
      <c r="D56" s="141" t="str">
        <f>CONCATENATE(VLOOKUP(B56,Startlist!B:H,3,FALSE)," / ",VLOOKUP(B56,Startlist!B:H,4,FALSE))</f>
        <v>Ander Elevant / Priit Piir</v>
      </c>
      <c r="E56" s="142" t="str">
        <f>VLOOKUP(B56,Startlist!B:F,5,FALSE)</f>
        <v>EST</v>
      </c>
      <c r="F56" s="141" t="str">
        <f>VLOOKUP(B56,Startlist!B:H,7,FALSE)</f>
        <v>BMW M3</v>
      </c>
      <c r="G56" s="141" t="str">
        <f>VLOOKUP(B56,Startlist!B:H,6,FALSE)</f>
        <v>MS RACING</v>
      </c>
      <c r="H56" s="143" t="str">
        <f>VLOOKUP(B56,Results!B:O,14,FALSE)</f>
        <v> 1:10.35,5</v>
      </c>
      <c r="I56" s="187"/>
    </row>
    <row r="57" spans="1:9" ht="15" customHeight="1">
      <c r="A57" s="139">
        <f t="shared" si="0"/>
        <v>50</v>
      </c>
      <c r="B57" s="110">
        <v>65</v>
      </c>
      <c r="C57" s="140" t="str">
        <f>VLOOKUP(B57,Startlist!B:F,2,FALSE)</f>
        <v>MV4</v>
      </c>
      <c r="D57" s="141" t="str">
        <f>CONCATENATE(VLOOKUP(B57,Startlist!B:H,3,FALSE)," / ",VLOOKUP(B57,Startlist!B:H,4,FALSE))</f>
        <v>Kalle Mäkinen / Juha Ruti</v>
      </c>
      <c r="E57" s="142" t="str">
        <f>VLOOKUP(B57,Startlist!B:F,5,FALSE)</f>
        <v>FIN</v>
      </c>
      <c r="F57" s="141" t="str">
        <f>VLOOKUP(B57,Startlist!B:H,7,FALSE)</f>
        <v>Honda Civic Type-R</v>
      </c>
      <c r="G57" s="141" t="str">
        <f>VLOOKUP(B57,Startlist!B:H,6,FALSE)</f>
        <v>KALLE MÄKINEN</v>
      </c>
      <c r="H57" s="143" t="str">
        <f>VLOOKUP(B57,Results!B:O,14,FALSE)</f>
        <v> 1:10.40,3</v>
      </c>
      <c r="I57" s="187"/>
    </row>
    <row r="58" spans="1:9" ht="15" customHeight="1">
      <c r="A58" s="139">
        <f t="shared" si="0"/>
        <v>51</v>
      </c>
      <c r="B58" s="110">
        <v>64</v>
      </c>
      <c r="C58" s="140" t="str">
        <f>VLOOKUP(B58,Startlist!B:F,2,FALSE)</f>
        <v>MV4</v>
      </c>
      <c r="D58" s="141" t="str">
        <f>CONCATENATE(VLOOKUP(B58,Startlist!B:H,3,FALSE)," / ",VLOOKUP(B58,Startlist!B:H,4,FALSE))</f>
        <v>Janar Lehtniit / Rauno Orupōld</v>
      </c>
      <c r="E58" s="142" t="str">
        <f>VLOOKUP(B58,Startlist!B:F,5,FALSE)</f>
        <v>EST</v>
      </c>
      <c r="F58" s="141" t="str">
        <f>VLOOKUP(B58,Startlist!B:H,7,FALSE)</f>
        <v>Ford Escort RS</v>
      </c>
      <c r="G58" s="141" t="str">
        <f>VLOOKUP(B58,Startlist!B:H,6,FALSE)</f>
        <v>ERKI SPORT</v>
      </c>
      <c r="H58" s="143" t="str">
        <f>VLOOKUP(B58,Results!B:O,14,FALSE)</f>
        <v> 1:11.10,0</v>
      </c>
      <c r="I58" s="187"/>
    </row>
    <row r="59" spans="1:9" ht="15" customHeight="1">
      <c r="A59" s="139">
        <f t="shared" si="0"/>
        <v>52</v>
      </c>
      <c r="B59" s="110">
        <v>76</v>
      </c>
      <c r="C59" s="140" t="str">
        <f>VLOOKUP(B59,Startlist!B:F,2,FALSE)</f>
        <v>MV5</v>
      </c>
      <c r="D59" s="141" t="str">
        <f>CONCATENATE(VLOOKUP(B59,Startlist!B:H,3,FALSE)," / ",VLOOKUP(B59,Startlist!B:H,4,FALSE))</f>
        <v>Steven Viilo / Jakko Viilo</v>
      </c>
      <c r="E59" s="142" t="str">
        <f>VLOOKUP(B59,Startlist!B:F,5,FALSE)</f>
        <v>EST</v>
      </c>
      <c r="F59" s="141" t="str">
        <f>VLOOKUP(B59,Startlist!B:H,7,FALSE)</f>
        <v>Toyota Starlet</v>
      </c>
      <c r="G59" s="141" t="str">
        <f>VLOOKUP(B59,Startlist!B:H,6,FALSE)</f>
        <v>ECOM MOTORSPORT</v>
      </c>
      <c r="H59" s="143" t="str">
        <f>VLOOKUP(B59,Results!B:O,14,FALSE)</f>
        <v> 1:11.15,9</v>
      </c>
      <c r="I59" s="187"/>
    </row>
    <row r="60" spans="1:9" ht="15" customHeight="1">
      <c r="A60" s="139">
        <f t="shared" si="0"/>
        <v>53</v>
      </c>
      <c r="B60" s="110">
        <v>60</v>
      </c>
      <c r="C60" s="140" t="str">
        <f>VLOOKUP(B60,Startlist!B:F,2,FALSE)</f>
        <v>MV4</v>
      </c>
      <c r="D60" s="141" t="str">
        <f>CONCATENATE(VLOOKUP(B60,Startlist!B:H,3,FALSE)," / ",VLOOKUP(B60,Startlist!B:H,4,FALSE))</f>
        <v>Kaspar Kasari / Hannes Kuusmaa</v>
      </c>
      <c r="E60" s="142" t="str">
        <f>VLOOKUP(B60,Startlist!B:F,5,FALSE)</f>
        <v>EST</v>
      </c>
      <c r="F60" s="141" t="str">
        <f>VLOOKUP(B60,Startlist!B:H,7,FALSE)</f>
        <v>Honda Civic Type-R</v>
      </c>
      <c r="G60" s="141" t="str">
        <f>VLOOKUP(B60,Startlist!B:H,6,FALSE)</f>
        <v>ECOM MOTORSPORT</v>
      </c>
      <c r="H60" s="143" t="str">
        <f>VLOOKUP(B60,Results!B:O,14,FALSE)</f>
        <v> 1:12.02,3</v>
      </c>
      <c r="I60" s="187"/>
    </row>
    <row r="61" spans="1:9" ht="15" customHeight="1">
      <c r="A61" s="139">
        <f t="shared" si="0"/>
        <v>54</v>
      </c>
      <c r="B61" s="110">
        <v>211</v>
      </c>
      <c r="C61" s="140" t="str">
        <f>VLOOKUP(B61,Startlist!B:F,2,FALSE)</f>
        <v>MV3</v>
      </c>
      <c r="D61" s="141" t="str">
        <f>CONCATENATE(VLOOKUP(B61,Startlist!B:H,3,FALSE)," / ",VLOOKUP(B61,Startlist!B:H,4,FALSE))</f>
        <v>Aleksander Kudryavtsev / Sergei Larens</v>
      </c>
      <c r="E61" s="142" t="str">
        <f>VLOOKUP(B61,Startlist!B:F,5,FALSE)</f>
        <v>RUS / EST</v>
      </c>
      <c r="F61" s="141" t="str">
        <f>VLOOKUP(B61,Startlist!B:H,7,FALSE)</f>
        <v>Peugeot 208 R2</v>
      </c>
      <c r="G61" s="141" t="str">
        <f>VLOOKUP(B61,Startlist!B:H,6,FALSE)</f>
        <v>ALM MOTORSPORT</v>
      </c>
      <c r="H61" s="143" t="str">
        <f>VLOOKUP(B61,Results!B:O,14,FALSE)</f>
        <v> 1:12.05,3</v>
      </c>
      <c r="I61" s="187"/>
    </row>
    <row r="62" spans="1:9" ht="15" customHeight="1">
      <c r="A62" s="139">
        <f t="shared" si="0"/>
        <v>55</v>
      </c>
      <c r="B62" s="110">
        <v>58</v>
      </c>
      <c r="C62" s="140" t="str">
        <f>VLOOKUP(B62,Startlist!B:F,2,FALSE)</f>
        <v>MV5</v>
      </c>
      <c r="D62" s="141" t="str">
        <f>CONCATENATE(VLOOKUP(B62,Startlist!B:H,3,FALSE)," / ",VLOOKUP(B62,Startlist!B:H,4,FALSE))</f>
        <v>Gert-Kaupo Kähr / Jan Pantalon</v>
      </c>
      <c r="E62" s="142" t="str">
        <f>VLOOKUP(B62,Startlist!B:F,5,FALSE)</f>
        <v>EST</v>
      </c>
      <c r="F62" s="141" t="str">
        <f>VLOOKUP(B62,Startlist!B:H,7,FALSE)</f>
        <v>Honda Civic</v>
      </c>
      <c r="G62" s="141" t="str">
        <f>VLOOKUP(B62,Startlist!B:H,6,FALSE)</f>
        <v>PROREX RACING</v>
      </c>
      <c r="H62" s="143" t="str">
        <f>VLOOKUP(B62,Results!B:O,14,FALSE)</f>
        <v> 1:12.26,7</v>
      </c>
      <c r="I62" s="187"/>
    </row>
    <row r="63" spans="1:9" ht="15" customHeight="1">
      <c r="A63" s="139">
        <f t="shared" si="0"/>
        <v>56</v>
      </c>
      <c r="B63" s="110">
        <v>59</v>
      </c>
      <c r="C63" s="140" t="str">
        <f>VLOOKUP(B63,Startlist!B:F,2,FALSE)</f>
        <v>MV5</v>
      </c>
      <c r="D63" s="141" t="str">
        <f>CONCATENATE(VLOOKUP(B63,Startlist!B:H,3,FALSE)," / ",VLOOKUP(B63,Startlist!B:H,4,FALSE))</f>
        <v>Kermo Laus / Kauri Pannas</v>
      </c>
      <c r="E63" s="142" t="str">
        <f>VLOOKUP(B63,Startlist!B:F,5,FALSE)</f>
        <v>EST</v>
      </c>
      <c r="F63" s="141" t="str">
        <f>VLOOKUP(B63,Startlist!B:H,7,FALSE)</f>
        <v>Nissan Sunny</v>
      </c>
      <c r="G63" s="141" t="str">
        <f>VLOOKUP(B63,Startlist!B:H,6,FALSE)</f>
        <v>SAR-TECH MOTORSPORT</v>
      </c>
      <c r="H63" s="143" t="str">
        <f>VLOOKUP(B63,Results!B:O,14,FALSE)</f>
        <v> 1:12.39,0</v>
      </c>
      <c r="I63" s="187"/>
    </row>
    <row r="64" spans="1:9" ht="15" customHeight="1">
      <c r="A64" s="139">
        <f t="shared" si="0"/>
        <v>57</v>
      </c>
      <c r="B64" s="110">
        <v>79</v>
      </c>
      <c r="C64" s="140" t="str">
        <f>VLOOKUP(B64,Startlist!B:F,2,FALSE)</f>
        <v>MV5</v>
      </c>
      <c r="D64" s="141" t="str">
        <f>CONCATENATE(VLOOKUP(B64,Startlist!B:H,3,FALSE)," / ",VLOOKUP(B64,Startlist!B:H,4,FALSE))</f>
        <v>Klim Baikov / Andrey Kleshchev</v>
      </c>
      <c r="E64" s="142" t="str">
        <f>VLOOKUP(B64,Startlist!B:F,5,FALSE)</f>
        <v>RUS</v>
      </c>
      <c r="F64" s="141" t="str">
        <f>VLOOKUP(B64,Startlist!B:H,7,FALSE)</f>
        <v>Lada 2105</v>
      </c>
      <c r="G64" s="141" t="str">
        <f>VLOOKUP(B64,Startlist!B:H,6,FALSE)</f>
        <v>KLIM BAIKOV</v>
      </c>
      <c r="H64" s="143" t="str">
        <f>VLOOKUP(B64,Results!B:O,14,FALSE)</f>
        <v> 1:12.47,1</v>
      </c>
      <c r="I64" s="187"/>
    </row>
    <row r="65" spans="1:9" ht="15" customHeight="1">
      <c r="A65" s="139">
        <f t="shared" si="0"/>
        <v>58</v>
      </c>
      <c r="B65" s="110">
        <v>85</v>
      </c>
      <c r="C65" s="140" t="str">
        <f>VLOOKUP(B65,Startlist!B:F,2,FALSE)</f>
        <v>MV7</v>
      </c>
      <c r="D65" s="141" t="str">
        <f>CONCATENATE(VLOOKUP(B65,Startlist!B:H,3,FALSE)," / ",VLOOKUP(B65,Startlist!B:H,4,FALSE))</f>
        <v>Allar Goldberg / Kaarel Lääne</v>
      </c>
      <c r="E65" s="142" t="str">
        <f>VLOOKUP(B65,Startlist!B:F,5,FALSE)</f>
        <v>EST</v>
      </c>
      <c r="F65" s="141" t="str">
        <f>VLOOKUP(B65,Startlist!B:H,7,FALSE)</f>
        <v>Lancia Delta HFIntegrale</v>
      </c>
      <c r="G65" s="141" t="str">
        <f>VLOOKUP(B65,Startlist!B:H,6,FALSE)</f>
        <v>ALM MOTORSPORT</v>
      </c>
      <c r="H65" s="143" t="str">
        <f>VLOOKUP(B65,Results!B:O,14,FALSE)</f>
        <v> 1:13.16,7</v>
      </c>
      <c r="I65" s="187"/>
    </row>
    <row r="66" spans="1:9" ht="15" customHeight="1">
      <c r="A66" s="139">
        <f t="shared" si="0"/>
        <v>59</v>
      </c>
      <c r="B66" s="110">
        <v>42</v>
      </c>
      <c r="C66" s="140" t="str">
        <f>VLOOKUP(B66,Startlist!B:F,2,FALSE)</f>
        <v>MV2</v>
      </c>
      <c r="D66" s="141" t="str">
        <f>CONCATENATE(VLOOKUP(B66,Startlist!B:H,3,FALSE)," / ",VLOOKUP(B66,Startlist!B:H,4,FALSE))</f>
        <v>Andri Sirp / Jarmo Liivak</v>
      </c>
      <c r="E66" s="142" t="str">
        <f>VLOOKUP(B66,Startlist!B:F,5,FALSE)</f>
        <v>EST</v>
      </c>
      <c r="F66" s="141" t="str">
        <f>VLOOKUP(B66,Startlist!B:H,7,FALSE)</f>
        <v>Mitsubishi Lancer Evo 9</v>
      </c>
      <c r="G66" s="141" t="str">
        <f>VLOOKUP(B66,Startlist!B:H,6,FALSE)</f>
        <v>TIKKRI MOTORSPORT</v>
      </c>
      <c r="H66" s="143" t="str">
        <f>VLOOKUP(B66,Results!B:O,14,FALSE)</f>
        <v> 1:13.42,8</v>
      </c>
      <c r="I66" s="187"/>
    </row>
    <row r="67" spans="1:9" ht="15" customHeight="1">
      <c r="A67" s="139">
        <f t="shared" si="0"/>
        <v>60</v>
      </c>
      <c r="B67" s="110">
        <v>80</v>
      </c>
      <c r="C67" s="140" t="str">
        <f>VLOOKUP(B67,Startlist!B:F,2,FALSE)</f>
        <v>MV5</v>
      </c>
      <c r="D67" s="141" t="str">
        <f>CONCATENATE(VLOOKUP(B67,Startlist!B:H,3,FALSE)," / ",VLOOKUP(B67,Startlist!B:H,4,FALSE))</f>
        <v>Alari Sillaste / Arvo Liimann</v>
      </c>
      <c r="E67" s="142" t="str">
        <f>VLOOKUP(B67,Startlist!B:F,5,FALSE)</f>
        <v>EST</v>
      </c>
      <c r="F67" s="141" t="str">
        <f>VLOOKUP(B67,Startlist!B:H,7,FALSE)</f>
        <v>AZLK 2140</v>
      </c>
      <c r="G67" s="141" t="str">
        <f>VLOOKUP(B67,Startlist!B:H,6,FALSE)</f>
        <v>ECOM MOTORSPORT</v>
      </c>
      <c r="H67" s="143" t="str">
        <f>VLOOKUP(B67,Results!B:O,14,FALSE)</f>
        <v> 1:13.44,6</v>
      </c>
      <c r="I67" s="187"/>
    </row>
    <row r="68" spans="1:9" ht="15" customHeight="1">
      <c r="A68" s="139">
        <f t="shared" si="0"/>
        <v>61</v>
      </c>
      <c r="B68" s="110">
        <v>71</v>
      </c>
      <c r="C68" s="140" t="str">
        <f>VLOOKUP(B68,Startlist!B:F,2,FALSE)</f>
        <v>MV6</v>
      </c>
      <c r="D68" s="141" t="str">
        <f>CONCATENATE(VLOOKUP(B68,Startlist!B:H,3,FALSE)," / ",VLOOKUP(B68,Startlist!B:H,4,FALSE))</f>
        <v>Peeter Kaibald / Sven Andevei</v>
      </c>
      <c r="E68" s="142" t="str">
        <f>VLOOKUP(B68,Startlist!B:F,5,FALSE)</f>
        <v>EST</v>
      </c>
      <c r="F68" s="141" t="str">
        <f>VLOOKUP(B68,Startlist!B:H,7,FALSE)</f>
        <v>BMW M3</v>
      </c>
      <c r="G68" s="141" t="str">
        <f>VLOOKUP(B68,Startlist!B:H,6,FALSE)</f>
        <v>MS RACING</v>
      </c>
      <c r="H68" s="143" t="str">
        <f>VLOOKUP(B68,Results!B:O,14,FALSE)</f>
        <v> 1:13.54,1</v>
      </c>
      <c r="I68" s="187"/>
    </row>
    <row r="69" spans="1:9" ht="15" customHeight="1">
      <c r="A69" s="139">
        <f t="shared" si="0"/>
        <v>62</v>
      </c>
      <c r="B69" s="110">
        <v>101</v>
      </c>
      <c r="C69" s="140" t="str">
        <f>VLOOKUP(B69,Startlist!B:F,2,FALSE)</f>
        <v>MV4</v>
      </c>
      <c r="D69" s="141" t="str">
        <f>CONCATENATE(VLOOKUP(B69,Startlist!B:H,3,FALSE)," / ",VLOOKUP(B69,Startlist!B:H,4,FALSE))</f>
        <v>Gert Virves / Mihkel Raudsepp</v>
      </c>
      <c r="E69" s="142" t="str">
        <f>VLOOKUP(B69,Startlist!B:F,5,FALSE)</f>
        <v>EST</v>
      </c>
      <c r="F69" s="141" t="str">
        <f>VLOOKUP(B69,Startlist!B:H,7,FALSE)</f>
        <v>Opel Astra</v>
      </c>
      <c r="G69" s="141" t="str">
        <f>VLOOKUP(B69,Startlist!B:H,6,FALSE)</f>
        <v>SAR-TECH MOTORSPORT</v>
      </c>
      <c r="H69" s="143" t="str">
        <f>VLOOKUP(B69,Results!B:O,14,FALSE)</f>
        <v> 1:15.42,0</v>
      </c>
      <c r="I69" s="187"/>
    </row>
    <row r="70" spans="1:9" ht="15" customHeight="1">
      <c r="A70" s="139">
        <f t="shared" si="0"/>
        <v>63</v>
      </c>
      <c r="B70" s="110">
        <v>62</v>
      </c>
      <c r="C70" s="140" t="str">
        <f>VLOOKUP(B70,Startlist!B:F,2,FALSE)</f>
        <v>MV4</v>
      </c>
      <c r="D70" s="141" t="str">
        <f>CONCATENATE(VLOOKUP(B70,Startlist!B:H,3,FALSE)," / ",VLOOKUP(B70,Startlist!B:H,4,FALSE))</f>
        <v>Timo Mäki / Mika Kortesuo</v>
      </c>
      <c r="E70" s="142" t="str">
        <f>VLOOKUP(B70,Startlist!B:F,5,FALSE)</f>
        <v>FIN</v>
      </c>
      <c r="F70" s="141" t="str">
        <f>VLOOKUP(B70,Startlist!B:H,7,FALSE)</f>
        <v>Renault Clio R3</v>
      </c>
      <c r="G70" s="141" t="str">
        <f>VLOOKUP(B70,Startlist!B:H,6,FALSE)</f>
        <v>TIMO MÄKI</v>
      </c>
      <c r="H70" s="143" t="str">
        <f>VLOOKUP(B70,Results!B:O,14,FALSE)</f>
        <v> 1:16.43,0</v>
      </c>
      <c r="I70" s="187"/>
    </row>
    <row r="71" spans="1:9" ht="15" customHeight="1">
      <c r="A71" s="139">
        <f t="shared" si="0"/>
        <v>64</v>
      </c>
      <c r="B71" s="110">
        <v>9</v>
      </c>
      <c r="C71" s="140" t="str">
        <f>VLOOKUP(B71,Startlist!B:F,2,FALSE)</f>
        <v>MV1</v>
      </c>
      <c r="D71" s="141" t="str">
        <f>CONCATENATE(VLOOKUP(B71,Startlist!B:H,3,FALSE)," / ",VLOOKUP(B71,Startlist!B:H,4,FALSE))</f>
        <v>Ari Sorsa / Janina Sorsa</v>
      </c>
      <c r="E71" s="142" t="str">
        <f>VLOOKUP(B71,Startlist!B:F,5,FALSE)</f>
        <v>FIN</v>
      </c>
      <c r="F71" s="141" t="str">
        <f>VLOOKUP(B71,Startlist!B:H,7,FALSE)</f>
        <v>Mitsubishi Lancer Evo 3</v>
      </c>
      <c r="G71" s="141" t="str">
        <f>VLOOKUP(B71,Startlist!B:H,6,FALSE)</f>
        <v>ARI SORSA</v>
      </c>
      <c r="H71" s="143" t="str">
        <f>VLOOKUP(B71,Results!B:O,14,FALSE)</f>
        <v> 1:17.07,7</v>
      </c>
      <c r="I71" s="187"/>
    </row>
    <row r="72" spans="1:8" ht="15">
      <c r="A72" s="139">
        <f t="shared" si="0"/>
        <v>65</v>
      </c>
      <c r="B72" s="110">
        <v>111</v>
      </c>
      <c r="C72" s="140" t="str">
        <f>VLOOKUP(B72,Startlist!B:F,2,FALSE)</f>
        <v>MV8</v>
      </c>
      <c r="D72" s="141" t="str">
        <f>CONCATENATE(VLOOKUP(B72,Startlist!B:H,3,FALSE)," / ",VLOOKUP(B72,Startlist!B:H,4,FALSE))</f>
        <v>Taavi Niinemets / Esko Allika</v>
      </c>
      <c r="E72" s="142" t="str">
        <f>VLOOKUP(B72,Startlist!B:F,5,FALSE)</f>
        <v>EST</v>
      </c>
      <c r="F72" s="141" t="str">
        <f>VLOOKUP(B72,Startlist!B:H,7,FALSE)</f>
        <v>Gaz 51A</v>
      </c>
      <c r="G72" s="141" t="str">
        <f>VLOOKUP(B72,Startlist!B:H,6,FALSE)</f>
        <v>GAZ RALLIKLUBI</v>
      </c>
      <c r="H72" s="143" t="str">
        <f>VLOOKUP(B72,Results!B:O,14,FALSE)</f>
        <v> 1:17.23,4</v>
      </c>
    </row>
    <row r="73" spans="1:8" ht="15">
      <c r="A73" s="139">
        <f t="shared" si="0"/>
        <v>66</v>
      </c>
      <c r="B73" s="110">
        <v>96</v>
      </c>
      <c r="C73" s="140" t="str">
        <f>VLOOKUP(B73,Startlist!B:F,2,FALSE)</f>
        <v>MV6</v>
      </c>
      <c r="D73" s="141" t="str">
        <f>CONCATENATE(VLOOKUP(B73,Startlist!B:H,3,FALSE)," / ",VLOOKUP(B73,Startlist!B:H,4,FALSE))</f>
        <v>Henri Hallik / Urmo Piigli</v>
      </c>
      <c r="E73" s="142" t="str">
        <f>VLOOKUP(B73,Startlist!B:F,5,FALSE)</f>
        <v>EST</v>
      </c>
      <c r="F73" s="141" t="str">
        <f>VLOOKUP(B73,Startlist!B:H,7,FALSE)</f>
        <v>BMW 325i</v>
      </c>
      <c r="G73" s="141" t="str">
        <f>VLOOKUP(B73,Startlist!B:H,6,FALSE)</f>
        <v>PROREHV RALLY TEAM</v>
      </c>
      <c r="H73" s="143" t="str">
        <f>VLOOKUP(B73,Results!B:O,14,FALSE)</f>
        <v> 1:17.28,0</v>
      </c>
    </row>
    <row r="74" spans="1:8" ht="15">
      <c r="A74" s="139">
        <f aca="true" t="shared" si="1" ref="A74:A98">A73+1</f>
        <v>67</v>
      </c>
      <c r="B74" s="110">
        <v>88</v>
      </c>
      <c r="C74" s="140" t="str">
        <f>VLOOKUP(B74,Startlist!B:F,2,FALSE)</f>
        <v>MV6</v>
      </c>
      <c r="D74" s="141" t="str">
        <f>CONCATENATE(VLOOKUP(B74,Startlist!B:H,3,FALSE)," / ",VLOOKUP(B74,Startlist!B:H,4,FALSE))</f>
        <v>Aarre Luoto / Henri Kallioniemi</v>
      </c>
      <c r="E74" s="142" t="str">
        <f>VLOOKUP(B74,Startlist!B:F,5,FALSE)</f>
        <v>FIN</v>
      </c>
      <c r="F74" s="141" t="str">
        <f>VLOOKUP(B74,Startlist!B:H,7,FALSE)</f>
        <v>BMW Compact</v>
      </c>
      <c r="G74" s="141" t="str">
        <f>VLOOKUP(B74,Startlist!B:H,6,FALSE)</f>
        <v>SÄILIÖ-JA TERÄSRAKENNE A.LUOTO O</v>
      </c>
      <c r="H74" s="143" t="str">
        <f>VLOOKUP(B74,Results!B:O,14,FALSE)</f>
        <v> 1:17.34,2</v>
      </c>
    </row>
    <row r="75" spans="1:8" ht="15">
      <c r="A75" s="139">
        <f t="shared" si="1"/>
        <v>68</v>
      </c>
      <c r="B75" s="110">
        <v>99</v>
      </c>
      <c r="C75" s="140" t="str">
        <f>VLOOKUP(B75,Startlist!B:F,2,FALSE)</f>
        <v>MV4</v>
      </c>
      <c r="D75" s="141" t="str">
        <f>CONCATENATE(VLOOKUP(B75,Startlist!B:H,3,FALSE)," / ",VLOOKUP(B75,Startlist!B:H,4,FALSE))</f>
        <v>Peeter Salmu / Kristo Tamm</v>
      </c>
      <c r="E75" s="142" t="str">
        <f>VLOOKUP(B75,Startlist!B:F,5,FALSE)</f>
        <v>EST</v>
      </c>
      <c r="F75" s="141" t="str">
        <f>VLOOKUP(B75,Startlist!B:H,7,FALSE)</f>
        <v>Peugeot 309</v>
      </c>
      <c r="G75" s="141" t="str">
        <f>VLOOKUP(B75,Startlist!B:H,6,FALSE)</f>
        <v>PRINTSPORT RACING</v>
      </c>
      <c r="H75" s="143" t="str">
        <f>VLOOKUP(B75,Results!B:O,14,FALSE)</f>
        <v> 1:17.46,5</v>
      </c>
    </row>
    <row r="76" spans="1:8" ht="15">
      <c r="A76" s="139">
        <f t="shared" si="1"/>
        <v>69</v>
      </c>
      <c r="B76" s="110">
        <v>100</v>
      </c>
      <c r="C76" s="140" t="str">
        <f>VLOOKUP(B76,Startlist!B:F,2,FALSE)</f>
        <v>MV4</v>
      </c>
      <c r="D76" s="141" t="str">
        <f>CONCATENATE(VLOOKUP(B76,Startlist!B:H,3,FALSE)," / ",VLOOKUP(B76,Startlist!B:H,4,FALSE))</f>
        <v>Priit Estermaa / Raino Friedemann</v>
      </c>
      <c r="E76" s="142" t="str">
        <f>VLOOKUP(B76,Startlist!B:F,5,FALSE)</f>
        <v>EST</v>
      </c>
      <c r="F76" s="141" t="str">
        <f>VLOOKUP(B76,Startlist!B:H,7,FALSE)</f>
        <v>Nissan Sunny</v>
      </c>
      <c r="G76" s="141" t="str">
        <f>VLOOKUP(B76,Startlist!B:H,6,FALSE)</f>
        <v>KAUR MOTORSPORT</v>
      </c>
      <c r="H76" s="143" t="str">
        <f>VLOOKUP(B76,Results!B:O,14,FALSE)</f>
        <v> 1:17.58,6</v>
      </c>
    </row>
    <row r="77" spans="1:8" ht="15">
      <c r="A77" s="139">
        <f t="shared" si="1"/>
        <v>70</v>
      </c>
      <c r="B77" s="110">
        <v>92</v>
      </c>
      <c r="C77" s="140" t="str">
        <f>VLOOKUP(B77,Startlist!B:F,2,FALSE)</f>
        <v>MV4</v>
      </c>
      <c r="D77" s="141" t="str">
        <f>CONCATENATE(VLOOKUP(B77,Startlist!B:H,3,FALSE)," / ",VLOOKUP(B77,Startlist!B:H,4,FALSE))</f>
        <v>Erkko East / Margus Brant</v>
      </c>
      <c r="E77" s="142" t="str">
        <f>VLOOKUP(B77,Startlist!B:F,5,FALSE)</f>
        <v>EST</v>
      </c>
      <c r="F77" s="141" t="str">
        <f>VLOOKUP(B77,Startlist!B:H,7,FALSE)</f>
        <v>Honda Civic Type-R</v>
      </c>
      <c r="G77" s="141" t="str">
        <f>VLOOKUP(B77,Startlist!B:H,6,FALSE)</f>
        <v>OT RACING</v>
      </c>
      <c r="H77" s="143" t="str">
        <f>VLOOKUP(B77,Results!B:O,14,FALSE)</f>
        <v> 1:18.01,0</v>
      </c>
    </row>
    <row r="78" spans="1:8" ht="15">
      <c r="A78" s="139">
        <f t="shared" si="1"/>
        <v>71</v>
      </c>
      <c r="B78" s="110">
        <v>113</v>
      </c>
      <c r="C78" s="140" t="str">
        <f>VLOOKUP(B78,Startlist!B:F,2,FALSE)</f>
        <v>MV8</v>
      </c>
      <c r="D78" s="141" t="str">
        <f>CONCATENATE(VLOOKUP(B78,Startlist!B:H,3,FALSE)," / ",VLOOKUP(B78,Startlist!B:H,4,FALSE))</f>
        <v>Tarmo Silt / Raido Loel</v>
      </c>
      <c r="E78" s="142" t="str">
        <f>VLOOKUP(B78,Startlist!B:F,5,FALSE)</f>
        <v>EST</v>
      </c>
      <c r="F78" s="141" t="str">
        <f>VLOOKUP(B78,Startlist!B:H,7,FALSE)</f>
        <v>Gaz 51</v>
      </c>
      <c r="G78" s="141" t="str">
        <f>VLOOKUP(B78,Startlist!B:H,6,FALSE)</f>
        <v>GAZ RALLIKLUBI</v>
      </c>
      <c r="H78" s="143" t="str">
        <f>VLOOKUP(B78,Results!B:O,14,FALSE)</f>
        <v> 1:18.12,6</v>
      </c>
    </row>
    <row r="79" spans="1:8" ht="15">
      <c r="A79" s="139">
        <f t="shared" si="1"/>
        <v>72</v>
      </c>
      <c r="B79" s="110">
        <v>108</v>
      </c>
      <c r="C79" s="140" t="str">
        <f>VLOOKUP(B79,Startlist!B:F,2,FALSE)</f>
        <v>MV5</v>
      </c>
      <c r="D79" s="141" t="str">
        <f>CONCATENATE(VLOOKUP(B79,Startlist!B:H,3,FALSE)," / ",VLOOKUP(B79,Startlist!B:H,4,FALSE))</f>
        <v>Priit Guljajev / Janek Ojala</v>
      </c>
      <c r="E79" s="142" t="str">
        <f>VLOOKUP(B79,Startlist!B:F,5,FALSE)</f>
        <v>EST</v>
      </c>
      <c r="F79" s="141" t="str">
        <f>VLOOKUP(B79,Startlist!B:H,7,FALSE)</f>
        <v>VW Golf II</v>
      </c>
      <c r="G79" s="141" t="str">
        <f>VLOOKUP(B79,Startlist!B:H,6,FALSE)</f>
        <v>ECOM MOTORSPORT</v>
      </c>
      <c r="H79" s="143" t="str">
        <f>VLOOKUP(B79,Results!B:O,14,FALSE)</f>
        <v> 1:18.27,7</v>
      </c>
    </row>
    <row r="80" spans="1:8" ht="15">
      <c r="A80" s="139">
        <f t="shared" si="1"/>
        <v>73</v>
      </c>
      <c r="B80" s="110">
        <v>66</v>
      </c>
      <c r="C80" s="140" t="str">
        <f>VLOOKUP(B80,Startlist!B:F,2,FALSE)</f>
        <v>MV4</v>
      </c>
      <c r="D80" s="141" t="str">
        <f>CONCATENATE(VLOOKUP(B80,Startlist!B:H,3,FALSE)," / ",VLOOKUP(B80,Startlist!B:H,4,FALSE))</f>
        <v>Jari Valtaala / Pekka Penttilä</v>
      </c>
      <c r="E80" s="142" t="str">
        <f>VLOOKUP(B80,Startlist!B:F,5,FALSE)</f>
        <v>FIN</v>
      </c>
      <c r="F80" s="141" t="str">
        <f>VLOOKUP(B80,Startlist!B:H,7,FALSE)</f>
        <v>Toyota Altezza RS200</v>
      </c>
      <c r="G80" s="141" t="str">
        <f>VLOOKUP(B80,Startlist!B:H,6,FALSE)</f>
        <v>JARI VALTAALA</v>
      </c>
      <c r="H80" s="143" t="str">
        <f>VLOOKUP(B80,Results!B:O,14,FALSE)</f>
        <v> 1:19.04,6</v>
      </c>
    </row>
    <row r="81" spans="1:8" ht="15">
      <c r="A81" s="139">
        <f t="shared" si="1"/>
        <v>74</v>
      </c>
      <c r="B81" s="110">
        <v>121</v>
      </c>
      <c r="C81" s="140" t="str">
        <f>VLOOKUP(B81,Startlist!B:F,2,FALSE)</f>
        <v>MV8</v>
      </c>
      <c r="D81" s="141" t="str">
        <f>CONCATENATE(VLOOKUP(B81,Startlist!B:H,3,FALSE)," / ",VLOOKUP(B81,Startlist!B:H,4,FALSE))</f>
        <v>Elmo Allika / Valter Nōmmik</v>
      </c>
      <c r="E81" s="142" t="str">
        <f>VLOOKUP(B81,Startlist!B:F,5,FALSE)</f>
        <v>EST</v>
      </c>
      <c r="F81" s="141" t="str">
        <f>VLOOKUP(B81,Startlist!B:H,7,FALSE)</f>
        <v>Gaz 51</v>
      </c>
      <c r="G81" s="141" t="str">
        <f>VLOOKUP(B81,Startlist!B:H,6,FALSE)</f>
        <v>GAZ RALLIKLUBI</v>
      </c>
      <c r="H81" s="143" t="str">
        <f>VLOOKUP(B81,Results!B:O,14,FALSE)</f>
        <v> 1:19.38,7</v>
      </c>
    </row>
    <row r="82" spans="1:8" ht="15">
      <c r="A82" s="139">
        <f t="shared" si="1"/>
        <v>75</v>
      </c>
      <c r="B82" s="110">
        <v>104</v>
      </c>
      <c r="C82" s="140" t="str">
        <f>VLOOKUP(B82,Startlist!B:F,2,FALSE)</f>
        <v>MV5</v>
      </c>
      <c r="D82" s="141" t="str">
        <f>CONCATENATE(VLOOKUP(B82,Startlist!B:H,3,FALSE)," / ",VLOOKUP(B82,Startlist!B:H,4,FALSE))</f>
        <v>Vaido Tali / Taavi Udevald</v>
      </c>
      <c r="E82" s="142" t="str">
        <f>VLOOKUP(B82,Startlist!B:F,5,FALSE)</f>
        <v>EST</v>
      </c>
      <c r="F82" s="141" t="str">
        <f>VLOOKUP(B82,Startlist!B:H,7,FALSE)</f>
        <v>Lada VFTS</v>
      </c>
      <c r="G82" s="141" t="str">
        <f>VLOOKUP(B82,Startlist!B:H,6,FALSE)</f>
        <v>ECOM MOTORSPORT</v>
      </c>
      <c r="H82" s="143" t="str">
        <f>VLOOKUP(B82,Results!B:O,14,FALSE)</f>
        <v> 1:19.53,0</v>
      </c>
    </row>
    <row r="83" spans="1:8" ht="15">
      <c r="A83" s="139">
        <f t="shared" si="1"/>
        <v>76</v>
      </c>
      <c r="B83" s="110">
        <v>119</v>
      </c>
      <c r="C83" s="140" t="str">
        <f>VLOOKUP(B83,Startlist!B:F,2,FALSE)</f>
        <v>MV8</v>
      </c>
      <c r="D83" s="141" t="str">
        <f>CONCATENATE(VLOOKUP(B83,Startlist!B:H,3,FALSE)," / ",VLOOKUP(B83,Startlist!B:H,4,FALSE))</f>
        <v>Jüri Lindmets / Nele Helü</v>
      </c>
      <c r="E83" s="142" t="str">
        <f>VLOOKUP(B83,Startlist!B:F,5,FALSE)</f>
        <v>EST</v>
      </c>
      <c r="F83" s="141" t="str">
        <f>VLOOKUP(B83,Startlist!B:H,7,FALSE)</f>
        <v>Gaz 51A</v>
      </c>
      <c r="G83" s="141" t="str">
        <f>VLOOKUP(B83,Startlist!B:H,6,FALSE)</f>
        <v>GAZ RALLIKLUBI</v>
      </c>
      <c r="H83" s="143" t="str">
        <f>VLOOKUP(B83,Results!B:O,14,FALSE)</f>
        <v> 1:20.35,6</v>
      </c>
    </row>
    <row r="84" spans="1:8" ht="15">
      <c r="A84" s="139">
        <f t="shared" si="1"/>
        <v>77</v>
      </c>
      <c r="B84" s="110">
        <v>93</v>
      </c>
      <c r="C84" s="140" t="str">
        <f>VLOOKUP(B84,Startlist!B:F,2,FALSE)</f>
        <v>MV4</v>
      </c>
      <c r="D84" s="141" t="str">
        <f>CONCATENATE(VLOOKUP(B84,Startlist!B:H,3,FALSE)," / ",VLOOKUP(B84,Startlist!B:H,4,FALSE))</f>
        <v>Karl Küttim / Raiko Lille</v>
      </c>
      <c r="E84" s="142" t="str">
        <f>VLOOKUP(B84,Startlist!B:F,5,FALSE)</f>
        <v>EST</v>
      </c>
      <c r="F84" s="141" t="str">
        <f>VLOOKUP(B84,Startlist!B:H,7,FALSE)</f>
        <v>Nissan Sunny GTI</v>
      </c>
      <c r="G84" s="141" t="str">
        <f>VLOOKUP(B84,Startlist!B:H,6,FALSE)</f>
        <v>ECOM MOTORSPORT</v>
      </c>
      <c r="H84" s="143" t="str">
        <f>VLOOKUP(B84,Results!B:O,14,FALSE)</f>
        <v> 1:20.40,5</v>
      </c>
    </row>
    <row r="85" spans="1:8" ht="15">
      <c r="A85" s="139">
        <f t="shared" si="1"/>
        <v>78</v>
      </c>
      <c r="B85" s="110">
        <v>81</v>
      </c>
      <c r="C85" s="140" t="str">
        <f>VLOOKUP(B85,Startlist!B:F,2,FALSE)</f>
        <v>MV5</v>
      </c>
      <c r="D85" s="141" t="str">
        <f>CONCATENATE(VLOOKUP(B85,Startlist!B:H,3,FALSE)," / ",VLOOKUP(B85,Startlist!B:H,4,FALSE))</f>
        <v>Raigo Vilbiks / Hellu Smorodin</v>
      </c>
      <c r="E85" s="142" t="str">
        <f>VLOOKUP(B85,Startlist!B:F,5,FALSE)</f>
        <v>EST</v>
      </c>
      <c r="F85" s="141" t="str">
        <f>VLOOKUP(B85,Startlist!B:H,7,FALSE)</f>
        <v>Lada Samara</v>
      </c>
      <c r="G85" s="141" t="str">
        <f>VLOOKUP(B85,Startlist!B:H,6,FALSE)</f>
        <v>ECOM MOTORSPORT</v>
      </c>
      <c r="H85" s="143" t="str">
        <f>VLOOKUP(B85,Results!B:O,14,FALSE)</f>
        <v> 1:20.49,6</v>
      </c>
    </row>
    <row r="86" spans="1:8" ht="15">
      <c r="A86" s="139">
        <f t="shared" si="1"/>
        <v>79</v>
      </c>
      <c r="B86" s="110">
        <v>112</v>
      </c>
      <c r="C86" s="140" t="str">
        <f>VLOOKUP(B86,Startlist!B:F,2,FALSE)</f>
        <v>MV8</v>
      </c>
      <c r="D86" s="141" t="str">
        <f>CONCATENATE(VLOOKUP(B86,Startlist!B:H,3,FALSE)," / ",VLOOKUP(B86,Startlist!B:H,4,FALSE))</f>
        <v>Rainer Tuberik / Tauri Taevas</v>
      </c>
      <c r="E86" s="142" t="str">
        <f>VLOOKUP(B86,Startlist!B:F,5,FALSE)</f>
        <v>EST</v>
      </c>
      <c r="F86" s="141" t="str">
        <f>VLOOKUP(B86,Startlist!B:H,7,FALSE)</f>
        <v>Gaz 51</v>
      </c>
      <c r="G86" s="141" t="str">
        <f>VLOOKUP(B86,Startlist!B:H,6,FALSE)</f>
        <v>GAZ RALLIKLUBI</v>
      </c>
      <c r="H86" s="143" t="str">
        <f>VLOOKUP(B86,Results!B:O,14,FALSE)</f>
        <v> 1:23.06,1</v>
      </c>
    </row>
    <row r="87" spans="1:8" ht="15">
      <c r="A87" s="139">
        <f t="shared" si="1"/>
        <v>80</v>
      </c>
      <c r="B87" s="110">
        <v>97</v>
      </c>
      <c r="C87" s="140" t="str">
        <f>VLOOKUP(B87,Startlist!B:F,2,FALSE)</f>
        <v>MV5</v>
      </c>
      <c r="D87" s="141" t="str">
        <f>CONCATENATE(VLOOKUP(B87,Startlist!B:H,3,FALSE)," / ",VLOOKUP(B87,Startlist!B:H,4,FALSE))</f>
        <v>Kalle Kruusma / Terko Jakobson</v>
      </c>
      <c r="E87" s="142" t="str">
        <f>VLOOKUP(B87,Startlist!B:F,5,FALSE)</f>
        <v>EST</v>
      </c>
      <c r="F87" s="141" t="str">
        <f>VLOOKUP(B87,Startlist!B:H,7,FALSE)</f>
        <v>Lada 2105</v>
      </c>
      <c r="G87" s="141" t="str">
        <f>VLOOKUP(B87,Startlist!B:H,6,FALSE)</f>
        <v>LAITSERALLYPARK</v>
      </c>
      <c r="H87" s="143" t="str">
        <f>VLOOKUP(B87,Results!B:O,14,FALSE)</f>
        <v> 1:23.57,3</v>
      </c>
    </row>
    <row r="88" spans="1:8" ht="15">
      <c r="A88" s="139">
        <f t="shared" si="1"/>
        <v>81</v>
      </c>
      <c r="B88" s="110">
        <v>201</v>
      </c>
      <c r="C88" s="140" t="str">
        <f>VLOOKUP(B88,Startlist!B:F,2,FALSE)</f>
        <v>MV3</v>
      </c>
      <c r="D88" s="141" t="str">
        <f>CONCATENATE(VLOOKUP(B88,Startlist!B:H,3,FALSE)," / ",VLOOKUP(B88,Startlist!B:H,4,FALSE))</f>
        <v>Kenneth Sepp / Tanel Kasesalu</v>
      </c>
      <c r="E88" s="142" t="str">
        <f>VLOOKUP(B88,Startlist!B:F,5,FALSE)</f>
        <v>EST</v>
      </c>
      <c r="F88" s="141" t="str">
        <f>VLOOKUP(B88,Startlist!B:H,7,FALSE)</f>
        <v>Ford Fiesta R2</v>
      </c>
      <c r="G88" s="141" t="str">
        <f>VLOOKUP(B88,Startlist!B:H,6,FALSE)</f>
        <v>SAR-TECH MOTORSPORT</v>
      </c>
      <c r="H88" s="143" t="str">
        <f>VLOOKUP(B88,Results!B:O,14,FALSE)</f>
        <v> 1:24.17,0</v>
      </c>
    </row>
    <row r="89" spans="1:8" ht="15">
      <c r="A89" s="139">
        <f t="shared" si="1"/>
        <v>82</v>
      </c>
      <c r="B89" s="110">
        <v>118</v>
      </c>
      <c r="C89" s="140" t="str">
        <f>VLOOKUP(B89,Startlist!B:F,2,FALSE)</f>
        <v>MV8</v>
      </c>
      <c r="D89" s="141" t="str">
        <f>CONCATENATE(VLOOKUP(B89,Startlist!B:H,3,FALSE)," / ",VLOOKUP(B89,Startlist!B:H,4,FALSE))</f>
        <v>Olev Helü / Aivo Alasoo</v>
      </c>
      <c r="E89" s="142" t="str">
        <f>VLOOKUP(B89,Startlist!B:F,5,FALSE)</f>
        <v>EST</v>
      </c>
      <c r="F89" s="141" t="str">
        <f>VLOOKUP(B89,Startlist!B:H,7,FALSE)</f>
        <v>Gaz 51A V8</v>
      </c>
      <c r="G89" s="141" t="str">
        <f>VLOOKUP(B89,Startlist!B:H,6,FALSE)</f>
        <v>GAZ RALLIKLUBI</v>
      </c>
      <c r="H89" s="143" t="str">
        <f>VLOOKUP(B89,Results!B:O,14,FALSE)</f>
        <v> 1:24.24,3</v>
      </c>
    </row>
    <row r="90" spans="1:8" ht="15">
      <c r="A90" s="139">
        <f t="shared" si="1"/>
        <v>83</v>
      </c>
      <c r="B90" s="110">
        <v>105</v>
      </c>
      <c r="C90" s="140" t="str">
        <f>VLOOKUP(B90,Startlist!B:F,2,FALSE)</f>
        <v>MV5</v>
      </c>
      <c r="D90" s="141" t="str">
        <f>CONCATENATE(VLOOKUP(B90,Startlist!B:H,3,FALSE)," / ",VLOOKUP(B90,Startlist!B:H,4,FALSE))</f>
        <v>Margus Jamnes / Jan Nōlvak</v>
      </c>
      <c r="E90" s="142" t="str">
        <f>VLOOKUP(B90,Startlist!B:F,5,FALSE)</f>
        <v>EST</v>
      </c>
      <c r="F90" s="141" t="str">
        <f>VLOOKUP(B90,Startlist!B:H,7,FALSE)</f>
        <v>Lada Samara</v>
      </c>
      <c r="G90" s="141" t="str">
        <f>VLOOKUP(B90,Startlist!B:H,6,FALSE)</f>
        <v>ECOM MOTORSPORT</v>
      </c>
      <c r="H90" s="143" t="str">
        <f>VLOOKUP(B90,Results!B:O,14,FALSE)</f>
        <v> 1:25.10,4</v>
      </c>
    </row>
    <row r="91" spans="1:8" ht="15">
      <c r="A91" s="139">
        <f t="shared" si="1"/>
        <v>84</v>
      </c>
      <c r="B91" s="110">
        <v>82</v>
      </c>
      <c r="C91" s="140" t="str">
        <f>VLOOKUP(B91,Startlist!B:F,2,FALSE)</f>
        <v>MV4</v>
      </c>
      <c r="D91" s="141" t="str">
        <f>CONCATENATE(VLOOKUP(B91,Startlist!B:H,3,FALSE)," / ",VLOOKUP(B91,Startlist!B:H,4,FALSE))</f>
        <v>Raigo Reimal / Magnus Lepp</v>
      </c>
      <c r="E91" s="142" t="str">
        <f>VLOOKUP(B91,Startlist!B:F,5,FALSE)</f>
        <v>EST</v>
      </c>
      <c r="F91" s="141" t="str">
        <f>VLOOKUP(B91,Startlist!B:H,7,FALSE)</f>
        <v>VW Golf</v>
      </c>
      <c r="G91" s="141" t="str">
        <f>VLOOKUP(B91,Startlist!B:H,6,FALSE)</f>
        <v>SAR-TECH MOTORSPORT</v>
      </c>
      <c r="H91" s="143" t="str">
        <f>VLOOKUP(B91,Results!B:O,14,FALSE)</f>
        <v> 1:26.15,4</v>
      </c>
    </row>
    <row r="92" spans="1:8" ht="15">
      <c r="A92" s="139">
        <f t="shared" si="1"/>
        <v>85</v>
      </c>
      <c r="B92" s="110">
        <v>103</v>
      </c>
      <c r="C92" s="140" t="str">
        <f>VLOOKUP(B92,Startlist!B:F,2,FALSE)</f>
        <v>MV4</v>
      </c>
      <c r="D92" s="141" t="str">
        <f>CONCATENATE(VLOOKUP(B92,Startlist!B:H,3,FALSE)," / ",VLOOKUP(B92,Startlist!B:H,4,FALSE))</f>
        <v>Chrislin Sepp / Karl-Artur Viitra</v>
      </c>
      <c r="E92" s="142" t="str">
        <f>VLOOKUP(B92,Startlist!B:F,5,FALSE)</f>
        <v>EST</v>
      </c>
      <c r="F92" s="141" t="str">
        <f>VLOOKUP(B92,Startlist!B:H,7,FALSE)</f>
        <v>Honda Civic Type-R</v>
      </c>
      <c r="G92" s="141" t="str">
        <f>VLOOKUP(B92,Startlist!B:H,6,FALSE)</f>
        <v>PROREHV RALLY TEAM</v>
      </c>
      <c r="H92" s="143" t="str">
        <f>VLOOKUP(B92,Results!B:O,14,FALSE)</f>
        <v> 1:29.33,6</v>
      </c>
    </row>
    <row r="93" spans="1:8" ht="15">
      <c r="A93" s="139">
        <f t="shared" si="1"/>
        <v>86</v>
      </c>
      <c r="B93" s="110">
        <v>83</v>
      </c>
      <c r="C93" s="140" t="str">
        <f>VLOOKUP(B93,Startlist!B:F,2,FALSE)</f>
        <v>MV4</v>
      </c>
      <c r="D93" s="141" t="str">
        <f>CONCATENATE(VLOOKUP(B93,Startlist!B:H,3,FALSE)," / ",VLOOKUP(B93,Startlist!B:H,4,FALSE))</f>
        <v>Alar Tatrik / Lauri ōlli</v>
      </c>
      <c r="E93" s="142" t="str">
        <f>VLOOKUP(B93,Startlist!B:F,5,FALSE)</f>
        <v>EST</v>
      </c>
      <c r="F93" s="141" t="str">
        <f>VLOOKUP(B93,Startlist!B:H,7,FALSE)</f>
        <v>BMW 318</v>
      </c>
      <c r="G93" s="141" t="str">
        <f>VLOOKUP(B93,Startlist!B:H,6,FALSE)</f>
        <v>MS RACING</v>
      </c>
      <c r="H93" s="143" t="str">
        <f>VLOOKUP(B93,Results!B:O,14,FALSE)</f>
        <v> 1:29.37,1</v>
      </c>
    </row>
    <row r="94" spans="1:8" ht="15">
      <c r="A94" s="139">
        <f t="shared" si="1"/>
        <v>87</v>
      </c>
      <c r="B94" s="110">
        <v>106</v>
      </c>
      <c r="C94" s="140" t="str">
        <f>VLOOKUP(B94,Startlist!B:F,2,FALSE)</f>
        <v>MV5</v>
      </c>
      <c r="D94" s="141" t="str">
        <f>CONCATENATE(VLOOKUP(B94,Startlist!B:H,3,FALSE)," / ",VLOOKUP(B94,Startlist!B:H,4,FALSE))</f>
        <v>Villu Mättik / Arvo Maslenikov</v>
      </c>
      <c r="E94" s="142" t="str">
        <f>VLOOKUP(B94,Startlist!B:F,5,FALSE)</f>
        <v>EST</v>
      </c>
      <c r="F94" s="141" t="str">
        <f>VLOOKUP(B94,Startlist!B:H,7,FALSE)</f>
        <v>Lada 2105</v>
      </c>
      <c r="G94" s="141" t="str">
        <f>VLOOKUP(B94,Startlist!B:H,6,FALSE)</f>
        <v>SK VILLU</v>
      </c>
      <c r="H94" s="143" t="str">
        <f>VLOOKUP(B94,Results!B:O,14,FALSE)</f>
        <v> 1:30.05,7</v>
      </c>
    </row>
    <row r="95" spans="1:8" ht="15">
      <c r="A95" s="139">
        <f t="shared" si="1"/>
        <v>88</v>
      </c>
      <c r="B95" s="110">
        <v>63</v>
      </c>
      <c r="C95" s="140" t="str">
        <f>VLOOKUP(B95,Startlist!B:F,2,FALSE)</f>
        <v>MV4</v>
      </c>
      <c r="D95" s="141" t="str">
        <f>CONCATENATE(VLOOKUP(B95,Startlist!B:H,3,FALSE)," / ",VLOOKUP(B95,Startlist!B:H,4,FALSE))</f>
        <v>Rando Turja / Ain Sepp</v>
      </c>
      <c r="E95" s="142" t="str">
        <f>VLOOKUP(B95,Startlist!B:F,5,FALSE)</f>
        <v>EST</v>
      </c>
      <c r="F95" s="141" t="str">
        <f>VLOOKUP(B95,Startlist!B:H,7,FALSE)</f>
        <v>Lada VFTS</v>
      </c>
      <c r="G95" s="141" t="str">
        <f>VLOOKUP(B95,Startlist!B:H,6,FALSE)</f>
        <v>SAR-TECH MOTORSPORT</v>
      </c>
      <c r="H95" s="143" t="str">
        <f>VLOOKUP(B95,Results!B:O,14,FALSE)</f>
        <v> 1:34.51,1</v>
      </c>
    </row>
    <row r="96" spans="1:8" ht="15">
      <c r="A96" s="139">
        <f t="shared" si="1"/>
        <v>89</v>
      </c>
      <c r="B96" s="110">
        <v>94</v>
      </c>
      <c r="C96" s="140" t="str">
        <f>VLOOKUP(B96,Startlist!B:F,2,FALSE)</f>
        <v>MV4</v>
      </c>
      <c r="D96" s="141" t="str">
        <f>CONCATENATE(VLOOKUP(B96,Startlist!B:H,3,FALSE)," / ",VLOOKUP(B96,Startlist!B:H,4,FALSE))</f>
        <v>Jörgen Pukk / Joosep Ausmees</v>
      </c>
      <c r="E96" s="142" t="str">
        <f>VLOOKUP(B96,Startlist!B:F,5,FALSE)</f>
        <v>EST</v>
      </c>
      <c r="F96" s="141" t="str">
        <f>VLOOKUP(B96,Startlist!B:H,7,FALSE)</f>
        <v>BMW 320</v>
      </c>
      <c r="G96" s="141" t="str">
        <f>VLOOKUP(B96,Startlist!B:H,6,FALSE)</f>
        <v>LAITSERALLYPARK</v>
      </c>
      <c r="H96" s="143" t="str">
        <f>VLOOKUP(B96,Results!B:O,14,FALSE)</f>
        <v> 1:40.01,2</v>
      </c>
    </row>
    <row r="97" spans="1:8" ht="15">
      <c r="A97" s="139">
        <f t="shared" si="1"/>
        <v>90</v>
      </c>
      <c r="B97" s="110">
        <v>98</v>
      </c>
      <c r="C97" s="140" t="str">
        <f>VLOOKUP(B97,Startlist!B:F,2,FALSE)</f>
        <v>MV5</v>
      </c>
      <c r="D97" s="141" t="str">
        <f>CONCATENATE(VLOOKUP(B97,Startlist!B:H,3,FALSE)," / ",VLOOKUP(B97,Startlist!B:H,4,FALSE))</f>
        <v>Mait Mättik / Mihkel Vaher</v>
      </c>
      <c r="E97" s="142" t="str">
        <f>VLOOKUP(B97,Startlist!B:F,5,FALSE)</f>
        <v>EST</v>
      </c>
      <c r="F97" s="141" t="str">
        <f>VLOOKUP(B97,Startlist!B:H,7,FALSE)</f>
        <v>Lada 2107</v>
      </c>
      <c r="G97" s="141" t="str">
        <f>VLOOKUP(B97,Startlist!B:H,6,FALSE)</f>
        <v>SK VILLU</v>
      </c>
      <c r="H97" s="143" t="str">
        <f>VLOOKUP(B97,Results!B:O,14,FALSE)</f>
        <v> 1:43.32,6</v>
      </c>
    </row>
    <row r="98" spans="1:8" ht="15">
      <c r="A98" s="139">
        <f t="shared" si="1"/>
        <v>91</v>
      </c>
      <c r="B98" s="110">
        <v>110</v>
      </c>
      <c r="C98" s="140" t="str">
        <f>VLOOKUP(B98,Startlist!B:F,2,FALSE)</f>
        <v>MV5</v>
      </c>
      <c r="D98" s="141" t="str">
        <f>CONCATENATE(VLOOKUP(B98,Startlist!B:H,3,FALSE)," / ",VLOOKUP(B98,Startlist!B:H,4,FALSE))</f>
        <v>Keiro Orgus / Harles Senka</v>
      </c>
      <c r="E98" s="142" t="str">
        <f>VLOOKUP(B98,Startlist!B:F,5,FALSE)</f>
        <v>EST</v>
      </c>
      <c r="F98" s="141" t="str">
        <f>VLOOKUP(B98,Startlist!B:H,7,FALSE)</f>
        <v>Toyota Yaris</v>
      </c>
      <c r="G98" s="141" t="str">
        <f>VLOOKUP(B98,Startlist!B:H,6,FALSE)</f>
        <v>TIKKRI MOTORSPORT</v>
      </c>
      <c r="H98" s="143" t="str">
        <f>VLOOKUP(B98,Results!B:O,14,FALSE)</f>
        <v> 2:01.59,9</v>
      </c>
    </row>
    <row r="99" spans="1:8" ht="15">
      <c r="A99" s="139"/>
      <c r="B99" s="110">
        <v>2</v>
      </c>
      <c r="C99" s="140" t="str">
        <f>VLOOKUP(B99,Startlist!B:F,2,FALSE)</f>
        <v>MV1</v>
      </c>
      <c r="D99" s="141" t="str">
        <f>CONCATENATE(VLOOKUP(B99,Startlist!B:H,3,FALSE)," / ",VLOOKUP(B99,Startlist!B:H,4,FALSE))</f>
        <v>Kaspar Koitla / Andres Ots</v>
      </c>
      <c r="E99" s="142" t="str">
        <f>VLOOKUP(B99,Startlist!B:F,5,FALSE)</f>
        <v>EST</v>
      </c>
      <c r="F99" s="141" t="str">
        <f>VLOOKUP(B99,Startlist!B:H,7,FALSE)</f>
        <v>Skoda Fabia R5</v>
      </c>
      <c r="G99" s="141" t="str">
        <f>VLOOKUP(B99,Startlist!B:H,6,FALSE)</f>
        <v>ALM MOTORSPORT</v>
      </c>
      <c r="H99" s="285" t="s">
        <v>1879</v>
      </c>
    </row>
    <row r="100" spans="1:8" ht="15">
      <c r="A100" s="139"/>
      <c r="B100" s="110">
        <v>3</v>
      </c>
      <c r="C100" s="140" t="str">
        <f>VLOOKUP(B100,Startlist!B:F,2,FALSE)</f>
        <v>MV2</v>
      </c>
      <c r="D100" s="141" t="str">
        <f>CONCATENATE(VLOOKUP(B100,Startlist!B:H,3,FALSE)," / ",VLOOKUP(B100,Startlist!B:H,4,FALSE))</f>
        <v>Egon Kaur / Silver Simm</v>
      </c>
      <c r="E100" s="142" t="str">
        <f>VLOOKUP(B100,Startlist!B:F,5,FALSE)</f>
        <v>EST</v>
      </c>
      <c r="F100" s="141" t="str">
        <f>VLOOKUP(B100,Startlist!B:H,7,FALSE)</f>
        <v>Mitsubishi Lancer Evo 9</v>
      </c>
      <c r="G100" s="141" t="str">
        <f>VLOOKUP(B100,Startlist!B:H,6,FALSE)</f>
        <v>KAUR MOTORSPORT</v>
      </c>
      <c r="H100" s="285" t="s">
        <v>1879</v>
      </c>
    </row>
    <row r="101" spans="1:8" ht="15">
      <c r="A101" s="139"/>
      <c r="B101" s="110">
        <v>6</v>
      </c>
      <c r="C101" s="140" t="str">
        <f>VLOOKUP(B101,Startlist!B:F,2,FALSE)</f>
        <v>MV7</v>
      </c>
      <c r="D101" s="141" t="str">
        <f>CONCATENATE(VLOOKUP(B101,Startlist!B:H,3,FALSE)," / ",VLOOKUP(B101,Startlist!B:H,4,FALSE))</f>
        <v>Ranno Bundsen / Robert Loshtshenikov</v>
      </c>
      <c r="E101" s="142" t="str">
        <f>VLOOKUP(B101,Startlist!B:F,5,FALSE)</f>
        <v>EST</v>
      </c>
      <c r="F101" s="141" t="str">
        <f>VLOOKUP(B101,Startlist!B:H,7,FALSE)</f>
        <v>Mitsubishi Lancer Evo 8</v>
      </c>
      <c r="G101" s="141" t="str">
        <f>VLOOKUP(B101,Startlist!B:H,6,FALSE)</f>
        <v>TIKKRI MOTORSPORT</v>
      </c>
      <c r="H101" s="285" t="s">
        <v>1879</v>
      </c>
    </row>
    <row r="102" spans="1:8" ht="15">
      <c r="A102" s="139"/>
      <c r="B102" s="110">
        <v>7</v>
      </c>
      <c r="C102" s="140" t="str">
        <f>VLOOKUP(B102,Startlist!B:F,2,FALSE)</f>
        <v>MV7</v>
      </c>
      <c r="D102" s="141" t="str">
        <f>CONCATENATE(VLOOKUP(B102,Startlist!B:H,3,FALSE)," / ",VLOOKUP(B102,Startlist!B:H,4,FALSE))</f>
        <v>Guntis Lielkajis / Ivars Groshus</v>
      </c>
      <c r="E102" s="142" t="str">
        <f>VLOOKUP(B102,Startlist!B:F,5,FALSE)</f>
        <v>LAT</v>
      </c>
      <c r="F102" s="141" t="str">
        <f>VLOOKUP(B102,Startlist!B:H,7,FALSE)</f>
        <v>Mitsubishi Lancer Evo 9</v>
      </c>
      <c r="G102" s="141" t="str">
        <f>VLOOKUP(B102,Startlist!B:H,6,FALSE)</f>
        <v>GUNTIS LIELKAJIS</v>
      </c>
      <c r="H102" s="285" t="s">
        <v>1879</v>
      </c>
    </row>
    <row r="103" spans="1:8" ht="15">
      <c r="A103" s="139"/>
      <c r="B103" s="110">
        <v>14</v>
      </c>
      <c r="C103" s="140" t="str">
        <f>VLOOKUP(B103,Startlist!B:F,2,FALSE)</f>
        <v>MV7</v>
      </c>
      <c r="D103" s="141" t="str">
        <f>CONCATENATE(VLOOKUP(B103,Startlist!B:H,3,FALSE)," / ",VLOOKUP(B103,Startlist!B:H,4,FALSE))</f>
        <v>Priit Koik / Uku Heldna</v>
      </c>
      <c r="E103" s="142" t="str">
        <f>VLOOKUP(B103,Startlist!B:F,5,FALSE)</f>
        <v>EST</v>
      </c>
      <c r="F103" s="141" t="str">
        <f>VLOOKUP(B103,Startlist!B:H,7,FALSE)</f>
        <v>Mitsubishi Lancer Evo 8</v>
      </c>
      <c r="G103" s="141" t="str">
        <f>VLOOKUP(B103,Startlist!B:H,6,FALSE)</f>
        <v>KAUR MOTORSPORT</v>
      </c>
      <c r="H103" s="285" t="s">
        <v>1879</v>
      </c>
    </row>
    <row r="104" spans="1:8" ht="15">
      <c r="A104" s="139"/>
      <c r="B104" s="110">
        <v>15</v>
      </c>
      <c r="C104" s="140" t="str">
        <f>VLOOKUP(B104,Startlist!B:F,2,FALSE)</f>
        <v>MV7</v>
      </c>
      <c r="D104" s="141" t="str">
        <f>CONCATENATE(VLOOKUP(B104,Startlist!B:H,3,FALSE)," / ",VLOOKUP(B104,Startlist!B:H,4,FALSE))</f>
        <v>Giedrius Notkus / Dalius Strizanas</v>
      </c>
      <c r="E104" s="142" t="str">
        <f>VLOOKUP(B104,Startlist!B:F,5,FALSE)</f>
        <v>LIT</v>
      </c>
      <c r="F104" s="141" t="str">
        <f>VLOOKUP(B104,Startlist!B:H,7,FALSE)</f>
        <v>Mitsubishi Lancer Evo 9</v>
      </c>
      <c r="G104" s="141" t="str">
        <f>VLOOKUP(B104,Startlist!B:H,6,FALSE)</f>
        <v>LUKTARNA-LITNAGLIS</v>
      </c>
      <c r="H104" s="285" t="s">
        <v>1879</v>
      </c>
    </row>
    <row r="105" spans="1:8" ht="15">
      <c r="A105" s="139"/>
      <c r="B105" s="110">
        <v>17</v>
      </c>
      <c r="C105" s="140" t="str">
        <f>VLOOKUP(B105,Startlist!B:F,2,FALSE)</f>
        <v>MV7</v>
      </c>
      <c r="D105" s="141" t="str">
        <f>CONCATENATE(VLOOKUP(B105,Startlist!B:H,3,FALSE)," / ",VLOOKUP(B105,Startlist!B:H,4,FALSE))</f>
        <v>Anre Saks / Rainer Maasik</v>
      </c>
      <c r="E105" s="142" t="str">
        <f>VLOOKUP(B105,Startlist!B:F,5,FALSE)</f>
        <v>EST</v>
      </c>
      <c r="F105" s="141" t="str">
        <f>VLOOKUP(B105,Startlist!B:H,7,FALSE)</f>
        <v>Mitsubishi Lancer Evo 7</v>
      </c>
      <c r="G105" s="141" t="str">
        <f>VLOOKUP(B105,Startlist!B:H,6,FALSE)</f>
        <v>ALM MOTORSPORT</v>
      </c>
      <c r="H105" s="285" t="s">
        <v>1879</v>
      </c>
    </row>
    <row r="106" spans="1:8" ht="15">
      <c r="A106" s="139"/>
      <c r="B106" s="110">
        <v>24</v>
      </c>
      <c r="C106" s="140" t="str">
        <f>VLOOKUP(B106,Startlist!B:F,2,FALSE)</f>
        <v>MV7</v>
      </c>
      <c r="D106" s="141" t="str">
        <f>CONCATENATE(VLOOKUP(B106,Startlist!B:H,3,FALSE)," / ",VLOOKUP(B106,Startlist!B:H,4,FALSE))</f>
        <v>Sami Valme / Kaj Nordling</v>
      </c>
      <c r="E106" s="142" t="str">
        <f>VLOOKUP(B106,Startlist!B:F,5,FALSE)</f>
        <v>FIN</v>
      </c>
      <c r="F106" s="141" t="str">
        <f>VLOOKUP(B106,Startlist!B:H,7,FALSE)</f>
        <v>Mitsubishi Lancer Evo 9</v>
      </c>
      <c r="G106" s="141" t="str">
        <f>VLOOKUP(B106,Startlist!B:H,6,FALSE)</f>
        <v>SAMI VALME</v>
      </c>
      <c r="H106" s="285" t="s">
        <v>1879</v>
      </c>
    </row>
    <row r="107" spans="1:8" ht="15">
      <c r="A107" s="139"/>
      <c r="B107" s="110">
        <v>30</v>
      </c>
      <c r="C107" s="140" t="str">
        <f>VLOOKUP(B107,Startlist!B:F,2,FALSE)</f>
        <v>MV6</v>
      </c>
      <c r="D107" s="141" t="str">
        <f>CONCATENATE(VLOOKUP(B107,Startlist!B:H,3,FALSE)," / ",VLOOKUP(B107,Startlist!B:H,4,FALSE))</f>
        <v>Lembit Soe / Ahto Pihlas</v>
      </c>
      <c r="E107" s="142" t="str">
        <f>VLOOKUP(B107,Startlist!B:F,5,FALSE)</f>
        <v>EST</v>
      </c>
      <c r="F107" s="141" t="str">
        <f>VLOOKUP(B107,Startlist!B:H,7,FALSE)</f>
        <v>Toyota Starlet</v>
      </c>
      <c r="G107" s="141" t="str">
        <f>VLOOKUP(B107,Startlist!B:H,6,FALSE)</f>
        <v>SAR-TECH MOTORSPORT</v>
      </c>
      <c r="H107" s="285" t="s">
        <v>1879</v>
      </c>
    </row>
    <row r="108" spans="1:8" ht="15">
      <c r="A108" s="139"/>
      <c r="B108" s="110">
        <v>214</v>
      </c>
      <c r="C108" s="140" t="str">
        <f>VLOOKUP(B108,Startlist!B:F,2,FALSE)</f>
        <v>MV3</v>
      </c>
      <c r="D108" s="141" t="str">
        <f>CONCATENATE(VLOOKUP(B108,Startlist!B:H,3,FALSE)," / ",VLOOKUP(B108,Startlist!B:H,4,FALSE))</f>
        <v>Jonna Olkoniemi / Enni Mälkönen</v>
      </c>
      <c r="E108" s="142" t="str">
        <f>VLOOKUP(B108,Startlist!B:F,5,FALSE)</f>
        <v>FIN</v>
      </c>
      <c r="F108" s="141" t="str">
        <f>VLOOKUP(B108,Startlist!B:H,7,FALSE)</f>
        <v>Ford Fiesta R2</v>
      </c>
      <c r="G108" s="141" t="str">
        <f>VLOOKUP(B108,Startlist!B:H,6,FALSE)</f>
        <v>ENNI MÄLKÖNEN</v>
      </c>
      <c r="H108" s="285" t="s">
        <v>1879</v>
      </c>
    </row>
    <row r="109" spans="1:8" ht="15">
      <c r="A109" s="139"/>
      <c r="B109" s="110">
        <v>215</v>
      </c>
      <c r="C109" s="140" t="str">
        <f>VLOOKUP(B109,Startlist!B:F,2,FALSE)</f>
        <v>MV3</v>
      </c>
      <c r="D109" s="141" t="str">
        <f>CONCATENATE(VLOOKUP(B109,Startlist!B:H,3,FALSE)," / ",VLOOKUP(B109,Startlist!B:H,4,FALSE))</f>
        <v>Mihkel Niinemäe / Janno Siitan</v>
      </c>
      <c r="E109" s="142" t="str">
        <f>VLOOKUP(B109,Startlist!B:F,5,FALSE)</f>
        <v>EST</v>
      </c>
      <c r="F109" s="141" t="str">
        <f>VLOOKUP(B109,Startlist!B:H,7,FALSE)</f>
        <v>Peugeot 208 R2</v>
      </c>
      <c r="G109" s="141" t="str">
        <f>VLOOKUP(B109,Startlist!B:H,6,FALSE)</f>
        <v>CUEKS RACING</v>
      </c>
      <c r="H109" s="285" t="s">
        <v>1879</v>
      </c>
    </row>
    <row r="110" spans="1:8" ht="15">
      <c r="A110" s="139"/>
      <c r="B110" s="110">
        <v>204</v>
      </c>
      <c r="C110" s="140" t="str">
        <f>VLOOKUP(B110,Startlist!B:F,2,FALSE)</f>
        <v>MV3</v>
      </c>
      <c r="D110" s="141" t="str">
        <f>CONCATENATE(VLOOKUP(B110,Startlist!B:H,3,FALSE)," / ",VLOOKUP(B110,Startlist!B:H,4,FALSE))</f>
        <v>Roland Poom / Marti Halling</v>
      </c>
      <c r="E110" s="142" t="str">
        <f>VLOOKUP(B110,Startlist!B:F,5,FALSE)</f>
        <v>EST</v>
      </c>
      <c r="F110" s="141" t="str">
        <f>VLOOKUP(B110,Startlist!B:H,7,FALSE)</f>
        <v>Ford Fiesta R2</v>
      </c>
      <c r="G110" s="141" t="str">
        <f>VLOOKUP(B110,Startlist!B:H,6,FALSE)</f>
        <v>BALTIC MOTORSPORT PROMOTION</v>
      </c>
      <c r="H110" s="285" t="s">
        <v>1879</v>
      </c>
    </row>
    <row r="111" spans="1:8" ht="15">
      <c r="A111" s="139"/>
      <c r="B111" s="110">
        <v>33</v>
      </c>
      <c r="C111" s="140" t="str">
        <f>VLOOKUP(B111,Startlist!B:F,2,FALSE)</f>
        <v>MV4</v>
      </c>
      <c r="D111" s="141" t="str">
        <f>CONCATENATE(VLOOKUP(B111,Startlist!B:H,3,FALSE)," / ",VLOOKUP(B111,Startlist!B:H,4,FALSE))</f>
        <v>Kristo Subi / Raido Subi</v>
      </c>
      <c r="E111" s="142" t="str">
        <f>VLOOKUP(B111,Startlist!B:F,5,FALSE)</f>
        <v>EST</v>
      </c>
      <c r="F111" s="141" t="str">
        <f>VLOOKUP(B111,Startlist!B:H,7,FALSE)</f>
        <v>Honda Civic Type-R</v>
      </c>
      <c r="G111" s="141" t="str">
        <f>VLOOKUP(B111,Startlist!B:H,6,FALSE)</f>
        <v>ECOM MOTORSPORT</v>
      </c>
      <c r="H111" s="285" t="s">
        <v>1879</v>
      </c>
    </row>
    <row r="112" spans="1:8" ht="15">
      <c r="A112" s="139"/>
      <c r="B112" s="110">
        <v>95</v>
      </c>
      <c r="C112" s="140" t="str">
        <f>VLOOKUP(B112,Startlist!B:F,2,FALSE)</f>
        <v>MV4</v>
      </c>
      <c r="D112" s="141" t="str">
        <f>CONCATENATE(VLOOKUP(B112,Startlist!B:H,3,FALSE)," / ",VLOOKUP(B112,Startlist!B:H,4,FALSE))</f>
        <v>Mika Rantasalo / Ali-Ossi Takala</v>
      </c>
      <c r="E112" s="142" t="str">
        <f>VLOOKUP(B112,Startlist!B:F,5,FALSE)</f>
        <v>FIN</v>
      </c>
      <c r="F112" s="141" t="str">
        <f>VLOOKUP(B112,Startlist!B:H,7,FALSE)</f>
        <v>Opel Kadett GSI 16V</v>
      </c>
      <c r="G112" s="141" t="str">
        <f>VLOOKUP(B112,Startlist!B:H,6,FALSE)</f>
        <v>MIKA RANTASALO</v>
      </c>
      <c r="H112" s="285" t="s">
        <v>1879</v>
      </c>
    </row>
    <row r="113" spans="1:8" ht="15">
      <c r="A113" s="139"/>
      <c r="B113" s="110">
        <v>41</v>
      </c>
      <c r="C113" s="140" t="str">
        <f>VLOOKUP(B113,Startlist!B:F,2,FALSE)</f>
        <v>MV7</v>
      </c>
      <c r="D113" s="141" t="str">
        <f>CONCATENATE(VLOOKUP(B113,Startlist!B:H,3,FALSE)," / ",VLOOKUP(B113,Startlist!B:H,4,FALSE))</f>
        <v>Petri Pesu / Niko Sorsa</v>
      </c>
      <c r="E113" s="142" t="str">
        <f>VLOOKUP(B113,Startlist!B:F,5,FALSE)</f>
        <v>FIN</v>
      </c>
      <c r="F113" s="141" t="str">
        <f>VLOOKUP(B113,Startlist!B:H,7,FALSE)</f>
        <v>Mitsubishi Lancer Evo 9</v>
      </c>
      <c r="G113" s="141" t="str">
        <f>VLOOKUP(B113,Startlist!B:H,6,FALSE)</f>
        <v>PETRI PESU</v>
      </c>
      <c r="H113" s="285" t="s">
        <v>1879</v>
      </c>
    </row>
    <row r="114" spans="1:8" ht="15">
      <c r="A114" s="139"/>
      <c r="B114" s="110">
        <v>43</v>
      </c>
      <c r="C114" s="140" t="str">
        <f>VLOOKUP(B114,Startlist!B:F,2,FALSE)</f>
        <v>MV7</v>
      </c>
      <c r="D114" s="141" t="str">
        <f>CONCATENATE(VLOOKUP(B114,Startlist!B:H,3,FALSE)," / ",VLOOKUP(B114,Startlist!B:H,4,FALSE))</f>
        <v>Timo Markkanen / Janno Older</v>
      </c>
      <c r="E114" s="142" t="str">
        <f>VLOOKUP(B114,Startlist!B:F,5,FALSE)</f>
        <v>FIN / EST</v>
      </c>
      <c r="F114" s="141" t="str">
        <f>VLOOKUP(B114,Startlist!B:H,7,FALSE)</f>
        <v>Subaru Impreza</v>
      </c>
      <c r="G114" s="141" t="str">
        <f>VLOOKUP(B114,Startlist!B:H,6,FALSE)</f>
        <v>JANNO OLDER</v>
      </c>
      <c r="H114" s="285" t="s">
        <v>1879</v>
      </c>
    </row>
    <row r="115" spans="1:8" ht="15">
      <c r="A115" s="139"/>
      <c r="B115" s="110">
        <v>48</v>
      </c>
      <c r="C115" s="140" t="str">
        <f>VLOOKUP(B115,Startlist!B:F,2,FALSE)</f>
        <v>MV6</v>
      </c>
      <c r="D115" s="141" t="str">
        <f>CONCATENATE(VLOOKUP(B115,Startlist!B:H,3,FALSE)," / ",VLOOKUP(B115,Startlist!B:H,4,FALSE))</f>
        <v>Giedrius Firantas / Matas Valiulis</v>
      </c>
      <c r="E115" s="142" t="str">
        <f>VLOOKUP(B115,Startlist!B:F,5,FALSE)</f>
        <v>LIT</v>
      </c>
      <c r="F115" s="141" t="str">
        <f>VLOOKUP(B115,Startlist!B:H,7,FALSE)</f>
        <v>BMW 325</v>
      </c>
      <c r="G115" s="141" t="str">
        <f>VLOOKUP(B115,Startlist!B:H,6,FALSE)</f>
        <v>AUTORALIS</v>
      </c>
      <c r="H115" s="285" t="s">
        <v>1879</v>
      </c>
    </row>
    <row r="116" spans="1:8" ht="15">
      <c r="A116" s="139"/>
      <c r="B116" s="110">
        <v>51</v>
      </c>
      <c r="C116" s="140" t="str">
        <f>VLOOKUP(B116,Startlist!B:F,2,FALSE)</f>
        <v>MV6</v>
      </c>
      <c r="D116" s="141" t="str">
        <f>CONCATENATE(VLOOKUP(B116,Startlist!B:H,3,FALSE)," / ",VLOOKUP(B116,Startlist!B:H,4,FALSE))</f>
        <v>Argo Kuutok / Ants Uustalu</v>
      </c>
      <c r="E116" s="142" t="str">
        <f>VLOOKUP(B116,Startlist!B:F,5,FALSE)</f>
        <v>EST</v>
      </c>
      <c r="F116" s="141" t="str">
        <f>VLOOKUP(B116,Startlist!B:H,7,FALSE)</f>
        <v>BMW M3</v>
      </c>
      <c r="G116" s="141" t="str">
        <f>VLOOKUP(B116,Startlist!B:H,6,FALSE)</f>
        <v>MS RACING</v>
      </c>
      <c r="H116" s="285" t="s">
        <v>1879</v>
      </c>
    </row>
    <row r="117" spans="1:8" ht="15">
      <c r="A117" s="139"/>
      <c r="B117" s="110">
        <v>53</v>
      </c>
      <c r="C117" s="140" t="str">
        <f>VLOOKUP(B117,Startlist!B:F,2,FALSE)</f>
        <v>MV6</v>
      </c>
      <c r="D117" s="141" t="str">
        <f>CONCATENATE(VLOOKUP(B117,Startlist!B:H,3,FALSE)," / ",VLOOKUP(B117,Startlist!B:H,4,FALSE))</f>
        <v>Dans Lescs / Raitis Ritelis</v>
      </c>
      <c r="E117" s="142" t="str">
        <f>VLOOKUP(B117,Startlist!B:F,5,FALSE)</f>
        <v>LAT</v>
      </c>
      <c r="F117" s="141" t="str">
        <f>VLOOKUP(B117,Startlist!B:H,7,FALSE)</f>
        <v>BMW 325</v>
      </c>
      <c r="G117" s="141" t="str">
        <f>VLOOKUP(B117,Startlist!B:H,6,FALSE)</f>
        <v>DANS LESCS</v>
      </c>
      <c r="H117" s="285" t="s">
        <v>1879</v>
      </c>
    </row>
    <row r="118" spans="1:8" ht="15">
      <c r="A118" s="139"/>
      <c r="B118" s="110">
        <v>54</v>
      </c>
      <c r="C118" s="140" t="str">
        <f>VLOOKUP(B118,Startlist!B:F,2,FALSE)</f>
        <v>MV5</v>
      </c>
      <c r="D118" s="141" t="str">
        <f>CONCATENATE(VLOOKUP(B118,Startlist!B:H,3,FALSE)," / ",VLOOKUP(B118,Startlist!B:H,4,FALSE))</f>
        <v>Karl-Martin Volver / Margus Jōerand</v>
      </c>
      <c r="E118" s="142" t="str">
        <f>VLOOKUP(B118,Startlist!B:F,5,FALSE)</f>
        <v>EST</v>
      </c>
      <c r="F118" s="141" t="str">
        <f>VLOOKUP(B118,Startlist!B:H,7,FALSE)</f>
        <v>Lada Kalina</v>
      </c>
      <c r="G118" s="141" t="str">
        <f>VLOOKUP(B118,Startlist!B:H,6,FALSE)</f>
        <v>ASRT RALLY TEAM</v>
      </c>
      <c r="H118" s="285" t="s">
        <v>1879</v>
      </c>
    </row>
    <row r="119" spans="1:8" ht="15">
      <c r="A119" s="139"/>
      <c r="B119" s="110">
        <v>56</v>
      </c>
      <c r="C119" s="140" t="str">
        <f>VLOOKUP(B119,Startlist!B:F,2,FALSE)</f>
        <v>MV5</v>
      </c>
      <c r="D119" s="141" t="str">
        <f>CONCATENATE(VLOOKUP(B119,Startlist!B:H,3,FALSE)," / ",VLOOKUP(B119,Startlist!B:H,4,FALSE))</f>
        <v>Janar Tänak / Janno ōunpuu</v>
      </c>
      <c r="E119" s="142" t="str">
        <f>VLOOKUP(B119,Startlist!B:F,5,FALSE)</f>
        <v>EST</v>
      </c>
      <c r="F119" s="141" t="str">
        <f>VLOOKUP(B119,Startlist!B:H,7,FALSE)</f>
        <v>Lada S1600</v>
      </c>
      <c r="G119" s="141" t="str">
        <f>VLOOKUP(B119,Startlist!B:H,6,FALSE)</f>
        <v>OT RACING</v>
      </c>
      <c r="H119" s="285" t="s">
        <v>1879</v>
      </c>
    </row>
    <row r="120" spans="1:8" ht="15">
      <c r="A120" s="139"/>
      <c r="B120" s="110">
        <v>61</v>
      </c>
      <c r="C120" s="140" t="str">
        <f>VLOOKUP(B120,Startlist!B:F,2,FALSE)</f>
        <v>MV4</v>
      </c>
      <c r="D120" s="141" t="str">
        <f>CONCATENATE(VLOOKUP(B120,Startlist!B:H,3,FALSE)," / ",VLOOKUP(B120,Startlist!B:H,4,FALSE))</f>
        <v>Tomi Kunttu / Hannu Sartovuo</v>
      </c>
      <c r="E120" s="142" t="str">
        <f>VLOOKUP(B120,Startlist!B:F,5,FALSE)</f>
        <v>FIN</v>
      </c>
      <c r="F120" s="141" t="str">
        <f>VLOOKUP(B120,Startlist!B:H,7,FALSE)</f>
        <v>VW Golf GTI</v>
      </c>
      <c r="G120" s="141" t="str">
        <f>VLOOKUP(B120,Startlist!B:H,6,FALSE)</f>
        <v>TOMI KUNTTU</v>
      </c>
      <c r="H120" s="285" t="s">
        <v>1879</v>
      </c>
    </row>
    <row r="121" spans="1:8" ht="15">
      <c r="A121" s="139"/>
      <c r="B121" s="110">
        <v>67</v>
      </c>
      <c r="C121" s="140" t="str">
        <f>VLOOKUP(B121,Startlist!B:F,2,FALSE)</f>
        <v>MV4</v>
      </c>
      <c r="D121" s="141" t="str">
        <f>CONCATENATE(VLOOKUP(B121,Startlist!B:H,3,FALSE)," / ",VLOOKUP(B121,Startlist!B:H,4,FALSE))</f>
        <v>Karl Jalakas / Rando Tark</v>
      </c>
      <c r="E121" s="142" t="str">
        <f>VLOOKUP(B121,Startlist!B:F,5,FALSE)</f>
        <v>EST</v>
      </c>
      <c r="F121" s="141" t="str">
        <f>VLOOKUP(B121,Startlist!B:H,7,FALSE)</f>
        <v>BMW Compact</v>
      </c>
      <c r="G121" s="141" t="str">
        <f>VLOOKUP(B121,Startlist!B:H,6,FALSE)</f>
        <v>SAR-TECH MOTORSPORT</v>
      </c>
      <c r="H121" s="285" t="s">
        <v>1879</v>
      </c>
    </row>
    <row r="122" spans="1:8" ht="15">
      <c r="A122" s="139"/>
      <c r="B122" s="110">
        <v>70</v>
      </c>
      <c r="C122" s="140" t="str">
        <f>VLOOKUP(B122,Startlist!B:F,2,FALSE)</f>
        <v>MV6</v>
      </c>
      <c r="D122" s="141" t="str">
        <f>CONCATENATE(VLOOKUP(B122,Startlist!B:H,3,FALSE)," / ",VLOOKUP(B122,Startlist!B:H,4,FALSE))</f>
        <v>Esa Uski / Jouni Jäkkilä</v>
      </c>
      <c r="E122" s="142" t="str">
        <f>VLOOKUP(B122,Startlist!B:F,5,FALSE)</f>
        <v>FIN</v>
      </c>
      <c r="F122" s="141" t="str">
        <f>VLOOKUP(B122,Startlist!B:H,7,FALSE)</f>
        <v>BMW 325i</v>
      </c>
      <c r="G122" s="141" t="str">
        <f>VLOOKUP(B122,Startlist!B:H,6,FALSE)</f>
        <v>ESA USKI</v>
      </c>
      <c r="H122" s="285" t="s">
        <v>1879</v>
      </c>
    </row>
    <row r="123" spans="1:8" ht="15">
      <c r="A123" s="139"/>
      <c r="B123" s="110">
        <v>72</v>
      </c>
      <c r="C123" s="140" t="str">
        <f>VLOOKUP(B123,Startlist!B:F,2,FALSE)</f>
        <v>MV6</v>
      </c>
      <c r="D123" s="141" t="str">
        <f>CONCATENATE(VLOOKUP(B123,Startlist!B:H,3,FALSE)," / ",VLOOKUP(B123,Startlist!B:H,4,FALSE))</f>
        <v>Mikko Kilpiä / Mika Lassila</v>
      </c>
      <c r="E123" s="142" t="str">
        <f>VLOOKUP(B123,Startlist!B:F,5,FALSE)</f>
        <v>FIN</v>
      </c>
      <c r="F123" s="141" t="str">
        <f>VLOOKUP(B123,Startlist!B:H,7,FALSE)</f>
        <v>Volvo 240</v>
      </c>
      <c r="G123" s="141" t="str">
        <f>VLOOKUP(B123,Startlist!B:H,6,FALSE)</f>
        <v>MIKKO KILPIÄ</v>
      </c>
      <c r="H123" s="285" t="s">
        <v>1879</v>
      </c>
    </row>
    <row r="124" spans="1:8" ht="15">
      <c r="A124" s="139"/>
      <c r="B124" s="110">
        <v>73</v>
      </c>
      <c r="C124" s="140" t="str">
        <f>VLOOKUP(B124,Startlist!B:F,2,FALSE)</f>
        <v>MV6</v>
      </c>
      <c r="D124" s="141" t="str">
        <f>CONCATENATE(VLOOKUP(B124,Startlist!B:H,3,FALSE)," / ",VLOOKUP(B124,Startlist!B:H,4,FALSE))</f>
        <v>Ilkka Saarikoski / Juhani Koski</v>
      </c>
      <c r="E124" s="142" t="str">
        <f>VLOOKUP(B124,Startlist!B:F,5,FALSE)</f>
        <v>FIN</v>
      </c>
      <c r="F124" s="141" t="str">
        <f>VLOOKUP(B124,Startlist!B:H,7,FALSE)</f>
        <v>BMW M3</v>
      </c>
      <c r="G124" s="141" t="str">
        <f>VLOOKUP(B124,Startlist!B:H,6,FALSE)</f>
        <v>ILKKA SAARIKOSKI</v>
      </c>
      <c r="H124" s="285" t="s">
        <v>1879</v>
      </c>
    </row>
    <row r="125" spans="1:8" ht="15">
      <c r="A125" s="139"/>
      <c r="B125" s="110">
        <v>75</v>
      </c>
      <c r="C125" s="140" t="str">
        <f>VLOOKUP(B125,Startlist!B:F,2,FALSE)</f>
        <v>MV5</v>
      </c>
      <c r="D125" s="141" t="str">
        <f>CONCATENATE(VLOOKUP(B125,Startlist!B:H,3,FALSE)," / ",VLOOKUP(B125,Startlist!B:H,4,FALSE))</f>
        <v>Rainer Meus / Kaupo Vana</v>
      </c>
      <c r="E125" s="142" t="str">
        <f>VLOOKUP(B125,Startlist!B:F,5,FALSE)</f>
        <v>EST</v>
      </c>
      <c r="F125" s="141" t="str">
        <f>VLOOKUP(B125,Startlist!B:H,7,FALSE)</f>
        <v>Lada VFTS</v>
      </c>
      <c r="G125" s="141" t="str">
        <f>VLOOKUP(B125,Startlist!B:H,6,FALSE)</f>
        <v>PROREHV RALLY TEAM</v>
      </c>
      <c r="H125" s="285" t="s">
        <v>1879</v>
      </c>
    </row>
    <row r="126" spans="1:8" ht="15">
      <c r="A126" s="139"/>
      <c r="B126" s="110">
        <v>77</v>
      </c>
      <c r="C126" s="140" t="str">
        <f>VLOOKUP(B126,Startlist!B:F,2,FALSE)</f>
        <v>MV5</v>
      </c>
      <c r="D126" s="141" t="str">
        <f>CONCATENATE(VLOOKUP(B126,Startlist!B:H,3,FALSE)," / ",VLOOKUP(B126,Startlist!B:H,4,FALSE))</f>
        <v>Kasper Koosa / Tarvi Trees</v>
      </c>
      <c r="E126" s="142" t="str">
        <f>VLOOKUP(B126,Startlist!B:F,5,FALSE)</f>
        <v>EST</v>
      </c>
      <c r="F126" s="141" t="str">
        <f>VLOOKUP(B126,Startlist!B:H,7,FALSE)</f>
        <v>Honda Civic</v>
      </c>
      <c r="G126" s="141" t="str">
        <f>VLOOKUP(B126,Startlist!B:H,6,FALSE)</f>
        <v>TIKKRI MOTORSPORT</v>
      </c>
      <c r="H126" s="285" t="s">
        <v>1879</v>
      </c>
    </row>
    <row r="127" spans="1:8" ht="15">
      <c r="A127" s="139"/>
      <c r="B127" s="110">
        <v>78</v>
      </c>
      <c r="C127" s="140" t="str">
        <f>VLOOKUP(B127,Startlist!B:F,2,FALSE)</f>
        <v>MV5</v>
      </c>
      <c r="D127" s="141" t="str">
        <f>CONCATENATE(VLOOKUP(B127,Startlist!B:H,3,FALSE)," / ",VLOOKUP(B127,Startlist!B:H,4,FALSE))</f>
        <v>Tauri Pihlas / Ott Kiil</v>
      </c>
      <c r="E127" s="142" t="str">
        <f>VLOOKUP(B127,Startlist!B:F,5,FALSE)</f>
        <v>EST</v>
      </c>
      <c r="F127" s="141" t="str">
        <f>VLOOKUP(B127,Startlist!B:H,7,FALSE)</f>
        <v>Toyota Starlet</v>
      </c>
      <c r="G127" s="141" t="str">
        <f>VLOOKUP(B127,Startlist!B:H,6,FALSE)</f>
        <v>SAR-TECH MOTORSPORT</v>
      </c>
      <c r="H127" s="285" t="s">
        <v>1879</v>
      </c>
    </row>
    <row r="128" spans="1:8" ht="15">
      <c r="A128" s="139"/>
      <c r="B128" s="110">
        <v>84</v>
      </c>
      <c r="C128" s="140" t="str">
        <f>VLOOKUP(B128,Startlist!B:F,2,FALSE)</f>
        <v>MV5</v>
      </c>
      <c r="D128" s="141" t="str">
        <f>CONCATENATE(VLOOKUP(B128,Startlist!B:H,3,FALSE)," / ",VLOOKUP(B128,Startlist!B:H,4,FALSE))</f>
        <v>Lauri Peegel / Andres Tammel</v>
      </c>
      <c r="E128" s="142" t="str">
        <f>VLOOKUP(B128,Startlist!B:F,5,FALSE)</f>
        <v>EST</v>
      </c>
      <c r="F128" s="141" t="str">
        <f>VLOOKUP(B128,Startlist!B:H,7,FALSE)</f>
        <v>Honda Civic</v>
      </c>
      <c r="G128" s="141" t="str">
        <f>VLOOKUP(B128,Startlist!B:H,6,FALSE)</f>
        <v>SAR-TECH MOTORSPORT</v>
      </c>
      <c r="H128" s="285" t="s">
        <v>1879</v>
      </c>
    </row>
    <row r="129" spans="1:8" ht="15">
      <c r="A129" s="139"/>
      <c r="B129" s="110">
        <v>90</v>
      </c>
      <c r="C129" s="140" t="str">
        <f>VLOOKUP(B129,Startlist!B:F,2,FALSE)</f>
        <v>MV4</v>
      </c>
      <c r="D129" s="141" t="str">
        <f>CONCATENATE(VLOOKUP(B129,Startlist!B:H,3,FALSE)," / ",VLOOKUP(B129,Startlist!B:H,4,FALSE))</f>
        <v>Marten Madissoo / Vivo Pender</v>
      </c>
      <c r="E129" s="142" t="str">
        <f>VLOOKUP(B129,Startlist!B:F,5,FALSE)</f>
        <v>EST</v>
      </c>
      <c r="F129" s="141" t="str">
        <f>VLOOKUP(B129,Startlist!B:H,7,FALSE)</f>
        <v>Ford Focus</v>
      </c>
      <c r="G129" s="141" t="str">
        <f>VLOOKUP(B129,Startlist!B:H,6,FALSE)</f>
        <v>AIX RACING TEAM</v>
      </c>
      <c r="H129" s="285" t="s">
        <v>1879</v>
      </c>
    </row>
    <row r="130" spans="1:8" ht="15">
      <c r="A130" s="139"/>
      <c r="B130" s="110">
        <v>102</v>
      </c>
      <c r="C130" s="140" t="str">
        <f>VLOOKUP(B130,Startlist!B:F,2,FALSE)</f>
        <v>MV6</v>
      </c>
      <c r="D130" s="141" t="str">
        <f>CONCATENATE(VLOOKUP(B130,Startlist!B:H,3,FALSE)," / ",VLOOKUP(B130,Startlist!B:H,4,FALSE))</f>
        <v>Indrek Ups / Fredi Kostikov</v>
      </c>
      <c r="E130" s="142" t="str">
        <f>VLOOKUP(B130,Startlist!B:F,5,FALSE)</f>
        <v>EST</v>
      </c>
      <c r="F130" s="141" t="str">
        <f>VLOOKUP(B130,Startlist!B:H,7,FALSE)</f>
        <v>BMW 318i</v>
      </c>
      <c r="G130" s="141" t="str">
        <f>VLOOKUP(B130,Startlist!B:H,6,FALSE)</f>
        <v>LAITSERALLYPARK</v>
      </c>
      <c r="H130" s="285" t="s">
        <v>1879</v>
      </c>
    </row>
    <row r="131" spans="1:8" ht="15">
      <c r="A131" s="139"/>
      <c r="B131" s="110">
        <v>107</v>
      </c>
      <c r="C131" s="140" t="str">
        <f>VLOOKUP(B131,Startlist!B:F,2,FALSE)</f>
        <v>MV5</v>
      </c>
      <c r="D131" s="141" t="str">
        <f>CONCATENATE(VLOOKUP(B131,Startlist!B:H,3,FALSE)," / ",VLOOKUP(B131,Startlist!B:H,4,FALSE))</f>
        <v>Karmo Karelson / Karol Pert</v>
      </c>
      <c r="E131" s="142" t="str">
        <f>VLOOKUP(B131,Startlist!B:F,5,FALSE)</f>
        <v>EST</v>
      </c>
      <c r="F131" s="141" t="str">
        <f>VLOOKUP(B131,Startlist!B:H,7,FALSE)</f>
        <v>Suzuki Balemo</v>
      </c>
      <c r="G131" s="141" t="str">
        <f>VLOOKUP(B131,Startlist!B:H,6,FALSE)</f>
        <v>ECOM MOTORSPORT</v>
      </c>
      <c r="H131" s="285" t="s">
        <v>1879</v>
      </c>
    </row>
    <row r="132" spans="1:8" ht="15">
      <c r="A132" s="139"/>
      <c r="B132" s="110">
        <v>109</v>
      </c>
      <c r="C132" s="140" t="str">
        <f>VLOOKUP(B132,Startlist!B:F,2,FALSE)</f>
        <v>MV4</v>
      </c>
      <c r="D132" s="141" t="str">
        <f>CONCATENATE(VLOOKUP(B132,Startlist!B:H,3,FALSE)," / ",VLOOKUP(B132,Startlist!B:H,4,FALSE))</f>
        <v>Rico Rodi / Ilmar Pukk</v>
      </c>
      <c r="E132" s="142" t="str">
        <f>VLOOKUP(B132,Startlist!B:F,5,FALSE)</f>
        <v>EST</v>
      </c>
      <c r="F132" s="141" t="str">
        <f>VLOOKUP(B132,Startlist!B:H,7,FALSE)</f>
        <v>Honda Civic Type-R</v>
      </c>
      <c r="G132" s="141" t="str">
        <f>VLOOKUP(B132,Startlist!B:H,6,FALSE)</f>
        <v>TIKKRI MOTORSPORT</v>
      </c>
      <c r="H132" s="285" t="s">
        <v>1879</v>
      </c>
    </row>
    <row r="133" spans="1:8" ht="15">
      <c r="A133" s="139"/>
      <c r="B133" s="110">
        <v>114</v>
      </c>
      <c r="C133" s="140" t="str">
        <f>VLOOKUP(B133,Startlist!B:F,2,FALSE)</f>
        <v>MV8</v>
      </c>
      <c r="D133" s="141" t="str">
        <f>CONCATENATE(VLOOKUP(B133,Startlist!B:H,3,FALSE)," / ",VLOOKUP(B133,Startlist!B:H,4,FALSE))</f>
        <v>Kristo Laadre / Andres Lichtfeldt</v>
      </c>
      <c r="E133" s="142" t="str">
        <f>VLOOKUP(B133,Startlist!B:F,5,FALSE)</f>
        <v>EST</v>
      </c>
      <c r="F133" s="141" t="str">
        <f>VLOOKUP(B133,Startlist!B:H,7,FALSE)</f>
        <v>Gaz 51A LANG</v>
      </c>
      <c r="G133" s="141" t="str">
        <f>VLOOKUP(B133,Startlist!B:H,6,FALSE)</f>
        <v>GAZ RALLIKLUBI</v>
      </c>
      <c r="H133" s="285" t="s">
        <v>1879</v>
      </c>
    </row>
    <row r="134" spans="1:8" ht="15">
      <c r="A134" s="139"/>
      <c r="B134" s="110">
        <v>115</v>
      </c>
      <c r="C134" s="140" t="str">
        <f>VLOOKUP(B134,Startlist!B:F,2,FALSE)</f>
        <v>MV8</v>
      </c>
      <c r="D134" s="141" t="str">
        <f>CONCATENATE(VLOOKUP(B134,Startlist!B:H,3,FALSE)," / ",VLOOKUP(B134,Startlist!B:H,4,FALSE))</f>
        <v>Tarmo Bortnik / Indrek Tulp</v>
      </c>
      <c r="E134" s="142" t="str">
        <f>VLOOKUP(B134,Startlist!B:F,5,FALSE)</f>
        <v>EST</v>
      </c>
      <c r="F134" s="141" t="str">
        <f>VLOOKUP(B134,Startlist!B:H,7,FALSE)</f>
        <v>Gaz 51A</v>
      </c>
      <c r="G134" s="141" t="str">
        <f>VLOOKUP(B134,Startlist!B:H,6,FALSE)</f>
        <v>GAZ RALLIKLUBI</v>
      </c>
      <c r="H134" s="285" t="s">
        <v>1879</v>
      </c>
    </row>
    <row r="135" spans="1:8" ht="15">
      <c r="A135" s="139"/>
      <c r="B135" s="110">
        <v>116</v>
      </c>
      <c r="C135" s="140" t="str">
        <f>VLOOKUP(B135,Startlist!B:F,2,FALSE)</f>
        <v>MV8</v>
      </c>
      <c r="D135" s="141" t="str">
        <f>CONCATENATE(VLOOKUP(B135,Startlist!B:H,3,FALSE)," / ",VLOOKUP(B135,Startlist!B:H,4,FALSE))</f>
        <v>Veiko Liukanen / Toivo Liukanen</v>
      </c>
      <c r="E135" s="142" t="str">
        <f>VLOOKUP(B135,Startlist!B:F,5,FALSE)</f>
        <v>EST</v>
      </c>
      <c r="F135" s="141" t="str">
        <f>VLOOKUP(B135,Startlist!B:H,7,FALSE)</f>
        <v>Gaz 51</v>
      </c>
      <c r="G135" s="141" t="str">
        <f>VLOOKUP(B135,Startlist!B:H,6,FALSE)</f>
        <v>ECOM MOTORSPORT</v>
      </c>
      <c r="H135" s="285" t="s">
        <v>1879</v>
      </c>
    </row>
    <row r="136" spans="1:8" ht="15">
      <c r="A136" s="139"/>
      <c r="B136" s="110">
        <v>117</v>
      </c>
      <c r="C136" s="140" t="str">
        <f>VLOOKUP(B136,Startlist!B:F,2,FALSE)</f>
        <v>MV8</v>
      </c>
      <c r="D136" s="141" t="str">
        <f>CONCATENATE(VLOOKUP(B136,Startlist!B:H,3,FALSE)," / ",VLOOKUP(B136,Startlist!B:H,4,FALSE))</f>
        <v>Meelis Hirsnik / Kaido Oru</v>
      </c>
      <c r="E136" s="142" t="str">
        <f>VLOOKUP(B136,Startlist!B:F,5,FALSE)</f>
        <v>EST</v>
      </c>
      <c r="F136" s="141" t="str">
        <f>VLOOKUP(B136,Startlist!B:H,7,FALSE)</f>
        <v>Gaz 51 R5</v>
      </c>
      <c r="G136" s="141" t="str">
        <f>VLOOKUP(B136,Startlist!B:H,6,FALSE)</f>
        <v>PROREHV RALLY TEAM</v>
      </c>
      <c r="H136" s="285" t="s">
        <v>1879</v>
      </c>
    </row>
    <row r="137" spans="1:8" ht="15">
      <c r="A137" s="139"/>
      <c r="B137" s="110">
        <v>120</v>
      </c>
      <c r="C137" s="140" t="str">
        <f>VLOOKUP(B137,Startlist!B:F,2,FALSE)</f>
        <v>MV8</v>
      </c>
      <c r="D137" s="141" t="str">
        <f>CONCATENATE(VLOOKUP(B137,Startlist!B:H,3,FALSE)," / ",VLOOKUP(B137,Startlist!B:H,4,FALSE))</f>
        <v>Janno Kamp / Silver Raudmägi</v>
      </c>
      <c r="E137" s="142" t="str">
        <f>VLOOKUP(B137,Startlist!B:F,5,FALSE)</f>
        <v>EST</v>
      </c>
      <c r="F137" s="141" t="str">
        <f>VLOOKUP(B137,Startlist!B:H,7,FALSE)</f>
        <v>Gaz 51</v>
      </c>
      <c r="G137" s="141" t="str">
        <f>VLOOKUP(B137,Startlist!B:H,6,FALSE)</f>
        <v>ECOM MOTORSPORT</v>
      </c>
      <c r="H137" s="285" t="s">
        <v>1879</v>
      </c>
    </row>
  </sheetData>
  <sheetProtection/>
  <autoFilter ref="A7:H71"/>
  <printOptions horizontalCentered="1"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</sheetPr>
  <dimension ref="A1:I9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23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60" customWidth="1"/>
  </cols>
  <sheetData>
    <row r="1" spans="5:8" ht="15.75">
      <c r="E1" s="1" t="str">
        <f>Startlist!$F1</f>
        <v> </v>
      </c>
      <c r="H1" s="64"/>
    </row>
    <row r="2" spans="2:8" ht="15" customHeight="1">
      <c r="B2" s="2"/>
      <c r="C2" s="3"/>
      <c r="E2" s="1" t="str">
        <f>Startlist!$F4</f>
        <v>SILVESTON 49th Saaremaa Rally 2016</v>
      </c>
      <c r="H2" s="65"/>
    </row>
    <row r="3" spans="2:8" ht="15">
      <c r="B3" s="2"/>
      <c r="C3" s="3"/>
      <c r="E3" s="24" t="str">
        <f>Startlist!$F5</f>
        <v>October 7 - 8, 2016</v>
      </c>
      <c r="H3" s="65"/>
    </row>
    <row r="4" spans="2:8" ht="15">
      <c r="B4" s="2"/>
      <c r="C4" s="3"/>
      <c r="E4" s="24" t="str">
        <f>Startlist!$F6</f>
        <v>Saaremaa</v>
      </c>
      <c r="H4" s="65"/>
    </row>
    <row r="5" spans="3:8" ht="15" customHeight="1">
      <c r="C5" s="3"/>
      <c r="H5" s="65"/>
    </row>
    <row r="6" spans="1:9" ht="15.75" customHeight="1">
      <c r="A6" s="114"/>
      <c r="B6" s="120" t="s">
        <v>360</v>
      </c>
      <c r="C6" s="116"/>
      <c r="D6" s="114"/>
      <c r="E6" s="114"/>
      <c r="F6" s="114"/>
      <c r="G6" s="114"/>
      <c r="H6" s="115"/>
      <c r="I6" s="114"/>
    </row>
    <row r="7" spans="1:9" ht="12.75">
      <c r="A7" s="114"/>
      <c r="B7" s="135" t="s">
        <v>327</v>
      </c>
      <c r="C7" s="136" t="s">
        <v>313</v>
      </c>
      <c r="D7" s="137" t="s">
        <v>314</v>
      </c>
      <c r="E7" s="136"/>
      <c r="F7" s="138" t="s">
        <v>324</v>
      </c>
      <c r="G7" s="133" t="s">
        <v>323</v>
      </c>
      <c r="H7" s="134" t="s">
        <v>316</v>
      </c>
      <c r="I7" s="114"/>
    </row>
    <row r="8" spans="1:9" ht="15" customHeight="1">
      <c r="A8" s="139">
        <v>1</v>
      </c>
      <c r="B8" s="110">
        <v>5</v>
      </c>
      <c r="C8" s="140" t="str">
        <f>VLOOKUP(B8,Startlist!B:F,2,FALSE)</f>
        <v>MV2</v>
      </c>
      <c r="D8" s="141" t="str">
        <f>CONCATENATE(VLOOKUP(B8,Startlist!B:H,3,FALSE)," / ",VLOOKUP(B8,Startlist!B:H,4,FALSE))</f>
        <v>Siim Plangi / Marek Sarapuu</v>
      </c>
      <c r="E8" s="142" t="str">
        <f>VLOOKUP(B8,Startlist!B:F,5,FALSE)</f>
        <v>EST</v>
      </c>
      <c r="F8" s="141" t="str">
        <f>VLOOKUP(B8,Startlist!B:H,7,FALSE)</f>
        <v>Mitsubishi Lancer Evo 10</v>
      </c>
      <c r="G8" s="141" t="str">
        <f>VLOOKUP(B8,Startlist!B:H,6,FALSE)</f>
        <v>ASRT RALLY TEAM</v>
      </c>
      <c r="H8" s="143" t="str">
        <f>VLOOKUP(B8,Results!B:O,14,FALSE)</f>
        <v> 1:00.46,6</v>
      </c>
      <c r="I8" s="187"/>
    </row>
    <row r="9" spans="1:9" ht="15" customHeight="1">
      <c r="A9" s="139">
        <f>A8+1</f>
        <v>2</v>
      </c>
      <c r="B9" s="110">
        <v>11</v>
      </c>
      <c r="C9" s="140" t="str">
        <f>VLOOKUP(B9,Startlist!B:F,2,FALSE)</f>
        <v>MV1</v>
      </c>
      <c r="D9" s="141" t="str">
        <f>CONCATENATE(VLOOKUP(B9,Startlist!B:H,3,FALSE)," / ",VLOOKUP(B9,Startlist!B:H,4,FALSE))</f>
        <v>Miko Niinemäe / Martin Valter</v>
      </c>
      <c r="E9" s="142" t="str">
        <f>VLOOKUP(B9,Startlist!B:F,5,FALSE)</f>
        <v>EST</v>
      </c>
      <c r="F9" s="141" t="str">
        <f>VLOOKUP(B9,Startlist!B:H,7,FALSE)</f>
        <v>Skoda Fabia R5</v>
      </c>
      <c r="G9" s="141" t="str">
        <f>VLOOKUP(B9,Startlist!B:H,6,FALSE)</f>
        <v>CUEKS RACING</v>
      </c>
      <c r="H9" s="143" t="str">
        <f>VLOOKUP(B9,Results!B:O,14,FALSE)</f>
        <v> 1:01.41,3</v>
      </c>
      <c r="I9" s="187"/>
    </row>
    <row r="10" spans="1:9" ht="15" customHeight="1">
      <c r="A10" s="139">
        <f aca="true" t="shared" si="0" ref="A10:A71">A9+1</f>
        <v>3</v>
      </c>
      <c r="B10" s="110">
        <v>4</v>
      </c>
      <c r="C10" s="140" t="str">
        <f>VLOOKUP(B10,Startlist!B:F,2,FALSE)</f>
        <v>MV2</v>
      </c>
      <c r="D10" s="141" t="str">
        <f>CONCATENATE(VLOOKUP(B10,Startlist!B:H,3,FALSE)," / ",VLOOKUP(B10,Startlist!B:H,4,FALSE))</f>
        <v>Rainer Aus / Simo Koskinen</v>
      </c>
      <c r="E10" s="142" t="str">
        <f>VLOOKUP(B10,Startlist!B:F,5,FALSE)</f>
        <v>EST</v>
      </c>
      <c r="F10" s="141" t="str">
        <f>VLOOKUP(B10,Startlist!B:H,7,FALSE)</f>
        <v>Mitsubishi Lancer Evo 9</v>
      </c>
      <c r="G10" s="141" t="str">
        <f>VLOOKUP(B10,Startlist!B:H,6,FALSE)</f>
        <v>ALM MOTORSPORT</v>
      </c>
      <c r="H10" s="143" t="str">
        <f>VLOOKUP(B10,Results!B:O,14,FALSE)</f>
        <v> 1:01.48,7</v>
      </c>
      <c r="I10" s="187"/>
    </row>
    <row r="11" spans="1:9" ht="15" customHeight="1">
      <c r="A11" s="139">
        <f t="shared" si="0"/>
        <v>4</v>
      </c>
      <c r="B11" s="110">
        <v>1</v>
      </c>
      <c r="C11" s="140" t="str">
        <f>VLOOKUP(B11,Startlist!B:F,2,FALSE)</f>
        <v>MV1</v>
      </c>
      <c r="D11" s="141" t="str">
        <f>CONCATENATE(VLOOKUP(B11,Startlist!B:H,3,FALSE)," / ",VLOOKUP(B11,Startlist!B:H,4,FALSE))</f>
        <v>Timmu Kōrge / Kaido Kaubi</v>
      </c>
      <c r="E11" s="142" t="str">
        <f>VLOOKUP(B11,Startlist!B:F,5,FALSE)</f>
        <v>EST</v>
      </c>
      <c r="F11" s="141" t="str">
        <f>VLOOKUP(B11,Startlist!B:H,7,FALSE)</f>
        <v>Ford Fiesta R5</v>
      </c>
      <c r="G11" s="141" t="str">
        <f>VLOOKUP(B11,Startlist!B:H,6,FALSE)</f>
        <v>SAR-TECH MOTORSPORT</v>
      </c>
      <c r="H11" s="143" t="str">
        <f>VLOOKUP(B11,Results!B:O,14,FALSE)</f>
        <v> 1:03.01,7</v>
      </c>
      <c r="I11" s="187"/>
    </row>
    <row r="12" spans="1:9" ht="15" customHeight="1">
      <c r="A12" s="139">
        <f t="shared" si="0"/>
        <v>5</v>
      </c>
      <c r="B12" s="110">
        <v>12</v>
      </c>
      <c r="C12" s="140" t="str">
        <f>VLOOKUP(B12,Startlist!B:F,2,FALSE)</f>
        <v>MV7</v>
      </c>
      <c r="D12" s="141" t="str">
        <f>CONCATENATE(VLOOKUP(B12,Startlist!B:H,3,FALSE)," / ",VLOOKUP(B12,Startlist!B:H,4,FALSE))</f>
        <v>Hendrik Kers / Janek Tamm</v>
      </c>
      <c r="E12" s="142" t="str">
        <f>VLOOKUP(B12,Startlist!B:F,5,FALSE)</f>
        <v>EST</v>
      </c>
      <c r="F12" s="141" t="str">
        <f>VLOOKUP(B12,Startlist!B:H,7,FALSE)</f>
        <v>Mitsubishi Lancer Evo 5</v>
      </c>
      <c r="G12" s="141" t="str">
        <f>VLOOKUP(B12,Startlist!B:H,6,FALSE)</f>
        <v>ALM MOTORSPORT</v>
      </c>
      <c r="H12" s="143" t="str">
        <f>VLOOKUP(B12,Results!B:O,14,FALSE)</f>
        <v> 1:04.29,1</v>
      </c>
      <c r="I12" s="187"/>
    </row>
    <row r="13" spans="1:9" ht="15" customHeight="1">
      <c r="A13" s="139">
        <f t="shared" si="0"/>
        <v>6</v>
      </c>
      <c r="B13" s="110">
        <v>16</v>
      </c>
      <c r="C13" s="140" t="str">
        <f>VLOOKUP(B13,Startlist!B:F,2,FALSE)</f>
        <v>MV7</v>
      </c>
      <c r="D13" s="141" t="str">
        <f>CONCATENATE(VLOOKUP(B13,Startlist!B:H,3,FALSE)," / ",VLOOKUP(B13,Startlist!B:H,4,FALSE))</f>
        <v>Aiko Aigro / Kermo Kärtmann</v>
      </c>
      <c r="E13" s="142" t="str">
        <f>VLOOKUP(B13,Startlist!B:F,5,FALSE)</f>
        <v>EST</v>
      </c>
      <c r="F13" s="141" t="str">
        <f>VLOOKUP(B13,Startlist!B:H,7,FALSE)</f>
        <v>Mitsubishi Lancer Evo 6</v>
      </c>
      <c r="G13" s="141" t="str">
        <f>VLOOKUP(B13,Startlist!B:H,6,FALSE)</f>
        <v>TIKKRI MOTORSPORT</v>
      </c>
      <c r="H13" s="143" t="str">
        <f>VLOOKUP(B13,Results!B:O,14,FALSE)</f>
        <v> 1:04.54,3</v>
      </c>
      <c r="I13" s="187"/>
    </row>
    <row r="14" spans="1:9" ht="15" customHeight="1">
      <c r="A14" s="139">
        <f t="shared" si="0"/>
        <v>7</v>
      </c>
      <c r="B14" s="110">
        <v>207</v>
      </c>
      <c r="C14" s="140" t="str">
        <f>VLOOKUP(B14,Startlist!B:F,2,FALSE)</f>
        <v>MV3</v>
      </c>
      <c r="D14" s="141" t="str">
        <f>CONCATENATE(VLOOKUP(B14,Startlist!B:H,3,FALSE)," / ",VLOOKUP(B14,Startlist!B:H,4,FALSE))</f>
        <v>Gustav Kruuda / Ken Järveoja</v>
      </c>
      <c r="E14" s="142" t="str">
        <f>VLOOKUP(B14,Startlist!B:F,5,FALSE)</f>
        <v>EST</v>
      </c>
      <c r="F14" s="141" t="str">
        <f>VLOOKUP(B14,Startlist!B:H,7,FALSE)</f>
        <v>Ford Fiesta R2T</v>
      </c>
      <c r="G14" s="141" t="str">
        <f>VLOOKUP(B14,Startlist!B:H,6,FALSE)</f>
        <v>ME3 MOTOSPORT</v>
      </c>
      <c r="H14" s="143" t="str">
        <f>VLOOKUP(B14,Results!B:O,14,FALSE)</f>
        <v> 1:05.31,0</v>
      </c>
      <c r="I14" s="187"/>
    </row>
    <row r="15" spans="1:9" ht="15" customHeight="1">
      <c r="A15" s="139">
        <f t="shared" si="0"/>
        <v>8</v>
      </c>
      <c r="B15" s="110">
        <v>29</v>
      </c>
      <c r="C15" s="140" t="str">
        <f>VLOOKUP(B15,Startlist!B:F,2,FALSE)</f>
        <v>MV6</v>
      </c>
      <c r="D15" s="141" t="str">
        <f>CONCATENATE(VLOOKUP(B15,Startlist!B:H,3,FALSE)," / ",VLOOKUP(B15,Startlist!B:H,4,FALSE))</f>
        <v>Marko Ringenberg / Allar Heina</v>
      </c>
      <c r="E15" s="142" t="str">
        <f>VLOOKUP(B15,Startlist!B:F,5,FALSE)</f>
        <v>EST</v>
      </c>
      <c r="F15" s="141" t="str">
        <f>VLOOKUP(B15,Startlist!B:H,7,FALSE)</f>
        <v>BMW M3</v>
      </c>
      <c r="G15" s="141" t="str">
        <f>VLOOKUP(B15,Startlist!B:H,6,FALSE)</f>
        <v>CUEKS RACING</v>
      </c>
      <c r="H15" s="143" t="str">
        <f>VLOOKUP(B15,Results!B:O,14,FALSE)</f>
        <v> 1:05.38,1</v>
      </c>
      <c r="I15" s="187"/>
    </row>
    <row r="16" spans="1:9" ht="15" customHeight="1">
      <c r="A16" s="139">
        <f t="shared" si="0"/>
        <v>9</v>
      </c>
      <c r="B16" s="110">
        <v>27</v>
      </c>
      <c r="C16" s="140" t="str">
        <f>VLOOKUP(B16,Startlist!B:F,2,FALSE)</f>
        <v>MV6</v>
      </c>
      <c r="D16" s="141" t="str">
        <f>CONCATENATE(VLOOKUP(B16,Startlist!B:H,3,FALSE)," / ",VLOOKUP(B16,Startlist!B:H,4,FALSE))</f>
        <v>Mario Jürimäe / Rauno Rohtmets</v>
      </c>
      <c r="E16" s="142" t="str">
        <f>VLOOKUP(B16,Startlist!B:F,5,FALSE)</f>
        <v>EST</v>
      </c>
      <c r="F16" s="141" t="str">
        <f>VLOOKUP(B16,Startlist!B:H,7,FALSE)</f>
        <v>BMW M3</v>
      </c>
      <c r="G16" s="141" t="str">
        <f>VLOOKUP(B16,Startlist!B:H,6,FALSE)</f>
        <v>CUEKS RACING</v>
      </c>
      <c r="H16" s="143" t="str">
        <f>VLOOKUP(B16,Results!B:O,14,FALSE)</f>
        <v> 1:05.41,0</v>
      </c>
      <c r="I16" s="187"/>
    </row>
    <row r="17" spans="1:9" ht="15" customHeight="1">
      <c r="A17" s="139">
        <f t="shared" si="0"/>
        <v>10</v>
      </c>
      <c r="B17" s="110">
        <v>209</v>
      </c>
      <c r="C17" s="140" t="str">
        <f>VLOOKUP(B17,Startlist!B:F,2,FALSE)</f>
        <v>MV3</v>
      </c>
      <c r="D17" s="141" t="str">
        <f>CONCATENATE(VLOOKUP(B17,Startlist!B:H,3,FALSE)," / ",VLOOKUP(B17,Startlist!B:H,4,FALSE))</f>
        <v>Ken Torn / Riivo Mesila</v>
      </c>
      <c r="E17" s="142" t="str">
        <f>VLOOKUP(B17,Startlist!B:F,5,FALSE)</f>
        <v>EST</v>
      </c>
      <c r="F17" s="141" t="str">
        <f>VLOOKUP(B17,Startlist!B:H,7,FALSE)</f>
        <v>Ford Fiesta R2</v>
      </c>
      <c r="G17" s="141" t="str">
        <f>VLOOKUP(B17,Startlist!B:H,6,FALSE)</f>
        <v>OT RACING</v>
      </c>
      <c r="H17" s="143" t="str">
        <f>VLOOKUP(B17,Results!B:O,14,FALSE)</f>
        <v> 1:05.46,4</v>
      </c>
      <c r="I17" s="187"/>
    </row>
    <row r="18" spans="1:9" ht="15" customHeight="1">
      <c r="A18" s="139">
        <f t="shared" si="0"/>
        <v>11</v>
      </c>
      <c r="B18" s="110">
        <v>38</v>
      </c>
      <c r="C18" s="140" t="str">
        <f>VLOOKUP(B18,Startlist!B:F,2,FALSE)</f>
        <v>MV2</v>
      </c>
      <c r="D18" s="141" t="str">
        <f>CONCATENATE(VLOOKUP(B18,Startlist!B:H,3,FALSE)," / ",VLOOKUP(B18,Startlist!B:H,4,FALSE))</f>
        <v>Dmitry Feofanov / Normunds Kokins</v>
      </c>
      <c r="E18" s="142" t="str">
        <f>VLOOKUP(B18,Startlist!B:F,5,FALSE)</f>
        <v>RUS / LAT</v>
      </c>
      <c r="F18" s="141" t="str">
        <f>VLOOKUP(B18,Startlist!B:H,7,FALSE)</f>
        <v>Mitsubishi Lancer Evo 9</v>
      </c>
      <c r="G18" s="141" t="str">
        <f>VLOOKUP(B18,Startlist!B:H,6,FALSE)</f>
        <v>ASRT RALLY TEAM</v>
      </c>
      <c r="H18" s="143" t="str">
        <f>VLOOKUP(B18,Results!B:O,14,FALSE)</f>
        <v> 1:06.01,9</v>
      </c>
      <c r="I18" s="187"/>
    </row>
    <row r="19" spans="1:9" ht="15" customHeight="1">
      <c r="A19" s="139">
        <f t="shared" si="0"/>
        <v>12</v>
      </c>
      <c r="B19" s="110">
        <v>217</v>
      </c>
      <c r="C19" s="140" t="str">
        <f>VLOOKUP(B19,Startlist!B:F,2,FALSE)</f>
        <v>MV3</v>
      </c>
      <c r="D19" s="141" t="str">
        <f>CONCATENATE(VLOOKUP(B19,Startlist!B:H,3,FALSE)," / ",VLOOKUP(B19,Startlist!B:H,4,FALSE))</f>
        <v>Rainer Rohtmets / Alo Ivask</v>
      </c>
      <c r="E19" s="142" t="str">
        <f>VLOOKUP(B19,Startlist!B:F,5,FALSE)</f>
        <v>EST</v>
      </c>
      <c r="F19" s="141" t="str">
        <f>VLOOKUP(B19,Startlist!B:H,7,FALSE)</f>
        <v>Citroen C2 R2 MAX</v>
      </c>
      <c r="G19" s="141" t="str">
        <f>VLOOKUP(B19,Startlist!B:H,6,FALSE)</f>
        <v>PRINTSPORT RACING</v>
      </c>
      <c r="H19" s="143" t="str">
        <f>VLOOKUP(B19,Results!B:O,14,FALSE)</f>
        <v> 1:06.07,6</v>
      </c>
      <c r="I19" s="187"/>
    </row>
    <row r="20" spans="1:9" ht="15" customHeight="1">
      <c r="A20" s="139">
        <f t="shared" si="0"/>
        <v>13</v>
      </c>
      <c r="B20" s="110">
        <v>35</v>
      </c>
      <c r="C20" s="140" t="str">
        <f>VLOOKUP(B20,Startlist!B:F,2,FALSE)</f>
        <v>MV4</v>
      </c>
      <c r="D20" s="141" t="str">
        <f>CONCATENATE(VLOOKUP(B20,Startlist!B:H,3,FALSE)," / ",VLOOKUP(B20,Startlist!B:H,4,FALSE))</f>
        <v>David Sultanjants / Siim Oja</v>
      </c>
      <c r="E20" s="142" t="str">
        <f>VLOOKUP(B20,Startlist!B:F,5,FALSE)</f>
        <v>EST</v>
      </c>
      <c r="F20" s="141" t="str">
        <f>VLOOKUP(B20,Startlist!B:H,7,FALSE)</f>
        <v>Citroen DS3</v>
      </c>
      <c r="G20" s="141" t="str">
        <f>VLOOKUP(B20,Startlist!B:H,6,FALSE)</f>
        <v>MS RACING</v>
      </c>
      <c r="H20" s="143" t="str">
        <f>VLOOKUP(B20,Results!B:O,14,FALSE)</f>
        <v> 1:06.28,0</v>
      </c>
      <c r="I20" s="187"/>
    </row>
    <row r="21" spans="1:9" ht="15" customHeight="1">
      <c r="A21" s="139">
        <f t="shared" si="0"/>
        <v>14</v>
      </c>
      <c r="B21" s="110">
        <v>34</v>
      </c>
      <c r="C21" s="140" t="str">
        <f>VLOOKUP(B21,Startlist!B:F,2,FALSE)</f>
        <v>MV4</v>
      </c>
      <c r="D21" s="141" t="str">
        <f>CONCATENATE(VLOOKUP(B21,Startlist!B:H,3,FALSE)," / ",VLOOKUP(B21,Startlist!B:H,4,FALSE))</f>
        <v>Karel Tölp / Martin Vihmann</v>
      </c>
      <c r="E21" s="142" t="str">
        <f>VLOOKUP(B21,Startlist!B:F,5,FALSE)</f>
        <v>EST</v>
      </c>
      <c r="F21" s="141" t="str">
        <f>VLOOKUP(B21,Startlist!B:H,7,FALSE)</f>
        <v>Honda Civic Type-R</v>
      </c>
      <c r="G21" s="141" t="str">
        <f>VLOOKUP(B21,Startlist!B:H,6,FALSE)</f>
        <v>ECOM MOTORSPORT</v>
      </c>
      <c r="H21" s="143" t="str">
        <f>VLOOKUP(B21,Results!B:O,14,FALSE)</f>
        <v> 1:06.55,2</v>
      </c>
      <c r="I21" s="187"/>
    </row>
    <row r="22" spans="1:9" ht="15" customHeight="1">
      <c r="A22" s="139">
        <f t="shared" si="0"/>
        <v>15</v>
      </c>
      <c r="B22" s="110">
        <v>25</v>
      </c>
      <c r="C22" s="140" t="str">
        <f>VLOOKUP(B22,Startlist!B:F,2,FALSE)</f>
        <v>MV6</v>
      </c>
      <c r="D22" s="141" t="str">
        <f>CONCATENATE(VLOOKUP(B22,Startlist!B:H,3,FALSE)," / ",VLOOKUP(B22,Startlist!B:H,4,FALSE))</f>
        <v>Ago Ahu / Kalle Ahu</v>
      </c>
      <c r="E22" s="142" t="str">
        <f>VLOOKUP(B22,Startlist!B:F,5,FALSE)</f>
        <v>EST</v>
      </c>
      <c r="F22" s="141" t="str">
        <f>VLOOKUP(B22,Startlist!B:H,7,FALSE)</f>
        <v>BMW M3</v>
      </c>
      <c r="G22" s="141" t="str">
        <f>VLOOKUP(B22,Startlist!B:H,6,FALSE)</f>
        <v>SAR-TECH MOTORSPORT</v>
      </c>
      <c r="H22" s="143" t="str">
        <f>VLOOKUP(B22,Results!B:O,14,FALSE)</f>
        <v> 1:07.13,3</v>
      </c>
      <c r="I22" s="187"/>
    </row>
    <row r="23" spans="1:9" ht="15" customHeight="1">
      <c r="A23" s="139">
        <f t="shared" si="0"/>
        <v>16</v>
      </c>
      <c r="B23" s="110">
        <v>28</v>
      </c>
      <c r="C23" s="140" t="str">
        <f>VLOOKUP(B23,Startlist!B:F,2,FALSE)</f>
        <v>MV6</v>
      </c>
      <c r="D23" s="141" t="str">
        <f>CONCATENATE(VLOOKUP(B23,Startlist!B:H,3,FALSE)," / ",VLOOKUP(B23,Startlist!B:H,4,FALSE))</f>
        <v>Madis Vanaselja / Jaanus Hōbemägi</v>
      </c>
      <c r="E23" s="142" t="str">
        <f>VLOOKUP(B23,Startlist!B:F,5,FALSE)</f>
        <v>EST</v>
      </c>
      <c r="F23" s="141" t="str">
        <f>VLOOKUP(B23,Startlist!B:H,7,FALSE)</f>
        <v>BMW M3</v>
      </c>
      <c r="G23" s="141" t="str">
        <f>VLOOKUP(B23,Startlist!B:H,6,FALSE)</f>
        <v>MS RACING</v>
      </c>
      <c r="H23" s="143" t="str">
        <f>VLOOKUP(B23,Results!B:O,14,FALSE)</f>
        <v> 1:07.17,5</v>
      </c>
      <c r="I23" s="187"/>
    </row>
    <row r="24" spans="1:9" ht="15" customHeight="1">
      <c r="A24" s="139">
        <f t="shared" si="0"/>
        <v>17</v>
      </c>
      <c r="B24" s="110">
        <v>18</v>
      </c>
      <c r="C24" s="140" t="str">
        <f>VLOOKUP(B24,Startlist!B:F,2,FALSE)</f>
        <v>MV2</v>
      </c>
      <c r="D24" s="141" t="str">
        <f>CONCATENATE(VLOOKUP(B24,Startlist!B:H,3,FALSE)," / ",VLOOKUP(B24,Startlist!B:H,4,FALSE))</f>
        <v>Mait Maarend / Mihkel Kapp</v>
      </c>
      <c r="E24" s="142" t="str">
        <f>VLOOKUP(B24,Startlist!B:F,5,FALSE)</f>
        <v>EST</v>
      </c>
      <c r="F24" s="141" t="str">
        <f>VLOOKUP(B24,Startlist!B:H,7,FALSE)</f>
        <v>Mitsubishi Lancer Evo 10</v>
      </c>
      <c r="G24" s="141" t="str">
        <f>VLOOKUP(B24,Startlist!B:H,6,FALSE)</f>
        <v>ALM MOTORSPORT</v>
      </c>
      <c r="H24" s="143" t="str">
        <f>VLOOKUP(B24,Results!B:O,14,FALSE)</f>
        <v> 1:07.21,8</v>
      </c>
      <c r="I24" s="187"/>
    </row>
    <row r="25" spans="1:9" ht="15" customHeight="1">
      <c r="A25" s="139">
        <f t="shared" si="0"/>
        <v>18</v>
      </c>
      <c r="B25" s="110">
        <v>203</v>
      </c>
      <c r="C25" s="140" t="str">
        <f>VLOOKUP(B25,Startlist!B:F,2,FALSE)</f>
        <v>MV3</v>
      </c>
      <c r="D25" s="141" t="str">
        <f>CONCATENATE(VLOOKUP(B25,Startlist!B:H,3,FALSE)," / ",VLOOKUP(B25,Startlist!B:H,4,FALSE))</f>
        <v>Rasmus Uustulnd / Kuldar Sikk</v>
      </c>
      <c r="E25" s="142" t="str">
        <f>VLOOKUP(B25,Startlist!B:F,5,FALSE)</f>
        <v>EST</v>
      </c>
      <c r="F25" s="141" t="str">
        <f>VLOOKUP(B25,Startlist!B:H,7,FALSE)</f>
        <v>Ford Fiesta R2</v>
      </c>
      <c r="G25" s="141" t="str">
        <f>VLOOKUP(B25,Startlist!B:H,6,FALSE)</f>
        <v>SAR-TECH MOTORSPORT</v>
      </c>
      <c r="H25" s="143" t="str">
        <f>VLOOKUP(B25,Results!B:O,14,FALSE)</f>
        <v> 1:07.25,4</v>
      </c>
      <c r="I25" s="187"/>
    </row>
    <row r="26" spans="1:9" ht="15" customHeight="1">
      <c r="A26" s="139">
        <f t="shared" si="0"/>
        <v>19</v>
      </c>
      <c r="B26" s="110">
        <v>205</v>
      </c>
      <c r="C26" s="140" t="str">
        <f>VLOOKUP(B26,Startlist!B:F,2,FALSE)</f>
        <v>MV3</v>
      </c>
      <c r="D26" s="141" t="str">
        <f>CONCATENATE(VLOOKUP(B26,Startlist!B:H,3,FALSE)," / ",VLOOKUP(B26,Startlist!B:H,4,FALSE))</f>
        <v>Oliver Ojaperv / Jarno Talve</v>
      </c>
      <c r="E26" s="142" t="str">
        <f>VLOOKUP(B26,Startlist!B:F,5,FALSE)</f>
        <v>EST</v>
      </c>
      <c r="F26" s="141" t="str">
        <f>VLOOKUP(B26,Startlist!B:H,7,FALSE)</f>
        <v>Ford Fiesta R2</v>
      </c>
      <c r="G26" s="141" t="str">
        <f>VLOOKUP(B26,Startlist!B:H,6,FALSE)</f>
        <v>OT RACING</v>
      </c>
      <c r="H26" s="143" t="str">
        <f>VLOOKUP(B26,Results!B:O,14,FALSE)</f>
        <v> 1:07.35,6</v>
      </c>
      <c r="I26" s="187"/>
    </row>
    <row r="27" spans="1:9" ht="15" customHeight="1">
      <c r="A27" s="139">
        <f t="shared" si="0"/>
        <v>20</v>
      </c>
      <c r="B27" s="110">
        <v>49</v>
      </c>
      <c r="C27" s="140" t="str">
        <f>VLOOKUP(B27,Startlist!B:F,2,FALSE)</f>
        <v>MV6</v>
      </c>
      <c r="D27" s="141" t="str">
        <f>CONCATENATE(VLOOKUP(B27,Startlist!B:H,3,FALSE)," / ",VLOOKUP(B27,Startlist!B:H,4,FALSE))</f>
        <v>Raiko Aru / Veiko Kullamäe</v>
      </c>
      <c r="E27" s="142" t="str">
        <f>VLOOKUP(B27,Startlist!B:F,5,FALSE)</f>
        <v>EST</v>
      </c>
      <c r="F27" s="141" t="str">
        <f>VLOOKUP(B27,Startlist!B:H,7,FALSE)</f>
        <v>BMW M3</v>
      </c>
      <c r="G27" s="141" t="str">
        <f>VLOOKUP(B27,Startlist!B:H,6,FALSE)</f>
        <v>ECOM MOTORSPORT</v>
      </c>
      <c r="H27" s="143" t="str">
        <f>VLOOKUP(B27,Results!B:O,14,FALSE)</f>
        <v> 1:07.41,9</v>
      </c>
      <c r="I27" s="187"/>
    </row>
    <row r="28" spans="1:9" ht="15" customHeight="1">
      <c r="A28" s="139">
        <f t="shared" si="0"/>
        <v>21</v>
      </c>
      <c r="B28" s="110">
        <v>210</v>
      </c>
      <c r="C28" s="140" t="str">
        <f>VLOOKUP(B28,Startlist!B:F,2,FALSE)</f>
        <v>MV3</v>
      </c>
      <c r="D28" s="141" t="str">
        <f>CONCATENATE(VLOOKUP(B28,Startlist!B:H,3,FALSE)," / ",VLOOKUP(B28,Startlist!B:H,4,FALSE))</f>
        <v>Kristen Kelement / Timo Kasesalu</v>
      </c>
      <c r="E28" s="142" t="str">
        <f>VLOOKUP(B28,Startlist!B:F,5,FALSE)</f>
        <v>EST</v>
      </c>
      <c r="F28" s="141" t="str">
        <f>VLOOKUP(B28,Startlist!B:H,7,FALSE)</f>
        <v>Citroen C2 R2 MAX</v>
      </c>
      <c r="G28" s="141" t="str">
        <f>VLOOKUP(B28,Startlist!B:H,6,FALSE)</f>
        <v>RS RACING TEAM</v>
      </c>
      <c r="H28" s="143" t="str">
        <f>VLOOKUP(B28,Results!B:O,14,FALSE)</f>
        <v> 1:07.51,7</v>
      </c>
      <c r="I28" s="187"/>
    </row>
    <row r="29" spans="1:9" ht="15" customHeight="1">
      <c r="A29" s="139">
        <f t="shared" si="0"/>
        <v>22</v>
      </c>
      <c r="B29" s="110">
        <v>206</v>
      </c>
      <c r="C29" s="140" t="str">
        <f>VLOOKUP(B29,Startlist!B:F,2,FALSE)</f>
        <v>MV3</v>
      </c>
      <c r="D29" s="141" t="str">
        <f>CONCATENATE(VLOOKUP(B29,Startlist!B:H,3,FALSE)," / ",VLOOKUP(B29,Startlist!B:H,4,FALSE))</f>
        <v>Kevin Kuusik / Cristen Laos</v>
      </c>
      <c r="E29" s="142" t="str">
        <f>VLOOKUP(B29,Startlist!B:F,5,FALSE)</f>
        <v>EST</v>
      </c>
      <c r="F29" s="141" t="str">
        <f>VLOOKUP(B29,Startlist!B:H,7,FALSE)</f>
        <v>Ford Fiesta R2</v>
      </c>
      <c r="G29" s="141" t="str">
        <f>VLOOKUP(B29,Startlist!B:H,6,FALSE)</f>
        <v>OT RACING</v>
      </c>
      <c r="H29" s="143" t="str">
        <f>VLOOKUP(B29,Results!B:O,14,FALSE)</f>
        <v> 1:08.06,8</v>
      </c>
      <c r="I29" s="187"/>
    </row>
    <row r="30" spans="1:9" ht="15" customHeight="1">
      <c r="A30" s="139">
        <f t="shared" si="0"/>
        <v>23</v>
      </c>
      <c r="B30" s="110">
        <v>44</v>
      </c>
      <c r="C30" s="140" t="str">
        <f>VLOOKUP(B30,Startlist!B:F,2,FALSE)</f>
        <v>MV7</v>
      </c>
      <c r="D30" s="141" t="str">
        <f>CONCATENATE(VLOOKUP(B30,Startlist!B:H,3,FALSE)," / ",VLOOKUP(B30,Startlist!B:H,4,FALSE))</f>
        <v>Henri Franke / Alain Sivous</v>
      </c>
      <c r="E30" s="142" t="str">
        <f>VLOOKUP(B30,Startlist!B:F,5,FALSE)</f>
        <v>EST</v>
      </c>
      <c r="F30" s="141" t="str">
        <f>VLOOKUP(B30,Startlist!B:H,7,FALSE)</f>
        <v>Subaru Impreza</v>
      </c>
      <c r="G30" s="141" t="str">
        <f>VLOOKUP(B30,Startlist!B:H,6,FALSE)</f>
        <v>ECOM MOTORSPORT</v>
      </c>
      <c r="H30" s="143" t="str">
        <f>VLOOKUP(B30,Results!B:O,14,FALSE)</f>
        <v> 1:09.40,6</v>
      </c>
      <c r="I30" s="187"/>
    </row>
    <row r="31" spans="1:9" ht="15" customHeight="1">
      <c r="A31" s="139">
        <f t="shared" si="0"/>
        <v>24</v>
      </c>
      <c r="B31" s="110">
        <v>52</v>
      </c>
      <c r="C31" s="140" t="str">
        <f>VLOOKUP(B31,Startlist!B:F,2,FALSE)</f>
        <v>MV6</v>
      </c>
      <c r="D31" s="141" t="str">
        <f>CONCATENATE(VLOOKUP(B31,Startlist!B:H,3,FALSE)," / ",VLOOKUP(B31,Startlist!B:H,4,FALSE))</f>
        <v>Gert Kull / Toomas Keskküla</v>
      </c>
      <c r="E31" s="142" t="str">
        <f>VLOOKUP(B31,Startlist!B:F,5,FALSE)</f>
        <v>EST</v>
      </c>
      <c r="F31" s="141" t="str">
        <f>VLOOKUP(B31,Startlist!B:H,7,FALSE)</f>
        <v>BMW M3</v>
      </c>
      <c r="G31" s="141" t="str">
        <f>VLOOKUP(B31,Startlist!B:H,6,FALSE)</f>
        <v>MS RACING</v>
      </c>
      <c r="H31" s="143" t="str">
        <f>VLOOKUP(B31,Results!B:O,14,FALSE)</f>
        <v> 1:10.07,5</v>
      </c>
      <c r="I31" s="187"/>
    </row>
    <row r="32" spans="1:9" ht="15" customHeight="1">
      <c r="A32" s="139">
        <f t="shared" si="0"/>
        <v>25</v>
      </c>
      <c r="B32" s="110">
        <v>57</v>
      </c>
      <c r="C32" s="140" t="str">
        <f>VLOOKUP(B32,Startlist!B:F,2,FALSE)</f>
        <v>MV5</v>
      </c>
      <c r="D32" s="141" t="str">
        <f>CONCATENATE(VLOOKUP(B32,Startlist!B:H,3,FALSE)," / ",VLOOKUP(B32,Startlist!B:H,4,FALSE))</f>
        <v>Raido Laulik / Tōnis Viidas</v>
      </c>
      <c r="E32" s="142" t="str">
        <f>VLOOKUP(B32,Startlist!B:F,5,FALSE)</f>
        <v>EST</v>
      </c>
      <c r="F32" s="141" t="str">
        <f>VLOOKUP(B32,Startlist!B:H,7,FALSE)</f>
        <v>Nissan Sunny</v>
      </c>
      <c r="G32" s="141" t="str">
        <f>VLOOKUP(B32,Startlist!B:H,6,FALSE)</f>
        <v>SAR-TECH MOTORSPORT</v>
      </c>
      <c r="H32" s="143" t="str">
        <f>VLOOKUP(B32,Results!B:O,14,FALSE)</f>
        <v> 1:10.22,3</v>
      </c>
      <c r="I32" s="187"/>
    </row>
    <row r="33" spans="1:9" ht="15" customHeight="1">
      <c r="A33" s="139">
        <f t="shared" si="0"/>
        <v>26</v>
      </c>
      <c r="B33" s="110">
        <v>40</v>
      </c>
      <c r="C33" s="140" t="str">
        <f>VLOOKUP(B33,Startlist!B:F,2,FALSE)</f>
        <v>MV7</v>
      </c>
      <c r="D33" s="141" t="str">
        <f>CONCATENATE(VLOOKUP(B33,Startlist!B:H,3,FALSE)," / ",VLOOKUP(B33,Startlist!B:H,4,FALSE))</f>
        <v>Siim Liivamägi / Edvin Parisalu</v>
      </c>
      <c r="E33" s="142" t="str">
        <f>VLOOKUP(B33,Startlist!B:F,5,FALSE)</f>
        <v>EST</v>
      </c>
      <c r="F33" s="141" t="str">
        <f>VLOOKUP(B33,Startlist!B:H,7,FALSE)</f>
        <v>Mitsubishi Lancer Evo 6</v>
      </c>
      <c r="G33" s="141" t="str">
        <f>VLOOKUP(B33,Startlist!B:H,6,FALSE)</f>
        <v>MS RACING</v>
      </c>
      <c r="H33" s="143" t="str">
        <f>VLOOKUP(B33,Results!B:O,14,FALSE)</f>
        <v> 1:10.23,3</v>
      </c>
      <c r="I33" s="187"/>
    </row>
    <row r="34" spans="1:9" ht="15" customHeight="1">
      <c r="A34" s="139">
        <f t="shared" si="0"/>
        <v>27</v>
      </c>
      <c r="B34" s="110">
        <v>91</v>
      </c>
      <c r="C34" s="140" t="str">
        <f>VLOOKUP(B34,Startlist!B:F,2,FALSE)</f>
        <v>MV6</v>
      </c>
      <c r="D34" s="141" t="str">
        <f>CONCATENATE(VLOOKUP(B34,Startlist!B:H,3,FALSE)," / ",VLOOKUP(B34,Startlist!B:H,4,FALSE))</f>
        <v>Ander Elevant / Priit Piir</v>
      </c>
      <c r="E34" s="142" t="str">
        <f>VLOOKUP(B34,Startlist!B:F,5,FALSE)</f>
        <v>EST</v>
      </c>
      <c r="F34" s="141" t="str">
        <f>VLOOKUP(B34,Startlist!B:H,7,FALSE)</f>
        <v>BMW M3</v>
      </c>
      <c r="G34" s="141" t="str">
        <f>VLOOKUP(B34,Startlist!B:H,6,FALSE)</f>
        <v>MS RACING</v>
      </c>
      <c r="H34" s="143" t="str">
        <f>VLOOKUP(B34,Results!B:O,14,FALSE)</f>
        <v> 1:10.35,5</v>
      </c>
      <c r="I34" s="187"/>
    </row>
    <row r="35" spans="1:9" ht="15" customHeight="1">
      <c r="A35" s="139">
        <f t="shared" si="0"/>
        <v>28</v>
      </c>
      <c r="B35" s="110">
        <v>64</v>
      </c>
      <c r="C35" s="140" t="str">
        <f>VLOOKUP(B35,Startlist!B:F,2,FALSE)</f>
        <v>MV4</v>
      </c>
      <c r="D35" s="141" t="str">
        <f>CONCATENATE(VLOOKUP(B35,Startlist!B:H,3,FALSE)," / ",VLOOKUP(B35,Startlist!B:H,4,FALSE))</f>
        <v>Janar Lehtniit / Rauno Orupōld</v>
      </c>
      <c r="E35" s="142" t="str">
        <f>VLOOKUP(B35,Startlist!B:F,5,FALSE)</f>
        <v>EST</v>
      </c>
      <c r="F35" s="141" t="str">
        <f>VLOOKUP(B35,Startlist!B:H,7,FALSE)</f>
        <v>Ford Escort RS</v>
      </c>
      <c r="G35" s="141" t="str">
        <f>VLOOKUP(B35,Startlist!B:H,6,FALSE)</f>
        <v>ERKI SPORT</v>
      </c>
      <c r="H35" s="143" t="str">
        <f>VLOOKUP(B35,Results!B:O,14,FALSE)</f>
        <v> 1:11.10,0</v>
      </c>
      <c r="I35" s="187"/>
    </row>
    <row r="36" spans="1:9" ht="15" customHeight="1">
      <c r="A36" s="139">
        <f t="shared" si="0"/>
        <v>29</v>
      </c>
      <c r="B36" s="110">
        <v>76</v>
      </c>
      <c r="C36" s="140" t="str">
        <f>VLOOKUP(B36,Startlist!B:F,2,FALSE)</f>
        <v>MV5</v>
      </c>
      <c r="D36" s="141" t="str">
        <f>CONCATENATE(VLOOKUP(B36,Startlist!B:H,3,FALSE)," / ",VLOOKUP(B36,Startlist!B:H,4,FALSE))</f>
        <v>Steven Viilo / Jakko Viilo</v>
      </c>
      <c r="E36" s="142" t="str">
        <f>VLOOKUP(B36,Startlist!B:F,5,FALSE)</f>
        <v>EST</v>
      </c>
      <c r="F36" s="141" t="str">
        <f>VLOOKUP(B36,Startlist!B:H,7,FALSE)</f>
        <v>Toyota Starlet</v>
      </c>
      <c r="G36" s="141" t="str">
        <f>VLOOKUP(B36,Startlist!B:H,6,FALSE)</f>
        <v>ECOM MOTORSPORT</v>
      </c>
      <c r="H36" s="143" t="str">
        <f>VLOOKUP(B36,Results!B:O,14,FALSE)</f>
        <v> 1:11.15,9</v>
      </c>
      <c r="I36" s="187"/>
    </row>
    <row r="37" spans="1:9" ht="15" customHeight="1">
      <c r="A37" s="139">
        <f t="shared" si="0"/>
        <v>30</v>
      </c>
      <c r="B37" s="110">
        <v>60</v>
      </c>
      <c r="C37" s="140" t="str">
        <f>VLOOKUP(B37,Startlist!B:F,2,FALSE)</f>
        <v>MV4</v>
      </c>
      <c r="D37" s="141" t="str">
        <f>CONCATENATE(VLOOKUP(B37,Startlist!B:H,3,FALSE)," / ",VLOOKUP(B37,Startlist!B:H,4,FALSE))</f>
        <v>Kaspar Kasari / Hannes Kuusmaa</v>
      </c>
      <c r="E37" s="142" t="str">
        <f>VLOOKUP(B37,Startlist!B:F,5,FALSE)</f>
        <v>EST</v>
      </c>
      <c r="F37" s="141" t="str">
        <f>VLOOKUP(B37,Startlist!B:H,7,FALSE)</f>
        <v>Honda Civic Type-R</v>
      </c>
      <c r="G37" s="141" t="str">
        <f>VLOOKUP(B37,Startlist!B:H,6,FALSE)</f>
        <v>ECOM MOTORSPORT</v>
      </c>
      <c r="H37" s="143" t="str">
        <f>VLOOKUP(B37,Results!B:O,14,FALSE)</f>
        <v> 1:12.02,3</v>
      </c>
      <c r="I37" s="187"/>
    </row>
    <row r="38" spans="1:9" ht="15" customHeight="1">
      <c r="A38" s="139">
        <f t="shared" si="0"/>
        <v>31</v>
      </c>
      <c r="B38" s="110">
        <v>211</v>
      </c>
      <c r="C38" s="140" t="str">
        <f>VLOOKUP(B38,Startlist!B:F,2,FALSE)</f>
        <v>MV3</v>
      </c>
      <c r="D38" s="141" t="str">
        <f>CONCATENATE(VLOOKUP(B38,Startlist!B:H,3,FALSE)," / ",VLOOKUP(B38,Startlist!B:H,4,FALSE))</f>
        <v>Aleksander Kudryavtsev / Sergei Larens</v>
      </c>
      <c r="E38" s="142" t="str">
        <f>VLOOKUP(B38,Startlist!B:F,5,FALSE)</f>
        <v>RUS / EST</v>
      </c>
      <c r="F38" s="141" t="str">
        <f>VLOOKUP(B38,Startlist!B:H,7,FALSE)</f>
        <v>Peugeot 208 R2</v>
      </c>
      <c r="G38" s="141" t="str">
        <f>VLOOKUP(B38,Startlist!B:H,6,FALSE)</f>
        <v>ALM MOTORSPORT</v>
      </c>
      <c r="H38" s="143" t="str">
        <f>VLOOKUP(B38,Results!B:O,14,FALSE)</f>
        <v> 1:12.05,3</v>
      </c>
      <c r="I38" s="187"/>
    </row>
    <row r="39" spans="1:9" ht="15" customHeight="1">
      <c r="A39" s="139">
        <f t="shared" si="0"/>
        <v>32</v>
      </c>
      <c r="B39" s="110">
        <v>58</v>
      </c>
      <c r="C39" s="140" t="str">
        <f>VLOOKUP(B39,Startlist!B:F,2,FALSE)</f>
        <v>MV5</v>
      </c>
      <c r="D39" s="141" t="str">
        <f>CONCATENATE(VLOOKUP(B39,Startlist!B:H,3,FALSE)," / ",VLOOKUP(B39,Startlist!B:H,4,FALSE))</f>
        <v>Gert-Kaupo Kähr / Jan Pantalon</v>
      </c>
      <c r="E39" s="142" t="str">
        <f>VLOOKUP(B39,Startlist!B:F,5,FALSE)</f>
        <v>EST</v>
      </c>
      <c r="F39" s="141" t="str">
        <f>VLOOKUP(B39,Startlist!B:H,7,FALSE)</f>
        <v>Honda Civic</v>
      </c>
      <c r="G39" s="141" t="str">
        <f>VLOOKUP(B39,Startlist!B:H,6,FALSE)</f>
        <v>PROREX RACING</v>
      </c>
      <c r="H39" s="143" t="str">
        <f>VLOOKUP(B39,Results!B:O,14,FALSE)</f>
        <v> 1:12.26,7</v>
      </c>
      <c r="I39" s="187"/>
    </row>
    <row r="40" spans="1:9" ht="15" customHeight="1">
      <c r="A40" s="139">
        <f t="shared" si="0"/>
        <v>33</v>
      </c>
      <c r="B40" s="110">
        <v>59</v>
      </c>
      <c r="C40" s="140" t="str">
        <f>VLOOKUP(B40,Startlist!B:F,2,FALSE)</f>
        <v>MV5</v>
      </c>
      <c r="D40" s="141" t="str">
        <f>CONCATENATE(VLOOKUP(B40,Startlist!B:H,3,FALSE)," / ",VLOOKUP(B40,Startlist!B:H,4,FALSE))</f>
        <v>Kermo Laus / Kauri Pannas</v>
      </c>
      <c r="E40" s="142" t="str">
        <f>VLOOKUP(B40,Startlist!B:F,5,FALSE)</f>
        <v>EST</v>
      </c>
      <c r="F40" s="141" t="str">
        <f>VLOOKUP(B40,Startlist!B:H,7,FALSE)</f>
        <v>Nissan Sunny</v>
      </c>
      <c r="G40" s="141" t="str">
        <f>VLOOKUP(B40,Startlist!B:H,6,FALSE)</f>
        <v>SAR-TECH MOTORSPORT</v>
      </c>
      <c r="H40" s="143" t="str">
        <f>VLOOKUP(B40,Results!B:O,14,FALSE)</f>
        <v> 1:12.39,0</v>
      </c>
      <c r="I40" s="187"/>
    </row>
    <row r="41" spans="1:9" ht="15" customHeight="1">
      <c r="A41" s="139">
        <f t="shared" si="0"/>
        <v>34</v>
      </c>
      <c r="B41" s="110">
        <v>79</v>
      </c>
      <c r="C41" s="140" t="str">
        <f>VLOOKUP(B41,Startlist!B:F,2,FALSE)</f>
        <v>MV5</v>
      </c>
      <c r="D41" s="141" t="str">
        <f>CONCATENATE(VLOOKUP(B41,Startlist!B:H,3,FALSE)," / ",VLOOKUP(B41,Startlist!B:H,4,FALSE))</f>
        <v>Klim Baikov / Andrey Kleshchev</v>
      </c>
      <c r="E41" s="142" t="str">
        <f>VLOOKUP(B41,Startlist!B:F,5,FALSE)</f>
        <v>RUS</v>
      </c>
      <c r="F41" s="141" t="str">
        <f>VLOOKUP(B41,Startlist!B:H,7,FALSE)</f>
        <v>Lada 2105</v>
      </c>
      <c r="G41" s="141" t="str">
        <f>VLOOKUP(B41,Startlist!B:H,6,FALSE)</f>
        <v>KLIM BAIKOV</v>
      </c>
      <c r="H41" s="143" t="str">
        <f>VLOOKUP(B41,Results!B:O,14,FALSE)</f>
        <v> 1:12.47,1</v>
      </c>
      <c r="I41" s="187"/>
    </row>
    <row r="42" spans="1:9" ht="15" customHeight="1">
      <c r="A42" s="139">
        <f t="shared" si="0"/>
        <v>35</v>
      </c>
      <c r="B42" s="110">
        <v>85</v>
      </c>
      <c r="C42" s="140" t="str">
        <f>VLOOKUP(B42,Startlist!B:F,2,FALSE)</f>
        <v>MV7</v>
      </c>
      <c r="D42" s="141" t="str">
        <f>CONCATENATE(VLOOKUP(B42,Startlist!B:H,3,FALSE)," / ",VLOOKUP(B42,Startlist!B:H,4,FALSE))</f>
        <v>Allar Goldberg / Kaarel Lääne</v>
      </c>
      <c r="E42" s="142" t="str">
        <f>VLOOKUP(B42,Startlist!B:F,5,FALSE)</f>
        <v>EST</v>
      </c>
      <c r="F42" s="141" t="str">
        <f>VLOOKUP(B42,Startlist!B:H,7,FALSE)</f>
        <v>Lancia Delta HFIntegrale</v>
      </c>
      <c r="G42" s="141" t="str">
        <f>VLOOKUP(B42,Startlist!B:H,6,FALSE)</f>
        <v>ALM MOTORSPORT</v>
      </c>
      <c r="H42" s="143" t="str">
        <f>VLOOKUP(B42,Results!B:O,14,FALSE)</f>
        <v> 1:13.16,7</v>
      </c>
      <c r="I42" s="187"/>
    </row>
    <row r="43" spans="1:9" ht="15" customHeight="1">
      <c r="A43" s="139">
        <f t="shared" si="0"/>
        <v>36</v>
      </c>
      <c r="B43" s="110">
        <v>42</v>
      </c>
      <c r="C43" s="140" t="str">
        <f>VLOOKUP(B43,Startlist!B:F,2,FALSE)</f>
        <v>MV2</v>
      </c>
      <c r="D43" s="141" t="str">
        <f>CONCATENATE(VLOOKUP(B43,Startlist!B:H,3,FALSE)," / ",VLOOKUP(B43,Startlist!B:H,4,FALSE))</f>
        <v>Andri Sirp / Jarmo Liivak</v>
      </c>
      <c r="E43" s="142" t="str">
        <f>VLOOKUP(B43,Startlist!B:F,5,FALSE)</f>
        <v>EST</v>
      </c>
      <c r="F43" s="141" t="str">
        <f>VLOOKUP(B43,Startlist!B:H,7,FALSE)</f>
        <v>Mitsubishi Lancer Evo 9</v>
      </c>
      <c r="G43" s="141" t="str">
        <f>VLOOKUP(B43,Startlist!B:H,6,FALSE)</f>
        <v>TIKKRI MOTORSPORT</v>
      </c>
      <c r="H43" s="143" t="str">
        <f>VLOOKUP(B43,Results!B:O,14,FALSE)</f>
        <v> 1:13.42,8</v>
      </c>
      <c r="I43" s="187"/>
    </row>
    <row r="44" spans="1:9" ht="15" customHeight="1">
      <c r="A44" s="139">
        <f t="shared" si="0"/>
        <v>37</v>
      </c>
      <c r="B44" s="110">
        <v>80</v>
      </c>
      <c r="C44" s="140" t="str">
        <f>VLOOKUP(B44,Startlist!B:F,2,FALSE)</f>
        <v>MV5</v>
      </c>
      <c r="D44" s="141" t="str">
        <f>CONCATENATE(VLOOKUP(B44,Startlist!B:H,3,FALSE)," / ",VLOOKUP(B44,Startlist!B:H,4,FALSE))</f>
        <v>Alari Sillaste / Arvo Liimann</v>
      </c>
      <c r="E44" s="142" t="str">
        <f>VLOOKUP(B44,Startlist!B:F,5,FALSE)</f>
        <v>EST</v>
      </c>
      <c r="F44" s="141" t="str">
        <f>VLOOKUP(B44,Startlist!B:H,7,FALSE)</f>
        <v>AZLK 2140</v>
      </c>
      <c r="G44" s="141" t="str">
        <f>VLOOKUP(B44,Startlist!B:H,6,FALSE)</f>
        <v>ECOM MOTORSPORT</v>
      </c>
      <c r="H44" s="143" t="str">
        <f>VLOOKUP(B44,Results!B:O,14,FALSE)</f>
        <v> 1:13.44,6</v>
      </c>
      <c r="I44" s="187"/>
    </row>
    <row r="45" spans="1:9" ht="15" customHeight="1">
      <c r="A45" s="139">
        <f t="shared" si="0"/>
        <v>38</v>
      </c>
      <c r="B45" s="110">
        <v>71</v>
      </c>
      <c r="C45" s="140" t="str">
        <f>VLOOKUP(B45,Startlist!B:F,2,FALSE)</f>
        <v>MV6</v>
      </c>
      <c r="D45" s="141" t="str">
        <f>CONCATENATE(VLOOKUP(B45,Startlist!B:H,3,FALSE)," / ",VLOOKUP(B45,Startlist!B:H,4,FALSE))</f>
        <v>Peeter Kaibald / Sven Andevei</v>
      </c>
      <c r="E45" s="142" t="str">
        <f>VLOOKUP(B45,Startlist!B:F,5,FALSE)</f>
        <v>EST</v>
      </c>
      <c r="F45" s="141" t="str">
        <f>VLOOKUP(B45,Startlist!B:H,7,FALSE)</f>
        <v>BMW M3</v>
      </c>
      <c r="G45" s="141" t="str">
        <f>VLOOKUP(B45,Startlist!B:H,6,FALSE)</f>
        <v>MS RACING</v>
      </c>
      <c r="H45" s="143" t="str">
        <f>VLOOKUP(B45,Results!B:O,14,FALSE)</f>
        <v> 1:13.54,1</v>
      </c>
      <c r="I45" s="187"/>
    </row>
    <row r="46" spans="1:9" ht="15" customHeight="1">
      <c r="A46" s="139">
        <f t="shared" si="0"/>
        <v>39</v>
      </c>
      <c r="B46" s="110">
        <v>101</v>
      </c>
      <c r="C46" s="140" t="str">
        <f>VLOOKUP(B46,Startlist!B:F,2,FALSE)</f>
        <v>MV4</v>
      </c>
      <c r="D46" s="141" t="str">
        <f>CONCATENATE(VLOOKUP(B46,Startlist!B:H,3,FALSE)," / ",VLOOKUP(B46,Startlist!B:H,4,FALSE))</f>
        <v>Gert Virves / Mihkel Raudsepp</v>
      </c>
      <c r="E46" s="142" t="str">
        <f>VLOOKUP(B46,Startlist!B:F,5,FALSE)</f>
        <v>EST</v>
      </c>
      <c r="F46" s="141" t="str">
        <f>VLOOKUP(B46,Startlist!B:H,7,FALSE)</f>
        <v>Opel Astra</v>
      </c>
      <c r="G46" s="141" t="str">
        <f>VLOOKUP(B46,Startlist!B:H,6,FALSE)</f>
        <v>SAR-TECH MOTORSPORT</v>
      </c>
      <c r="H46" s="143" t="str">
        <f>VLOOKUP(B46,Results!B:O,14,FALSE)</f>
        <v> 1:15.42,0</v>
      </c>
      <c r="I46" s="187"/>
    </row>
    <row r="47" spans="1:9" ht="15" customHeight="1">
      <c r="A47" s="139">
        <f t="shared" si="0"/>
        <v>40</v>
      </c>
      <c r="B47" s="110">
        <v>111</v>
      </c>
      <c r="C47" s="140" t="str">
        <f>VLOOKUP(B47,Startlist!B:F,2,FALSE)</f>
        <v>MV8</v>
      </c>
      <c r="D47" s="141" t="str">
        <f>CONCATENATE(VLOOKUP(B47,Startlist!B:H,3,FALSE)," / ",VLOOKUP(B47,Startlist!B:H,4,FALSE))</f>
        <v>Taavi Niinemets / Esko Allika</v>
      </c>
      <c r="E47" s="142" t="str">
        <f>VLOOKUP(B47,Startlist!B:F,5,FALSE)</f>
        <v>EST</v>
      </c>
      <c r="F47" s="141" t="str">
        <f>VLOOKUP(B47,Startlist!B:H,7,FALSE)</f>
        <v>Gaz 51A</v>
      </c>
      <c r="G47" s="141" t="str">
        <f>VLOOKUP(B47,Startlist!B:H,6,FALSE)</f>
        <v>GAZ RALLIKLUBI</v>
      </c>
      <c r="H47" s="143" t="str">
        <f>VLOOKUP(B47,Results!B:O,14,FALSE)</f>
        <v> 1:17.23,4</v>
      </c>
      <c r="I47" s="187"/>
    </row>
    <row r="48" spans="1:9" ht="15" customHeight="1">
      <c r="A48" s="139">
        <f t="shared" si="0"/>
        <v>41</v>
      </c>
      <c r="B48" s="110">
        <v>96</v>
      </c>
      <c r="C48" s="140" t="str">
        <f>VLOOKUP(B48,Startlist!B:F,2,FALSE)</f>
        <v>MV6</v>
      </c>
      <c r="D48" s="141" t="str">
        <f>CONCATENATE(VLOOKUP(B48,Startlist!B:H,3,FALSE)," / ",VLOOKUP(B48,Startlist!B:H,4,FALSE))</f>
        <v>Henri Hallik / Urmo Piigli</v>
      </c>
      <c r="E48" s="142" t="str">
        <f>VLOOKUP(B48,Startlist!B:F,5,FALSE)</f>
        <v>EST</v>
      </c>
      <c r="F48" s="141" t="str">
        <f>VLOOKUP(B48,Startlist!B:H,7,FALSE)</f>
        <v>BMW 325i</v>
      </c>
      <c r="G48" s="141" t="str">
        <f>VLOOKUP(B48,Startlist!B:H,6,FALSE)</f>
        <v>PROREHV RALLY TEAM</v>
      </c>
      <c r="H48" s="143" t="str">
        <f>VLOOKUP(B48,Results!B:O,14,FALSE)</f>
        <v> 1:17.28,0</v>
      </c>
      <c r="I48" s="187"/>
    </row>
    <row r="49" spans="1:9" ht="15" customHeight="1">
      <c r="A49" s="139">
        <f t="shared" si="0"/>
        <v>42</v>
      </c>
      <c r="B49" s="110">
        <v>99</v>
      </c>
      <c r="C49" s="140" t="str">
        <f>VLOOKUP(B49,Startlist!B:F,2,FALSE)</f>
        <v>MV4</v>
      </c>
      <c r="D49" s="141" t="str">
        <f>CONCATENATE(VLOOKUP(B49,Startlist!B:H,3,FALSE)," / ",VLOOKUP(B49,Startlist!B:H,4,FALSE))</f>
        <v>Peeter Salmu / Kristo Tamm</v>
      </c>
      <c r="E49" s="142" t="str">
        <f>VLOOKUP(B49,Startlist!B:F,5,FALSE)</f>
        <v>EST</v>
      </c>
      <c r="F49" s="141" t="str">
        <f>VLOOKUP(B49,Startlist!B:H,7,FALSE)</f>
        <v>Peugeot 309</v>
      </c>
      <c r="G49" s="141" t="str">
        <f>VLOOKUP(B49,Startlist!B:H,6,FALSE)</f>
        <v>PRINTSPORT RACING</v>
      </c>
      <c r="H49" s="143" t="str">
        <f>VLOOKUP(B49,Results!B:O,14,FALSE)</f>
        <v> 1:17.46,5</v>
      </c>
      <c r="I49" s="187"/>
    </row>
    <row r="50" spans="1:9" ht="15" customHeight="1">
      <c r="A50" s="139">
        <f t="shared" si="0"/>
        <v>43</v>
      </c>
      <c r="B50" s="110">
        <v>100</v>
      </c>
      <c r="C50" s="140" t="str">
        <f>VLOOKUP(B50,Startlist!B:F,2,FALSE)</f>
        <v>MV4</v>
      </c>
      <c r="D50" s="141" t="str">
        <f>CONCATENATE(VLOOKUP(B50,Startlist!B:H,3,FALSE)," / ",VLOOKUP(B50,Startlist!B:H,4,FALSE))</f>
        <v>Priit Estermaa / Raino Friedemann</v>
      </c>
      <c r="E50" s="142" t="str">
        <f>VLOOKUP(B50,Startlist!B:F,5,FALSE)</f>
        <v>EST</v>
      </c>
      <c r="F50" s="141" t="str">
        <f>VLOOKUP(B50,Startlist!B:H,7,FALSE)</f>
        <v>Nissan Sunny</v>
      </c>
      <c r="G50" s="141" t="str">
        <f>VLOOKUP(B50,Startlist!B:H,6,FALSE)</f>
        <v>KAUR MOTORSPORT</v>
      </c>
      <c r="H50" s="143" t="str">
        <f>VLOOKUP(B50,Results!B:O,14,FALSE)</f>
        <v> 1:17.58,6</v>
      </c>
      <c r="I50" s="187"/>
    </row>
    <row r="51" spans="1:9" ht="15" customHeight="1">
      <c r="A51" s="139">
        <f t="shared" si="0"/>
        <v>44</v>
      </c>
      <c r="B51" s="110">
        <v>92</v>
      </c>
      <c r="C51" s="140" t="str">
        <f>VLOOKUP(B51,Startlist!B:F,2,FALSE)</f>
        <v>MV4</v>
      </c>
      <c r="D51" s="141" t="str">
        <f>CONCATENATE(VLOOKUP(B51,Startlist!B:H,3,FALSE)," / ",VLOOKUP(B51,Startlist!B:H,4,FALSE))</f>
        <v>Erkko East / Margus Brant</v>
      </c>
      <c r="E51" s="142" t="str">
        <f>VLOOKUP(B51,Startlist!B:F,5,FALSE)</f>
        <v>EST</v>
      </c>
      <c r="F51" s="141" t="str">
        <f>VLOOKUP(B51,Startlist!B:H,7,FALSE)</f>
        <v>Honda Civic Type-R</v>
      </c>
      <c r="G51" s="141" t="str">
        <f>VLOOKUP(B51,Startlist!B:H,6,FALSE)</f>
        <v>OT RACING</v>
      </c>
      <c r="H51" s="143" t="str">
        <f>VLOOKUP(B51,Results!B:O,14,FALSE)</f>
        <v> 1:18.01,0</v>
      </c>
      <c r="I51" s="187"/>
    </row>
    <row r="52" spans="1:9" ht="15" customHeight="1">
      <c r="A52" s="139">
        <f t="shared" si="0"/>
        <v>45</v>
      </c>
      <c r="B52" s="110">
        <v>113</v>
      </c>
      <c r="C52" s="140" t="str">
        <f>VLOOKUP(B52,Startlist!B:F,2,FALSE)</f>
        <v>MV8</v>
      </c>
      <c r="D52" s="141" t="str">
        <f>CONCATENATE(VLOOKUP(B52,Startlist!B:H,3,FALSE)," / ",VLOOKUP(B52,Startlist!B:H,4,FALSE))</f>
        <v>Tarmo Silt / Raido Loel</v>
      </c>
      <c r="E52" s="142" t="str">
        <f>VLOOKUP(B52,Startlist!B:F,5,FALSE)</f>
        <v>EST</v>
      </c>
      <c r="F52" s="141" t="str">
        <f>VLOOKUP(B52,Startlist!B:H,7,FALSE)</f>
        <v>Gaz 51</v>
      </c>
      <c r="G52" s="141" t="str">
        <f>VLOOKUP(B52,Startlist!B:H,6,FALSE)</f>
        <v>GAZ RALLIKLUBI</v>
      </c>
      <c r="H52" s="143" t="str">
        <f>VLOOKUP(B52,Results!B:O,14,FALSE)</f>
        <v> 1:18.12,6</v>
      </c>
      <c r="I52" s="187"/>
    </row>
    <row r="53" spans="1:9" ht="15" customHeight="1">
      <c r="A53" s="139">
        <f t="shared" si="0"/>
        <v>46</v>
      </c>
      <c r="B53" s="110">
        <v>108</v>
      </c>
      <c r="C53" s="140" t="str">
        <f>VLOOKUP(B53,Startlist!B:F,2,FALSE)</f>
        <v>MV5</v>
      </c>
      <c r="D53" s="141" t="str">
        <f>CONCATENATE(VLOOKUP(B53,Startlist!B:H,3,FALSE)," / ",VLOOKUP(B53,Startlist!B:H,4,FALSE))</f>
        <v>Priit Guljajev / Janek Ojala</v>
      </c>
      <c r="E53" s="142" t="str">
        <f>VLOOKUP(B53,Startlist!B:F,5,FALSE)</f>
        <v>EST</v>
      </c>
      <c r="F53" s="141" t="str">
        <f>VLOOKUP(B53,Startlist!B:H,7,FALSE)</f>
        <v>VW Golf II</v>
      </c>
      <c r="G53" s="141" t="str">
        <f>VLOOKUP(B53,Startlist!B:H,6,FALSE)</f>
        <v>ECOM MOTORSPORT</v>
      </c>
      <c r="H53" s="143" t="str">
        <f>VLOOKUP(B53,Results!B:O,14,FALSE)</f>
        <v> 1:18.27,7</v>
      </c>
      <c r="I53" s="187"/>
    </row>
    <row r="54" spans="1:9" ht="15" customHeight="1">
      <c r="A54" s="139">
        <f t="shared" si="0"/>
        <v>47</v>
      </c>
      <c r="B54" s="110">
        <v>121</v>
      </c>
      <c r="C54" s="140" t="str">
        <f>VLOOKUP(B54,Startlist!B:F,2,FALSE)</f>
        <v>MV8</v>
      </c>
      <c r="D54" s="141" t="str">
        <f>CONCATENATE(VLOOKUP(B54,Startlist!B:H,3,FALSE)," / ",VLOOKUP(B54,Startlist!B:H,4,FALSE))</f>
        <v>Elmo Allika / Valter Nōmmik</v>
      </c>
      <c r="E54" s="142" t="str">
        <f>VLOOKUP(B54,Startlist!B:F,5,FALSE)</f>
        <v>EST</v>
      </c>
      <c r="F54" s="141" t="str">
        <f>VLOOKUP(B54,Startlist!B:H,7,FALSE)</f>
        <v>Gaz 51</v>
      </c>
      <c r="G54" s="141" t="str">
        <f>VLOOKUP(B54,Startlist!B:H,6,FALSE)</f>
        <v>GAZ RALLIKLUBI</v>
      </c>
      <c r="H54" s="143" t="str">
        <f>VLOOKUP(B54,Results!B:O,14,FALSE)</f>
        <v> 1:19.38,7</v>
      </c>
      <c r="I54" s="187"/>
    </row>
    <row r="55" spans="1:9" ht="15" customHeight="1">
      <c r="A55" s="139">
        <f t="shared" si="0"/>
        <v>48</v>
      </c>
      <c r="B55" s="110">
        <v>104</v>
      </c>
      <c r="C55" s="140" t="str">
        <f>VLOOKUP(B55,Startlist!B:F,2,FALSE)</f>
        <v>MV5</v>
      </c>
      <c r="D55" s="141" t="str">
        <f>CONCATENATE(VLOOKUP(B55,Startlist!B:H,3,FALSE)," / ",VLOOKUP(B55,Startlist!B:H,4,FALSE))</f>
        <v>Vaido Tali / Taavi Udevald</v>
      </c>
      <c r="E55" s="142" t="str">
        <f>VLOOKUP(B55,Startlist!B:F,5,FALSE)</f>
        <v>EST</v>
      </c>
      <c r="F55" s="141" t="str">
        <f>VLOOKUP(B55,Startlist!B:H,7,FALSE)</f>
        <v>Lada VFTS</v>
      </c>
      <c r="G55" s="141" t="str">
        <f>VLOOKUP(B55,Startlist!B:H,6,FALSE)</f>
        <v>ECOM MOTORSPORT</v>
      </c>
      <c r="H55" s="143" t="str">
        <f>VLOOKUP(B55,Results!B:O,14,FALSE)</f>
        <v> 1:19.53,0</v>
      </c>
      <c r="I55" s="187"/>
    </row>
    <row r="56" spans="1:9" ht="15" customHeight="1">
      <c r="A56" s="139">
        <f t="shared" si="0"/>
        <v>49</v>
      </c>
      <c r="B56" s="110">
        <v>119</v>
      </c>
      <c r="C56" s="140" t="str">
        <f>VLOOKUP(B56,Startlist!B:F,2,FALSE)</f>
        <v>MV8</v>
      </c>
      <c r="D56" s="141" t="str">
        <f>CONCATENATE(VLOOKUP(B56,Startlist!B:H,3,FALSE)," / ",VLOOKUP(B56,Startlist!B:H,4,FALSE))</f>
        <v>Jüri Lindmets / Nele Helü</v>
      </c>
      <c r="E56" s="142" t="str">
        <f>VLOOKUP(B56,Startlist!B:F,5,FALSE)</f>
        <v>EST</v>
      </c>
      <c r="F56" s="141" t="str">
        <f>VLOOKUP(B56,Startlist!B:H,7,FALSE)</f>
        <v>Gaz 51A</v>
      </c>
      <c r="G56" s="141" t="str">
        <f>VLOOKUP(B56,Startlist!B:H,6,FALSE)</f>
        <v>GAZ RALLIKLUBI</v>
      </c>
      <c r="H56" s="143" t="str">
        <f>VLOOKUP(B56,Results!B:O,14,FALSE)</f>
        <v> 1:20.35,6</v>
      </c>
      <c r="I56" s="187"/>
    </row>
    <row r="57" spans="1:9" ht="15" customHeight="1">
      <c r="A57" s="139">
        <f t="shared" si="0"/>
        <v>50</v>
      </c>
      <c r="B57" s="110">
        <v>93</v>
      </c>
      <c r="C57" s="140" t="str">
        <f>VLOOKUP(B57,Startlist!B:F,2,FALSE)</f>
        <v>MV4</v>
      </c>
      <c r="D57" s="141" t="str">
        <f>CONCATENATE(VLOOKUP(B57,Startlist!B:H,3,FALSE)," / ",VLOOKUP(B57,Startlist!B:H,4,FALSE))</f>
        <v>Karl Küttim / Raiko Lille</v>
      </c>
      <c r="E57" s="142" t="str">
        <f>VLOOKUP(B57,Startlist!B:F,5,FALSE)</f>
        <v>EST</v>
      </c>
      <c r="F57" s="141" t="str">
        <f>VLOOKUP(B57,Startlist!B:H,7,FALSE)</f>
        <v>Nissan Sunny GTI</v>
      </c>
      <c r="G57" s="141" t="str">
        <f>VLOOKUP(B57,Startlist!B:H,6,FALSE)</f>
        <v>ECOM MOTORSPORT</v>
      </c>
      <c r="H57" s="143" t="str">
        <f>VLOOKUP(B57,Results!B:O,14,FALSE)</f>
        <v> 1:20.40,5</v>
      </c>
      <c r="I57" s="187"/>
    </row>
    <row r="58" spans="1:9" ht="15" customHeight="1">
      <c r="A58" s="139">
        <f t="shared" si="0"/>
        <v>51</v>
      </c>
      <c r="B58" s="110">
        <v>81</v>
      </c>
      <c r="C58" s="140" t="str">
        <f>VLOOKUP(B58,Startlist!B:F,2,FALSE)</f>
        <v>MV5</v>
      </c>
      <c r="D58" s="141" t="str">
        <f>CONCATENATE(VLOOKUP(B58,Startlist!B:H,3,FALSE)," / ",VLOOKUP(B58,Startlist!B:H,4,FALSE))</f>
        <v>Raigo Vilbiks / Hellu Smorodin</v>
      </c>
      <c r="E58" s="142" t="str">
        <f>VLOOKUP(B58,Startlist!B:F,5,FALSE)</f>
        <v>EST</v>
      </c>
      <c r="F58" s="141" t="str">
        <f>VLOOKUP(B58,Startlist!B:H,7,FALSE)</f>
        <v>Lada Samara</v>
      </c>
      <c r="G58" s="141" t="str">
        <f>VLOOKUP(B58,Startlist!B:H,6,FALSE)</f>
        <v>ECOM MOTORSPORT</v>
      </c>
      <c r="H58" s="143" t="str">
        <f>VLOOKUP(B58,Results!B:O,14,FALSE)</f>
        <v> 1:20.49,6</v>
      </c>
      <c r="I58" s="187"/>
    </row>
    <row r="59" spans="1:9" ht="15" customHeight="1">
      <c r="A59" s="139">
        <f t="shared" si="0"/>
        <v>52</v>
      </c>
      <c r="B59" s="110">
        <v>112</v>
      </c>
      <c r="C59" s="140" t="str">
        <f>VLOOKUP(B59,Startlist!B:F,2,FALSE)</f>
        <v>MV8</v>
      </c>
      <c r="D59" s="141" t="str">
        <f>CONCATENATE(VLOOKUP(B59,Startlist!B:H,3,FALSE)," / ",VLOOKUP(B59,Startlist!B:H,4,FALSE))</f>
        <v>Rainer Tuberik / Tauri Taevas</v>
      </c>
      <c r="E59" s="142" t="str">
        <f>VLOOKUP(B59,Startlist!B:F,5,FALSE)</f>
        <v>EST</v>
      </c>
      <c r="F59" s="141" t="str">
        <f>VLOOKUP(B59,Startlist!B:H,7,FALSE)</f>
        <v>Gaz 51</v>
      </c>
      <c r="G59" s="141" t="str">
        <f>VLOOKUP(B59,Startlist!B:H,6,FALSE)</f>
        <v>GAZ RALLIKLUBI</v>
      </c>
      <c r="H59" s="143" t="str">
        <f>VLOOKUP(B59,Results!B:O,14,FALSE)</f>
        <v> 1:23.06,1</v>
      </c>
      <c r="I59" s="187"/>
    </row>
    <row r="60" spans="1:9" ht="15" customHeight="1">
      <c r="A60" s="139">
        <f t="shared" si="0"/>
        <v>53</v>
      </c>
      <c r="B60" s="110">
        <v>97</v>
      </c>
      <c r="C60" s="140" t="str">
        <f>VLOOKUP(B60,Startlist!B:F,2,FALSE)</f>
        <v>MV5</v>
      </c>
      <c r="D60" s="141" t="str">
        <f>CONCATENATE(VLOOKUP(B60,Startlist!B:H,3,FALSE)," / ",VLOOKUP(B60,Startlist!B:H,4,FALSE))</f>
        <v>Kalle Kruusma / Terko Jakobson</v>
      </c>
      <c r="E60" s="142" t="str">
        <f>VLOOKUP(B60,Startlist!B:F,5,FALSE)</f>
        <v>EST</v>
      </c>
      <c r="F60" s="141" t="str">
        <f>VLOOKUP(B60,Startlist!B:H,7,FALSE)</f>
        <v>Lada 2105</v>
      </c>
      <c r="G60" s="141" t="str">
        <f>VLOOKUP(B60,Startlist!B:H,6,FALSE)</f>
        <v>LAITSERALLYPARK</v>
      </c>
      <c r="H60" s="143" t="str">
        <f>VLOOKUP(B60,Results!B:O,14,FALSE)</f>
        <v> 1:23.57,3</v>
      </c>
      <c r="I60" s="187"/>
    </row>
    <row r="61" spans="1:9" ht="15" customHeight="1">
      <c r="A61" s="139">
        <f t="shared" si="0"/>
        <v>54</v>
      </c>
      <c r="B61" s="110">
        <v>201</v>
      </c>
      <c r="C61" s="140" t="str">
        <f>VLOOKUP(B61,Startlist!B:F,2,FALSE)</f>
        <v>MV3</v>
      </c>
      <c r="D61" s="141" t="str">
        <f>CONCATENATE(VLOOKUP(B61,Startlist!B:H,3,FALSE)," / ",VLOOKUP(B61,Startlist!B:H,4,FALSE))</f>
        <v>Kenneth Sepp / Tanel Kasesalu</v>
      </c>
      <c r="E61" s="142" t="str">
        <f>VLOOKUP(B61,Startlist!B:F,5,FALSE)</f>
        <v>EST</v>
      </c>
      <c r="F61" s="141" t="str">
        <f>VLOOKUP(B61,Startlist!B:H,7,FALSE)</f>
        <v>Ford Fiesta R2</v>
      </c>
      <c r="G61" s="141" t="str">
        <f>VLOOKUP(B61,Startlist!B:H,6,FALSE)</f>
        <v>SAR-TECH MOTORSPORT</v>
      </c>
      <c r="H61" s="143" t="str">
        <f>VLOOKUP(B61,Results!B:O,14,FALSE)</f>
        <v> 1:24.17,0</v>
      </c>
      <c r="I61" s="187"/>
    </row>
    <row r="62" spans="1:9" ht="15" customHeight="1">
      <c r="A62" s="139">
        <f t="shared" si="0"/>
        <v>55</v>
      </c>
      <c r="B62" s="110">
        <v>118</v>
      </c>
      <c r="C62" s="140" t="str">
        <f>VLOOKUP(B62,Startlist!B:F,2,FALSE)</f>
        <v>MV8</v>
      </c>
      <c r="D62" s="141" t="str">
        <f>CONCATENATE(VLOOKUP(B62,Startlist!B:H,3,FALSE)," / ",VLOOKUP(B62,Startlist!B:H,4,FALSE))</f>
        <v>Olev Helü / Aivo Alasoo</v>
      </c>
      <c r="E62" s="142" t="str">
        <f>VLOOKUP(B62,Startlist!B:F,5,FALSE)</f>
        <v>EST</v>
      </c>
      <c r="F62" s="141" t="str">
        <f>VLOOKUP(B62,Startlist!B:H,7,FALSE)</f>
        <v>Gaz 51A V8</v>
      </c>
      <c r="G62" s="141" t="str">
        <f>VLOOKUP(B62,Startlist!B:H,6,FALSE)</f>
        <v>GAZ RALLIKLUBI</v>
      </c>
      <c r="H62" s="143" t="str">
        <f>VLOOKUP(B62,Results!B:O,14,FALSE)</f>
        <v> 1:24.24,3</v>
      </c>
      <c r="I62" s="187"/>
    </row>
    <row r="63" spans="1:9" ht="15" customHeight="1">
      <c r="A63" s="139">
        <f t="shared" si="0"/>
        <v>56</v>
      </c>
      <c r="B63" s="110">
        <v>105</v>
      </c>
      <c r="C63" s="140" t="str">
        <f>VLOOKUP(B63,Startlist!B:F,2,FALSE)</f>
        <v>MV5</v>
      </c>
      <c r="D63" s="141" t="str">
        <f>CONCATENATE(VLOOKUP(B63,Startlist!B:H,3,FALSE)," / ",VLOOKUP(B63,Startlist!B:H,4,FALSE))</f>
        <v>Margus Jamnes / Jan Nōlvak</v>
      </c>
      <c r="E63" s="142" t="str">
        <f>VLOOKUP(B63,Startlist!B:F,5,FALSE)</f>
        <v>EST</v>
      </c>
      <c r="F63" s="141" t="str">
        <f>VLOOKUP(B63,Startlist!B:H,7,FALSE)</f>
        <v>Lada Samara</v>
      </c>
      <c r="G63" s="141" t="str">
        <f>VLOOKUP(B63,Startlist!B:H,6,FALSE)</f>
        <v>ECOM MOTORSPORT</v>
      </c>
      <c r="H63" s="143" t="str">
        <f>VLOOKUP(B63,Results!B:O,14,FALSE)</f>
        <v> 1:25.10,4</v>
      </c>
      <c r="I63" s="187"/>
    </row>
    <row r="64" spans="1:9" ht="15" customHeight="1">
      <c r="A64" s="139">
        <f t="shared" si="0"/>
        <v>57</v>
      </c>
      <c r="B64" s="110">
        <v>82</v>
      </c>
      <c r="C64" s="140" t="str">
        <f>VLOOKUP(B64,Startlist!B:F,2,FALSE)</f>
        <v>MV4</v>
      </c>
      <c r="D64" s="141" t="str">
        <f>CONCATENATE(VLOOKUP(B64,Startlist!B:H,3,FALSE)," / ",VLOOKUP(B64,Startlist!B:H,4,FALSE))</f>
        <v>Raigo Reimal / Magnus Lepp</v>
      </c>
      <c r="E64" s="142" t="str">
        <f>VLOOKUP(B64,Startlist!B:F,5,FALSE)</f>
        <v>EST</v>
      </c>
      <c r="F64" s="141" t="str">
        <f>VLOOKUP(B64,Startlist!B:H,7,FALSE)</f>
        <v>VW Golf</v>
      </c>
      <c r="G64" s="141" t="str">
        <f>VLOOKUP(B64,Startlist!B:H,6,FALSE)</f>
        <v>SAR-TECH MOTORSPORT</v>
      </c>
      <c r="H64" s="143" t="str">
        <f>VLOOKUP(B64,Results!B:O,14,FALSE)</f>
        <v> 1:26.15,4</v>
      </c>
      <c r="I64" s="187"/>
    </row>
    <row r="65" spans="1:9" ht="15" customHeight="1">
      <c r="A65" s="139">
        <f t="shared" si="0"/>
        <v>58</v>
      </c>
      <c r="B65" s="110">
        <v>103</v>
      </c>
      <c r="C65" s="140" t="str">
        <f>VLOOKUP(B65,Startlist!B:F,2,FALSE)</f>
        <v>MV4</v>
      </c>
      <c r="D65" s="141" t="str">
        <f>CONCATENATE(VLOOKUP(B65,Startlist!B:H,3,FALSE)," / ",VLOOKUP(B65,Startlist!B:H,4,FALSE))</f>
        <v>Chrislin Sepp / Karl-Artur Viitra</v>
      </c>
      <c r="E65" s="142" t="str">
        <f>VLOOKUP(B65,Startlist!B:F,5,FALSE)</f>
        <v>EST</v>
      </c>
      <c r="F65" s="141" t="str">
        <f>VLOOKUP(B65,Startlist!B:H,7,FALSE)</f>
        <v>Honda Civic Type-R</v>
      </c>
      <c r="G65" s="141" t="str">
        <f>VLOOKUP(B65,Startlist!B:H,6,FALSE)</f>
        <v>PROREHV RALLY TEAM</v>
      </c>
      <c r="H65" s="143" t="str">
        <f>VLOOKUP(B65,Results!B:O,14,FALSE)</f>
        <v> 1:29.33,6</v>
      </c>
      <c r="I65" s="187"/>
    </row>
    <row r="66" spans="1:9" ht="15" customHeight="1">
      <c r="A66" s="139">
        <f t="shared" si="0"/>
        <v>59</v>
      </c>
      <c r="B66" s="110">
        <v>83</v>
      </c>
      <c r="C66" s="140" t="str">
        <f>VLOOKUP(B66,Startlist!B:F,2,FALSE)</f>
        <v>MV4</v>
      </c>
      <c r="D66" s="141" t="str">
        <f>CONCATENATE(VLOOKUP(B66,Startlist!B:H,3,FALSE)," / ",VLOOKUP(B66,Startlist!B:H,4,FALSE))</f>
        <v>Alar Tatrik / Lauri ōlli</v>
      </c>
      <c r="E66" s="142" t="str">
        <f>VLOOKUP(B66,Startlist!B:F,5,FALSE)</f>
        <v>EST</v>
      </c>
      <c r="F66" s="141" t="str">
        <f>VLOOKUP(B66,Startlist!B:H,7,FALSE)</f>
        <v>BMW 318</v>
      </c>
      <c r="G66" s="141" t="str">
        <f>VLOOKUP(B66,Startlist!B:H,6,FALSE)</f>
        <v>MS RACING</v>
      </c>
      <c r="H66" s="143" t="str">
        <f>VLOOKUP(B66,Results!B:O,14,FALSE)</f>
        <v> 1:29.37,1</v>
      </c>
      <c r="I66" s="187"/>
    </row>
    <row r="67" spans="1:9" ht="15" customHeight="1">
      <c r="A67" s="139">
        <f t="shared" si="0"/>
        <v>60</v>
      </c>
      <c r="B67" s="110">
        <v>106</v>
      </c>
      <c r="C67" s="140" t="str">
        <f>VLOOKUP(B67,Startlist!B:F,2,FALSE)</f>
        <v>MV5</v>
      </c>
      <c r="D67" s="141" t="str">
        <f>CONCATENATE(VLOOKUP(B67,Startlist!B:H,3,FALSE)," / ",VLOOKUP(B67,Startlist!B:H,4,FALSE))</f>
        <v>Villu Mättik / Arvo Maslenikov</v>
      </c>
      <c r="E67" s="142" t="str">
        <f>VLOOKUP(B67,Startlist!B:F,5,FALSE)</f>
        <v>EST</v>
      </c>
      <c r="F67" s="141" t="str">
        <f>VLOOKUP(B67,Startlist!B:H,7,FALSE)</f>
        <v>Lada 2105</v>
      </c>
      <c r="G67" s="141" t="str">
        <f>VLOOKUP(B67,Startlist!B:H,6,FALSE)</f>
        <v>SK VILLU</v>
      </c>
      <c r="H67" s="143" t="str">
        <f>VLOOKUP(B67,Results!B:O,14,FALSE)</f>
        <v> 1:30.05,7</v>
      </c>
      <c r="I67" s="187"/>
    </row>
    <row r="68" spans="1:9" ht="15" customHeight="1">
      <c r="A68" s="139">
        <f t="shared" si="0"/>
        <v>61</v>
      </c>
      <c r="B68" s="110">
        <v>63</v>
      </c>
      <c r="C68" s="140" t="str">
        <f>VLOOKUP(B68,Startlist!B:F,2,FALSE)</f>
        <v>MV4</v>
      </c>
      <c r="D68" s="141" t="str">
        <f>CONCATENATE(VLOOKUP(B68,Startlist!B:H,3,FALSE)," / ",VLOOKUP(B68,Startlist!B:H,4,FALSE))</f>
        <v>Rando Turja / Ain Sepp</v>
      </c>
      <c r="E68" s="142" t="str">
        <f>VLOOKUP(B68,Startlist!B:F,5,FALSE)</f>
        <v>EST</v>
      </c>
      <c r="F68" s="141" t="str">
        <f>VLOOKUP(B68,Startlist!B:H,7,FALSE)</f>
        <v>Lada VFTS</v>
      </c>
      <c r="G68" s="141" t="str">
        <f>VLOOKUP(B68,Startlist!B:H,6,FALSE)</f>
        <v>SAR-TECH MOTORSPORT</v>
      </c>
      <c r="H68" s="143" t="str">
        <f>VLOOKUP(B68,Results!B:O,14,FALSE)</f>
        <v> 1:34.51,1</v>
      </c>
      <c r="I68" s="187"/>
    </row>
    <row r="69" spans="1:9" ht="15" customHeight="1">
      <c r="A69" s="139">
        <f t="shared" si="0"/>
        <v>62</v>
      </c>
      <c r="B69" s="110">
        <v>94</v>
      </c>
      <c r="C69" s="140" t="str">
        <f>VLOOKUP(B69,Startlist!B:F,2,FALSE)</f>
        <v>MV4</v>
      </c>
      <c r="D69" s="141" t="str">
        <f>CONCATENATE(VLOOKUP(B69,Startlist!B:H,3,FALSE)," / ",VLOOKUP(B69,Startlist!B:H,4,FALSE))</f>
        <v>Jörgen Pukk / Joosep Ausmees</v>
      </c>
      <c r="E69" s="142" t="str">
        <f>VLOOKUP(B69,Startlist!B:F,5,FALSE)</f>
        <v>EST</v>
      </c>
      <c r="F69" s="141" t="str">
        <f>VLOOKUP(B69,Startlist!B:H,7,FALSE)</f>
        <v>BMW 320</v>
      </c>
      <c r="G69" s="141" t="str">
        <f>VLOOKUP(B69,Startlist!B:H,6,FALSE)</f>
        <v>LAITSERALLYPARK</v>
      </c>
      <c r="H69" s="143" t="str">
        <f>VLOOKUP(B69,Results!B:O,14,FALSE)</f>
        <v> 1:40.01,2</v>
      </c>
      <c r="I69" s="187"/>
    </row>
    <row r="70" spans="1:9" ht="15" customHeight="1">
      <c r="A70" s="139">
        <f t="shared" si="0"/>
        <v>63</v>
      </c>
      <c r="B70" s="110">
        <v>98</v>
      </c>
      <c r="C70" s="140" t="str">
        <f>VLOOKUP(B70,Startlist!B:F,2,FALSE)</f>
        <v>MV5</v>
      </c>
      <c r="D70" s="141" t="str">
        <f>CONCATENATE(VLOOKUP(B70,Startlist!B:H,3,FALSE)," / ",VLOOKUP(B70,Startlist!B:H,4,FALSE))</f>
        <v>Mait Mättik / Mihkel Vaher</v>
      </c>
      <c r="E70" s="142" t="str">
        <f>VLOOKUP(B70,Startlist!B:F,5,FALSE)</f>
        <v>EST</v>
      </c>
      <c r="F70" s="141" t="str">
        <f>VLOOKUP(B70,Startlist!B:H,7,FALSE)</f>
        <v>Lada 2107</v>
      </c>
      <c r="G70" s="141" t="str">
        <f>VLOOKUP(B70,Startlist!B:H,6,FALSE)</f>
        <v>SK VILLU</v>
      </c>
      <c r="H70" s="143" t="str">
        <f>VLOOKUP(B70,Results!B:O,14,FALSE)</f>
        <v> 1:43.32,6</v>
      </c>
      <c r="I70" s="187"/>
    </row>
    <row r="71" spans="1:9" ht="15" customHeight="1">
      <c r="A71" s="139">
        <f t="shared" si="0"/>
        <v>64</v>
      </c>
      <c r="B71" s="110">
        <v>110</v>
      </c>
      <c r="C71" s="140" t="str">
        <f>VLOOKUP(B71,Startlist!B:F,2,FALSE)</f>
        <v>MV5</v>
      </c>
      <c r="D71" s="141" t="str">
        <f>CONCATENATE(VLOOKUP(B71,Startlist!B:H,3,FALSE)," / ",VLOOKUP(B71,Startlist!B:H,4,FALSE))</f>
        <v>Keiro Orgus / Harles Senka</v>
      </c>
      <c r="E71" s="142" t="str">
        <f>VLOOKUP(B71,Startlist!B:F,5,FALSE)</f>
        <v>EST</v>
      </c>
      <c r="F71" s="141" t="str">
        <f>VLOOKUP(B71,Startlist!B:H,7,FALSE)</f>
        <v>Toyota Yaris</v>
      </c>
      <c r="G71" s="141" t="str">
        <f>VLOOKUP(B71,Startlist!B:H,6,FALSE)</f>
        <v>TIKKRI MOTORSPORT</v>
      </c>
      <c r="H71" s="143" t="str">
        <f>VLOOKUP(B71,Results!B:O,14,FALSE)</f>
        <v> 2:01.59,9</v>
      </c>
      <c r="I71" s="187"/>
    </row>
    <row r="72" spans="1:9" ht="15" customHeight="1">
      <c r="A72" s="139"/>
      <c r="B72" s="110">
        <v>2</v>
      </c>
      <c r="C72" s="140" t="str">
        <f>VLOOKUP(B72,Startlist!B:F,2,FALSE)</f>
        <v>MV1</v>
      </c>
      <c r="D72" s="141" t="str">
        <f>CONCATENATE(VLOOKUP(B72,Startlist!B:H,3,FALSE)," / ",VLOOKUP(B72,Startlist!B:H,4,FALSE))</f>
        <v>Kaspar Koitla / Andres Ots</v>
      </c>
      <c r="E72" s="142" t="str">
        <f>VLOOKUP(B72,Startlist!B:F,5,FALSE)</f>
        <v>EST</v>
      </c>
      <c r="F72" s="141" t="str">
        <f>VLOOKUP(B72,Startlist!B:H,7,FALSE)</f>
        <v>Skoda Fabia R5</v>
      </c>
      <c r="G72" s="141" t="str">
        <f>VLOOKUP(B72,Startlist!B:H,6,FALSE)</f>
        <v>ALM MOTORSPORT</v>
      </c>
      <c r="H72" s="285" t="s">
        <v>1879</v>
      </c>
      <c r="I72" s="187"/>
    </row>
    <row r="73" spans="1:9" ht="15" customHeight="1">
      <c r="A73" s="139"/>
      <c r="B73" s="110">
        <v>3</v>
      </c>
      <c r="C73" s="140" t="str">
        <f>VLOOKUP(B73,Startlist!B:F,2,FALSE)</f>
        <v>MV2</v>
      </c>
      <c r="D73" s="141" t="str">
        <f>CONCATENATE(VLOOKUP(B73,Startlist!B:H,3,FALSE)," / ",VLOOKUP(B73,Startlist!B:H,4,FALSE))</f>
        <v>Egon Kaur / Silver Simm</v>
      </c>
      <c r="E73" s="142" t="str">
        <f>VLOOKUP(B73,Startlist!B:F,5,FALSE)</f>
        <v>EST</v>
      </c>
      <c r="F73" s="141" t="str">
        <f>VLOOKUP(B73,Startlist!B:H,7,FALSE)</f>
        <v>Mitsubishi Lancer Evo 9</v>
      </c>
      <c r="G73" s="141" t="str">
        <f>VLOOKUP(B73,Startlist!B:H,6,FALSE)</f>
        <v>KAUR MOTORSPORT</v>
      </c>
      <c r="H73" s="285" t="s">
        <v>1879</v>
      </c>
      <c r="I73" s="187"/>
    </row>
    <row r="74" spans="1:9" ht="15" customHeight="1">
      <c r="A74" s="139"/>
      <c r="B74" s="110">
        <v>6</v>
      </c>
      <c r="C74" s="140" t="str">
        <f>VLOOKUP(B74,Startlist!B:F,2,FALSE)</f>
        <v>MV7</v>
      </c>
      <c r="D74" s="141" t="str">
        <f>CONCATENATE(VLOOKUP(B74,Startlist!B:H,3,FALSE)," / ",VLOOKUP(B74,Startlist!B:H,4,FALSE))</f>
        <v>Ranno Bundsen / Robert Loshtshenikov</v>
      </c>
      <c r="E74" s="142" t="str">
        <f>VLOOKUP(B74,Startlist!B:F,5,FALSE)</f>
        <v>EST</v>
      </c>
      <c r="F74" s="141" t="str">
        <f>VLOOKUP(B74,Startlist!B:H,7,FALSE)</f>
        <v>Mitsubishi Lancer Evo 8</v>
      </c>
      <c r="G74" s="141" t="str">
        <f>VLOOKUP(B74,Startlist!B:H,6,FALSE)</f>
        <v>TIKKRI MOTORSPORT</v>
      </c>
      <c r="H74" s="285" t="s">
        <v>1879</v>
      </c>
      <c r="I74" s="187"/>
    </row>
    <row r="75" spans="1:9" ht="15" customHeight="1">
      <c r="A75" s="139"/>
      <c r="B75" s="110">
        <v>14</v>
      </c>
      <c r="C75" s="140" t="str">
        <f>VLOOKUP(B75,Startlist!B:F,2,FALSE)</f>
        <v>MV7</v>
      </c>
      <c r="D75" s="141" t="str">
        <f>CONCATENATE(VLOOKUP(B75,Startlist!B:H,3,FALSE)," / ",VLOOKUP(B75,Startlist!B:H,4,FALSE))</f>
        <v>Priit Koik / Uku Heldna</v>
      </c>
      <c r="E75" s="142" t="str">
        <f>VLOOKUP(B75,Startlist!B:F,5,FALSE)</f>
        <v>EST</v>
      </c>
      <c r="F75" s="141" t="str">
        <f>VLOOKUP(B75,Startlist!B:H,7,FALSE)</f>
        <v>Mitsubishi Lancer Evo 8</v>
      </c>
      <c r="G75" s="141" t="str">
        <f>VLOOKUP(B75,Startlist!B:H,6,FALSE)</f>
        <v>KAUR MOTORSPORT</v>
      </c>
      <c r="H75" s="285" t="s">
        <v>1879</v>
      </c>
      <c r="I75" s="187"/>
    </row>
    <row r="76" spans="1:9" ht="15" customHeight="1">
      <c r="A76" s="139"/>
      <c r="B76" s="110">
        <v>17</v>
      </c>
      <c r="C76" s="140" t="str">
        <f>VLOOKUP(B76,Startlist!B:F,2,FALSE)</f>
        <v>MV7</v>
      </c>
      <c r="D76" s="141" t="str">
        <f>CONCATENATE(VLOOKUP(B76,Startlist!B:H,3,FALSE)," / ",VLOOKUP(B76,Startlist!B:H,4,FALSE))</f>
        <v>Anre Saks / Rainer Maasik</v>
      </c>
      <c r="E76" s="142" t="str">
        <f>VLOOKUP(B76,Startlist!B:F,5,FALSE)</f>
        <v>EST</v>
      </c>
      <c r="F76" s="141" t="str">
        <f>VLOOKUP(B76,Startlist!B:H,7,FALSE)</f>
        <v>Mitsubishi Lancer Evo 7</v>
      </c>
      <c r="G76" s="141" t="str">
        <f>VLOOKUP(B76,Startlist!B:H,6,FALSE)</f>
        <v>ALM MOTORSPORT</v>
      </c>
      <c r="H76" s="285" t="s">
        <v>1879</v>
      </c>
      <c r="I76" s="187"/>
    </row>
    <row r="77" spans="1:9" ht="15" customHeight="1">
      <c r="A77" s="139"/>
      <c r="B77" s="110">
        <v>30</v>
      </c>
      <c r="C77" s="140" t="str">
        <f>VLOOKUP(B77,Startlist!B:F,2,FALSE)</f>
        <v>MV6</v>
      </c>
      <c r="D77" s="141" t="str">
        <f>CONCATENATE(VLOOKUP(B77,Startlist!B:H,3,FALSE)," / ",VLOOKUP(B77,Startlist!B:H,4,FALSE))</f>
        <v>Lembit Soe / Ahto Pihlas</v>
      </c>
      <c r="E77" s="142" t="str">
        <f>VLOOKUP(B77,Startlist!B:F,5,FALSE)</f>
        <v>EST</v>
      </c>
      <c r="F77" s="141" t="str">
        <f>VLOOKUP(B77,Startlist!B:H,7,FALSE)</f>
        <v>Toyota Starlet</v>
      </c>
      <c r="G77" s="141" t="str">
        <f>VLOOKUP(B77,Startlist!B:H,6,FALSE)</f>
        <v>SAR-TECH MOTORSPORT</v>
      </c>
      <c r="H77" s="285" t="s">
        <v>1879</v>
      </c>
      <c r="I77" s="187"/>
    </row>
    <row r="78" spans="1:9" ht="15" customHeight="1">
      <c r="A78" s="139"/>
      <c r="B78" s="110">
        <v>215</v>
      </c>
      <c r="C78" s="140" t="str">
        <f>VLOOKUP(B78,Startlist!B:F,2,FALSE)</f>
        <v>MV3</v>
      </c>
      <c r="D78" s="141" t="str">
        <f>CONCATENATE(VLOOKUP(B78,Startlist!B:H,3,FALSE)," / ",VLOOKUP(B78,Startlist!B:H,4,FALSE))</f>
        <v>Mihkel Niinemäe / Janno Siitan</v>
      </c>
      <c r="E78" s="142" t="str">
        <f>VLOOKUP(B78,Startlist!B:F,5,FALSE)</f>
        <v>EST</v>
      </c>
      <c r="F78" s="141" t="str">
        <f>VLOOKUP(B78,Startlist!B:H,7,FALSE)</f>
        <v>Peugeot 208 R2</v>
      </c>
      <c r="G78" s="141" t="str">
        <f>VLOOKUP(B78,Startlist!B:H,6,FALSE)</f>
        <v>CUEKS RACING</v>
      </c>
      <c r="H78" s="285" t="s">
        <v>1879</v>
      </c>
      <c r="I78" s="187"/>
    </row>
    <row r="79" spans="1:9" ht="15" customHeight="1">
      <c r="A79" s="139"/>
      <c r="B79" s="110">
        <v>204</v>
      </c>
      <c r="C79" s="140" t="str">
        <f>VLOOKUP(B79,Startlist!B:F,2,FALSE)</f>
        <v>MV3</v>
      </c>
      <c r="D79" s="141" t="str">
        <f>CONCATENATE(VLOOKUP(B79,Startlist!B:H,3,FALSE)," / ",VLOOKUP(B79,Startlist!B:H,4,FALSE))</f>
        <v>Roland Poom / Marti Halling</v>
      </c>
      <c r="E79" s="142" t="str">
        <f>VLOOKUP(B79,Startlist!B:F,5,FALSE)</f>
        <v>EST</v>
      </c>
      <c r="F79" s="141" t="str">
        <f>VLOOKUP(B79,Startlist!B:H,7,FALSE)</f>
        <v>Ford Fiesta R2</v>
      </c>
      <c r="G79" s="141" t="str">
        <f>VLOOKUP(B79,Startlist!B:H,6,FALSE)</f>
        <v>BALTIC MOTORSPORT PROMOTION</v>
      </c>
      <c r="H79" s="285" t="s">
        <v>1879</v>
      </c>
      <c r="I79" s="187"/>
    </row>
    <row r="80" spans="1:9" ht="15" customHeight="1">
      <c r="A80" s="139"/>
      <c r="B80" s="110">
        <v>33</v>
      </c>
      <c r="C80" s="140" t="str">
        <f>VLOOKUP(B80,Startlist!B:F,2,FALSE)</f>
        <v>MV4</v>
      </c>
      <c r="D80" s="141" t="str">
        <f>CONCATENATE(VLOOKUP(B80,Startlist!B:H,3,FALSE)," / ",VLOOKUP(B80,Startlist!B:H,4,FALSE))</f>
        <v>Kristo Subi / Raido Subi</v>
      </c>
      <c r="E80" s="142" t="str">
        <f>VLOOKUP(B80,Startlist!B:F,5,FALSE)</f>
        <v>EST</v>
      </c>
      <c r="F80" s="141" t="str">
        <f>VLOOKUP(B80,Startlist!B:H,7,FALSE)</f>
        <v>Honda Civic Type-R</v>
      </c>
      <c r="G80" s="141" t="str">
        <f>VLOOKUP(B80,Startlist!B:H,6,FALSE)</f>
        <v>ECOM MOTORSPORT</v>
      </c>
      <c r="H80" s="285" t="s">
        <v>1879</v>
      </c>
      <c r="I80" s="187"/>
    </row>
    <row r="81" spans="1:9" ht="15" customHeight="1">
      <c r="A81" s="139"/>
      <c r="B81" s="110">
        <v>51</v>
      </c>
      <c r="C81" s="140" t="str">
        <f>VLOOKUP(B81,Startlist!B:F,2,FALSE)</f>
        <v>MV6</v>
      </c>
      <c r="D81" s="141" t="str">
        <f>CONCATENATE(VLOOKUP(B81,Startlist!B:H,3,FALSE)," / ",VLOOKUP(B81,Startlist!B:H,4,FALSE))</f>
        <v>Argo Kuutok / Ants Uustalu</v>
      </c>
      <c r="E81" s="142" t="str">
        <f>VLOOKUP(B81,Startlist!B:F,5,FALSE)</f>
        <v>EST</v>
      </c>
      <c r="F81" s="141" t="str">
        <f>VLOOKUP(B81,Startlist!B:H,7,FALSE)</f>
        <v>BMW M3</v>
      </c>
      <c r="G81" s="141" t="str">
        <f>VLOOKUP(B81,Startlist!B:H,6,FALSE)</f>
        <v>MS RACING</v>
      </c>
      <c r="H81" s="285" t="s">
        <v>1879</v>
      </c>
      <c r="I81" s="187"/>
    </row>
    <row r="82" spans="1:9" ht="15" customHeight="1">
      <c r="A82" s="139"/>
      <c r="B82" s="110">
        <v>54</v>
      </c>
      <c r="C82" s="140" t="str">
        <f>VLOOKUP(B82,Startlist!B:F,2,FALSE)</f>
        <v>MV5</v>
      </c>
      <c r="D82" s="141" t="str">
        <f>CONCATENATE(VLOOKUP(B82,Startlist!B:H,3,FALSE)," / ",VLOOKUP(B82,Startlist!B:H,4,FALSE))</f>
        <v>Karl-Martin Volver / Margus Jōerand</v>
      </c>
      <c r="E82" s="142" t="str">
        <f>VLOOKUP(B82,Startlist!B:F,5,FALSE)</f>
        <v>EST</v>
      </c>
      <c r="F82" s="141" t="str">
        <f>VLOOKUP(B82,Startlist!B:H,7,FALSE)</f>
        <v>Lada Kalina</v>
      </c>
      <c r="G82" s="141" t="str">
        <f>VLOOKUP(B82,Startlist!B:H,6,FALSE)</f>
        <v>ASRT RALLY TEAM</v>
      </c>
      <c r="H82" s="285" t="s">
        <v>1879</v>
      </c>
      <c r="I82" s="187"/>
    </row>
    <row r="83" spans="1:9" ht="15" customHeight="1">
      <c r="A83" s="139"/>
      <c r="B83" s="110">
        <v>56</v>
      </c>
      <c r="C83" s="140" t="str">
        <f>VLOOKUP(B83,Startlist!B:F,2,FALSE)</f>
        <v>MV5</v>
      </c>
      <c r="D83" s="141" t="str">
        <f>CONCATENATE(VLOOKUP(B83,Startlist!B:H,3,FALSE)," / ",VLOOKUP(B83,Startlist!B:H,4,FALSE))</f>
        <v>Janar Tänak / Janno ōunpuu</v>
      </c>
      <c r="E83" s="142" t="str">
        <f>VLOOKUP(B83,Startlist!B:F,5,FALSE)</f>
        <v>EST</v>
      </c>
      <c r="F83" s="141" t="str">
        <f>VLOOKUP(B83,Startlist!B:H,7,FALSE)</f>
        <v>Lada S1600</v>
      </c>
      <c r="G83" s="141" t="str">
        <f>VLOOKUP(B83,Startlist!B:H,6,FALSE)</f>
        <v>OT RACING</v>
      </c>
      <c r="H83" s="285" t="s">
        <v>1879</v>
      </c>
      <c r="I83" s="187"/>
    </row>
    <row r="84" spans="1:9" ht="15" customHeight="1">
      <c r="A84" s="139"/>
      <c r="B84" s="110">
        <v>67</v>
      </c>
      <c r="C84" s="140" t="str">
        <f>VLOOKUP(B84,Startlist!B:F,2,FALSE)</f>
        <v>MV4</v>
      </c>
      <c r="D84" s="141" t="str">
        <f>CONCATENATE(VLOOKUP(B84,Startlist!B:H,3,FALSE)," / ",VLOOKUP(B84,Startlist!B:H,4,FALSE))</f>
        <v>Karl Jalakas / Rando Tark</v>
      </c>
      <c r="E84" s="142" t="str">
        <f>VLOOKUP(B84,Startlist!B:F,5,FALSE)</f>
        <v>EST</v>
      </c>
      <c r="F84" s="141" t="str">
        <f>VLOOKUP(B84,Startlist!B:H,7,FALSE)</f>
        <v>BMW Compact</v>
      </c>
      <c r="G84" s="141" t="str">
        <f>VLOOKUP(B84,Startlist!B:H,6,FALSE)</f>
        <v>SAR-TECH MOTORSPORT</v>
      </c>
      <c r="H84" s="285" t="s">
        <v>1879</v>
      </c>
      <c r="I84" s="187"/>
    </row>
    <row r="85" spans="1:9" ht="15" customHeight="1">
      <c r="A85" s="139"/>
      <c r="B85" s="110">
        <v>75</v>
      </c>
      <c r="C85" s="140" t="str">
        <f>VLOOKUP(B85,Startlist!B:F,2,FALSE)</f>
        <v>MV5</v>
      </c>
      <c r="D85" s="141" t="str">
        <f>CONCATENATE(VLOOKUP(B85,Startlist!B:H,3,FALSE)," / ",VLOOKUP(B85,Startlist!B:H,4,FALSE))</f>
        <v>Rainer Meus / Kaupo Vana</v>
      </c>
      <c r="E85" s="142" t="str">
        <f>VLOOKUP(B85,Startlist!B:F,5,FALSE)</f>
        <v>EST</v>
      </c>
      <c r="F85" s="141" t="str">
        <f>VLOOKUP(B85,Startlist!B:H,7,FALSE)</f>
        <v>Lada VFTS</v>
      </c>
      <c r="G85" s="141" t="str">
        <f>VLOOKUP(B85,Startlist!B:H,6,FALSE)</f>
        <v>PROREHV RALLY TEAM</v>
      </c>
      <c r="H85" s="285" t="s">
        <v>1879</v>
      </c>
      <c r="I85" s="187"/>
    </row>
    <row r="86" spans="1:9" ht="15" customHeight="1">
      <c r="A86" s="139"/>
      <c r="B86" s="110">
        <v>77</v>
      </c>
      <c r="C86" s="140" t="str">
        <f>VLOOKUP(B86,Startlist!B:F,2,FALSE)</f>
        <v>MV5</v>
      </c>
      <c r="D86" s="141" t="str">
        <f>CONCATENATE(VLOOKUP(B86,Startlist!B:H,3,FALSE)," / ",VLOOKUP(B86,Startlist!B:H,4,FALSE))</f>
        <v>Kasper Koosa / Tarvi Trees</v>
      </c>
      <c r="E86" s="142" t="str">
        <f>VLOOKUP(B86,Startlist!B:F,5,FALSE)</f>
        <v>EST</v>
      </c>
      <c r="F86" s="141" t="str">
        <f>VLOOKUP(B86,Startlist!B:H,7,FALSE)</f>
        <v>Honda Civic</v>
      </c>
      <c r="G86" s="141" t="str">
        <f>VLOOKUP(B86,Startlist!B:H,6,FALSE)</f>
        <v>TIKKRI MOTORSPORT</v>
      </c>
      <c r="H86" s="285" t="s">
        <v>1879</v>
      </c>
      <c r="I86" s="187"/>
    </row>
    <row r="87" spans="1:9" ht="15" customHeight="1">
      <c r="A87" s="139"/>
      <c r="B87" s="110">
        <v>78</v>
      </c>
      <c r="C87" s="140" t="str">
        <f>VLOOKUP(B87,Startlist!B:F,2,FALSE)</f>
        <v>MV5</v>
      </c>
      <c r="D87" s="141" t="str">
        <f>CONCATENATE(VLOOKUP(B87,Startlist!B:H,3,FALSE)," / ",VLOOKUP(B87,Startlist!B:H,4,FALSE))</f>
        <v>Tauri Pihlas / Ott Kiil</v>
      </c>
      <c r="E87" s="142" t="str">
        <f>VLOOKUP(B87,Startlist!B:F,5,FALSE)</f>
        <v>EST</v>
      </c>
      <c r="F87" s="141" t="str">
        <f>VLOOKUP(B87,Startlist!B:H,7,FALSE)</f>
        <v>Toyota Starlet</v>
      </c>
      <c r="G87" s="141" t="str">
        <f>VLOOKUP(B87,Startlist!B:H,6,FALSE)</f>
        <v>SAR-TECH MOTORSPORT</v>
      </c>
      <c r="H87" s="285" t="s">
        <v>1879</v>
      </c>
      <c r="I87" s="187"/>
    </row>
    <row r="88" spans="1:9" ht="15" customHeight="1">
      <c r="A88" s="139"/>
      <c r="B88" s="110">
        <v>84</v>
      </c>
      <c r="C88" s="140" t="str">
        <f>VLOOKUP(B88,Startlist!B:F,2,FALSE)</f>
        <v>MV5</v>
      </c>
      <c r="D88" s="141" t="str">
        <f>CONCATENATE(VLOOKUP(B88,Startlist!B:H,3,FALSE)," / ",VLOOKUP(B88,Startlist!B:H,4,FALSE))</f>
        <v>Lauri Peegel / Andres Tammel</v>
      </c>
      <c r="E88" s="142" t="str">
        <f>VLOOKUP(B88,Startlist!B:F,5,FALSE)</f>
        <v>EST</v>
      </c>
      <c r="F88" s="141" t="str">
        <f>VLOOKUP(B88,Startlist!B:H,7,FALSE)</f>
        <v>Honda Civic</v>
      </c>
      <c r="G88" s="141" t="str">
        <f>VLOOKUP(B88,Startlist!B:H,6,FALSE)</f>
        <v>SAR-TECH MOTORSPORT</v>
      </c>
      <c r="H88" s="285" t="s">
        <v>1879</v>
      </c>
      <c r="I88" s="187"/>
    </row>
    <row r="89" spans="1:9" ht="15" customHeight="1">
      <c r="A89" s="139"/>
      <c r="B89" s="110">
        <v>90</v>
      </c>
      <c r="C89" s="140" t="str">
        <f>VLOOKUP(B89,Startlist!B:F,2,FALSE)</f>
        <v>MV4</v>
      </c>
      <c r="D89" s="141" t="str">
        <f>CONCATENATE(VLOOKUP(B89,Startlist!B:H,3,FALSE)," / ",VLOOKUP(B89,Startlist!B:H,4,FALSE))</f>
        <v>Marten Madissoo / Vivo Pender</v>
      </c>
      <c r="E89" s="142" t="str">
        <f>VLOOKUP(B89,Startlist!B:F,5,FALSE)</f>
        <v>EST</v>
      </c>
      <c r="F89" s="141" t="str">
        <f>VLOOKUP(B89,Startlist!B:H,7,FALSE)</f>
        <v>Ford Focus</v>
      </c>
      <c r="G89" s="141" t="str">
        <f>VLOOKUP(B89,Startlist!B:H,6,FALSE)</f>
        <v>AIX RACING TEAM</v>
      </c>
      <c r="H89" s="285" t="s">
        <v>1879</v>
      </c>
      <c r="I89" s="187"/>
    </row>
    <row r="90" spans="1:9" ht="15" customHeight="1">
      <c r="A90" s="139"/>
      <c r="B90" s="110">
        <v>102</v>
      </c>
      <c r="C90" s="140" t="str">
        <f>VLOOKUP(B90,Startlist!B:F,2,FALSE)</f>
        <v>MV6</v>
      </c>
      <c r="D90" s="141" t="str">
        <f>CONCATENATE(VLOOKUP(B90,Startlist!B:H,3,FALSE)," / ",VLOOKUP(B90,Startlist!B:H,4,FALSE))</f>
        <v>Indrek Ups / Fredi Kostikov</v>
      </c>
      <c r="E90" s="142" t="str">
        <f>VLOOKUP(B90,Startlist!B:F,5,FALSE)</f>
        <v>EST</v>
      </c>
      <c r="F90" s="141" t="str">
        <f>VLOOKUP(B90,Startlist!B:H,7,FALSE)</f>
        <v>BMW 318i</v>
      </c>
      <c r="G90" s="141" t="str">
        <f>VLOOKUP(B90,Startlist!B:H,6,FALSE)</f>
        <v>LAITSERALLYPARK</v>
      </c>
      <c r="H90" s="285" t="s">
        <v>1879</v>
      </c>
      <c r="I90" s="187"/>
    </row>
    <row r="91" spans="1:9" ht="15" customHeight="1">
      <c r="A91" s="139"/>
      <c r="B91" s="110">
        <v>107</v>
      </c>
      <c r="C91" s="140" t="str">
        <f>VLOOKUP(B91,Startlist!B:F,2,FALSE)</f>
        <v>MV5</v>
      </c>
      <c r="D91" s="141" t="str">
        <f>CONCATENATE(VLOOKUP(B91,Startlist!B:H,3,FALSE)," / ",VLOOKUP(B91,Startlist!B:H,4,FALSE))</f>
        <v>Karmo Karelson / Karol Pert</v>
      </c>
      <c r="E91" s="142" t="str">
        <f>VLOOKUP(B91,Startlist!B:F,5,FALSE)</f>
        <v>EST</v>
      </c>
      <c r="F91" s="141" t="str">
        <f>VLOOKUP(B91,Startlist!B:H,7,FALSE)</f>
        <v>Suzuki Balemo</v>
      </c>
      <c r="G91" s="141" t="str">
        <f>VLOOKUP(B91,Startlist!B:H,6,FALSE)</f>
        <v>ECOM MOTORSPORT</v>
      </c>
      <c r="H91" s="285" t="s">
        <v>1879</v>
      </c>
      <c r="I91" s="187"/>
    </row>
    <row r="92" spans="1:9" ht="15" customHeight="1">
      <c r="A92" s="139"/>
      <c r="B92" s="110">
        <v>109</v>
      </c>
      <c r="C92" s="140" t="str">
        <f>VLOOKUP(B92,Startlist!B:F,2,FALSE)</f>
        <v>MV4</v>
      </c>
      <c r="D92" s="141" t="str">
        <f>CONCATENATE(VLOOKUP(B92,Startlist!B:H,3,FALSE)," / ",VLOOKUP(B92,Startlist!B:H,4,FALSE))</f>
        <v>Rico Rodi / Ilmar Pukk</v>
      </c>
      <c r="E92" s="142" t="str">
        <f>VLOOKUP(B92,Startlist!B:F,5,FALSE)</f>
        <v>EST</v>
      </c>
      <c r="F92" s="141" t="str">
        <f>VLOOKUP(B92,Startlist!B:H,7,FALSE)</f>
        <v>Honda Civic Type-R</v>
      </c>
      <c r="G92" s="141" t="str">
        <f>VLOOKUP(B92,Startlist!B:H,6,FALSE)</f>
        <v>TIKKRI MOTORSPORT</v>
      </c>
      <c r="H92" s="285" t="s">
        <v>1879</v>
      </c>
      <c r="I92" s="187"/>
    </row>
    <row r="93" spans="1:9" ht="15" customHeight="1">
      <c r="A93" s="139"/>
      <c r="B93" s="110">
        <v>114</v>
      </c>
      <c r="C93" s="140" t="str">
        <f>VLOOKUP(B93,Startlist!B:F,2,FALSE)</f>
        <v>MV8</v>
      </c>
      <c r="D93" s="141" t="str">
        <f>CONCATENATE(VLOOKUP(B93,Startlist!B:H,3,FALSE)," / ",VLOOKUP(B93,Startlist!B:H,4,FALSE))</f>
        <v>Kristo Laadre / Andres Lichtfeldt</v>
      </c>
      <c r="E93" s="142" t="str">
        <f>VLOOKUP(B93,Startlist!B:F,5,FALSE)</f>
        <v>EST</v>
      </c>
      <c r="F93" s="141" t="str">
        <f>VLOOKUP(B93,Startlist!B:H,7,FALSE)</f>
        <v>Gaz 51A LANG</v>
      </c>
      <c r="G93" s="141" t="str">
        <f>VLOOKUP(B93,Startlist!B:H,6,FALSE)</f>
        <v>GAZ RALLIKLUBI</v>
      </c>
      <c r="H93" s="285" t="s">
        <v>1879</v>
      </c>
      <c r="I93" s="187"/>
    </row>
    <row r="94" spans="1:9" ht="15" customHeight="1">
      <c r="A94" s="139"/>
      <c r="B94" s="110">
        <v>115</v>
      </c>
      <c r="C94" s="140" t="str">
        <f>VLOOKUP(B94,Startlist!B:F,2,FALSE)</f>
        <v>MV8</v>
      </c>
      <c r="D94" s="141" t="str">
        <f>CONCATENATE(VLOOKUP(B94,Startlist!B:H,3,FALSE)," / ",VLOOKUP(B94,Startlist!B:H,4,FALSE))</f>
        <v>Tarmo Bortnik / Indrek Tulp</v>
      </c>
      <c r="E94" s="142" t="str">
        <f>VLOOKUP(B94,Startlist!B:F,5,FALSE)</f>
        <v>EST</v>
      </c>
      <c r="F94" s="141" t="str">
        <f>VLOOKUP(B94,Startlist!B:H,7,FALSE)</f>
        <v>Gaz 51A</v>
      </c>
      <c r="G94" s="141" t="str">
        <f>VLOOKUP(B94,Startlist!B:H,6,FALSE)</f>
        <v>GAZ RALLIKLUBI</v>
      </c>
      <c r="H94" s="285" t="s">
        <v>1879</v>
      </c>
      <c r="I94" s="187"/>
    </row>
    <row r="95" spans="1:9" ht="15" customHeight="1">
      <c r="A95" s="139"/>
      <c r="B95" s="110">
        <v>116</v>
      </c>
      <c r="C95" s="140" t="str">
        <f>VLOOKUP(B95,Startlist!B:F,2,FALSE)</f>
        <v>MV8</v>
      </c>
      <c r="D95" s="141" t="str">
        <f>CONCATENATE(VLOOKUP(B95,Startlist!B:H,3,FALSE)," / ",VLOOKUP(B95,Startlist!B:H,4,FALSE))</f>
        <v>Veiko Liukanen / Toivo Liukanen</v>
      </c>
      <c r="E95" s="142" t="str">
        <f>VLOOKUP(B95,Startlist!B:F,5,FALSE)</f>
        <v>EST</v>
      </c>
      <c r="F95" s="141" t="str">
        <f>VLOOKUP(B95,Startlist!B:H,7,FALSE)</f>
        <v>Gaz 51</v>
      </c>
      <c r="G95" s="141" t="str">
        <f>VLOOKUP(B95,Startlist!B:H,6,FALSE)</f>
        <v>ECOM MOTORSPORT</v>
      </c>
      <c r="H95" s="285" t="s">
        <v>1879</v>
      </c>
      <c r="I95" s="187"/>
    </row>
    <row r="96" spans="1:9" ht="15" customHeight="1">
      <c r="A96" s="139"/>
      <c r="B96" s="110">
        <v>117</v>
      </c>
      <c r="C96" s="140" t="str">
        <f>VLOOKUP(B96,Startlist!B:F,2,FALSE)</f>
        <v>MV8</v>
      </c>
      <c r="D96" s="141" t="str">
        <f>CONCATENATE(VLOOKUP(B96,Startlist!B:H,3,FALSE)," / ",VLOOKUP(B96,Startlist!B:H,4,FALSE))</f>
        <v>Meelis Hirsnik / Kaido Oru</v>
      </c>
      <c r="E96" s="142" t="str">
        <f>VLOOKUP(B96,Startlist!B:F,5,FALSE)</f>
        <v>EST</v>
      </c>
      <c r="F96" s="141" t="str">
        <f>VLOOKUP(B96,Startlist!B:H,7,FALSE)</f>
        <v>Gaz 51 R5</v>
      </c>
      <c r="G96" s="141" t="str">
        <f>VLOOKUP(B96,Startlist!B:H,6,FALSE)</f>
        <v>PROREHV RALLY TEAM</v>
      </c>
      <c r="H96" s="285" t="s">
        <v>1879</v>
      </c>
      <c r="I96" s="187"/>
    </row>
    <row r="97" spans="1:9" ht="15" customHeight="1">
      <c r="A97" s="139"/>
      <c r="B97" s="110">
        <v>120</v>
      </c>
      <c r="C97" s="140" t="str">
        <f>VLOOKUP(B97,Startlist!B:F,2,FALSE)</f>
        <v>MV8</v>
      </c>
      <c r="D97" s="141" t="str">
        <f>CONCATENATE(VLOOKUP(B97,Startlist!B:H,3,FALSE)," / ",VLOOKUP(B97,Startlist!B:H,4,FALSE))</f>
        <v>Janno Kamp / Silver Raudmägi</v>
      </c>
      <c r="E97" s="142" t="str">
        <f>VLOOKUP(B97,Startlist!B:F,5,FALSE)</f>
        <v>EST</v>
      </c>
      <c r="F97" s="141" t="str">
        <f>VLOOKUP(B97,Startlist!B:H,7,FALSE)</f>
        <v>Gaz 51</v>
      </c>
      <c r="G97" s="141" t="str">
        <f>VLOOKUP(B97,Startlist!B:H,6,FALSE)</f>
        <v>ECOM MOTORSPORT</v>
      </c>
      <c r="H97" s="285" t="s">
        <v>1879</v>
      </c>
      <c r="I97" s="187"/>
    </row>
    <row r="98" spans="1:9" ht="15" customHeight="1">
      <c r="A98" s="139"/>
      <c r="B98" s="110">
        <v>7</v>
      </c>
      <c r="C98" s="140" t="str">
        <f>VLOOKUP(B98,Startlist!B:F,2,FALSE)</f>
        <v>MV7</v>
      </c>
      <c r="D98" s="141" t="str">
        <f>CONCATENATE(VLOOKUP(B98,Startlist!B:H,3,FALSE)," / ",VLOOKUP(B98,Startlist!B:H,4,FALSE))</f>
        <v>Guntis Lielkajis / Ivars Groshus</v>
      </c>
      <c r="E98" s="142" t="str">
        <f>VLOOKUP(B98,Startlist!B:F,5,FALSE)</f>
        <v>LAT</v>
      </c>
      <c r="F98" s="141" t="str">
        <f>VLOOKUP(B98,Startlist!B:H,7,FALSE)</f>
        <v>Mitsubishi Lancer Evo 9</v>
      </c>
      <c r="G98" s="141" t="str">
        <f>VLOOKUP(B98,Startlist!B:H,6,FALSE)</f>
        <v>GUNTIS LIELKAJIS</v>
      </c>
      <c r="H98" s="285" t="s">
        <v>1879</v>
      </c>
      <c r="I98" s="187"/>
    </row>
  </sheetData>
  <sheetProtection/>
  <autoFilter ref="A7:H98"/>
  <printOptions horizontalCentered="1"/>
  <pageMargins left="0" right="0" top="0" bottom="0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2"/>
  </sheetPr>
  <dimension ref="A1:H7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23" customWidth="1"/>
    <col min="2" max="2" width="6.00390625" style="0" customWidth="1"/>
    <col min="3" max="3" width="9.140625" style="3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60" customWidth="1"/>
  </cols>
  <sheetData>
    <row r="1" spans="5:8" ht="15.75">
      <c r="E1" s="1" t="str">
        <f>Startlist!$F1</f>
        <v> </v>
      </c>
      <c r="H1" s="64"/>
    </row>
    <row r="2" spans="2:8" ht="15" customHeight="1">
      <c r="B2" s="2"/>
      <c r="E2" s="1" t="str">
        <f>Startlist!$F4</f>
        <v>SILVESTON 49th Saaremaa Rally 2016</v>
      </c>
      <c r="H2" s="65"/>
    </row>
    <row r="3" spans="2:8" ht="15">
      <c r="B3" s="2"/>
      <c r="E3" s="24" t="str">
        <f>Startlist!$F5</f>
        <v>October 7 - 8, 2016</v>
      </c>
      <c r="H3" s="65"/>
    </row>
    <row r="4" spans="2:8" ht="15">
      <c r="B4" s="2"/>
      <c r="E4" s="24" t="str">
        <f>Startlist!$F6</f>
        <v>Saaremaa</v>
      </c>
      <c r="H4" s="65"/>
    </row>
    <row r="5" ht="15" customHeight="1">
      <c r="H5" s="65"/>
    </row>
    <row r="6" spans="1:8" ht="15.75" customHeight="1">
      <c r="A6" s="114" t="s">
        <v>352</v>
      </c>
      <c r="B6" s="184" t="s">
        <v>898</v>
      </c>
      <c r="C6" s="116"/>
      <c r="D6" s="114"/>
      <c r="E6" s="114"/>
      <c r="F6" s="114"/>
      <c r="G6" s="114"/>
      <c r="H6" s="115"/>
    </row>
    <row r="7" spans="1:8" ht="12.75">
      <c r="A7" s="144"/>
      <c r="B7" s="179" t="s">
        <v>327</v>
      </c>
      <c r="C7" s="180" t="s">
        <v>313</v>
      </c>
      <c r="D7" s="181" t="s">
        <v>314</v>
      </c>
      <c r="E7" s="180"/>
      <c r="F7" s="182" t="s">
        <v>324</v>
      </c>
      <c r="G7" s="183" t="s">
        <v>323</v>
      </c>
      <c r="H7" s="134" t="s">
        <v>316</v>
      </c>
    </row>
    <row r="8" spans="1:8" ht="15" customHeight="1">
      <c r="A8" s="139">
        <v>1</v>
      </c>
      <c r="B8" s="185">
        <v>1</v>
      </c>
      <c r="C8" s="140" t="str">
        <f>VLOOKUP(B8,Startlist!B:F,2,FALSE)</f>
        <v>MV1</v>
      </c>
      <c r="D8" s="141" t="str">
        <f>CONCATENATE(VLOOKUP(B8,Startlist!B:H,3,FALSE)," / ",VLOOKUP(B8,Startlist!B:H,4,FALSE))</f>
        <v>Timmu Kōrge / Kaido Kaubi</v>
      </c>
      <c r="E8" s="142" t="str">
        <f>VLOOKUP(B8,Startlist!B:F,5,FALSE)</f>
        <v>EST</v>
      </c>
      <c r="F8" s="141" t="str">
        <f>VLOOKUP(B8,Startlist!B:H,7,FALSE)</f>
        <v>Ford Fiesta R5</v>
      </c>
      <c r="G8" s="141" t="str">
        <f>VLOOKUP(B8,Startlist!B:H,6,FALSE)</f>
        <v>SAR-TECH MOTORSPORT</v>
      </c>
      <c r="H8" s="143" t="str">
        <f>VLOOKUP(B8,Results!B:R,11,FALSE)</f>
        <v> 4.51,8</v>
      </c>
    </row>
    <row r="9" spans="1:8" ht="15" customHeight="1">
      <c r="A9" s="139">
        <f>A8+1</f>
        <v>2</v>
      </c>
      <c r="B9" s="185">
        <v>11</v>
      </c>
      <c r="C9" s="140" t="str">
        <f>VLOOKUP(B9,Startlist!B:F,2,FALSE)</f>
        <v>MV1</v>
      </c>
      <c r="D9" s="141" t="str">
        <f>CONCATENATE(VLOOKUP(B9,Startlist!B:H,3,FALSE)," / ",VLOOKUP(B9,Startlist!B:H,4,FALSE))</f>
        <v>Miko Niinemäe / Martin Valter</v>
      </c>
      <c r="E9" s="142" t="str">
        <f>VLOOKUP(B9,Startlist!B:F,5,FALSE)</f>
        <v>EST</v>
      </c>
      <c r="F9" s="141" t="str">
        <f>VLOOKUP(B9,Startlist!B:H,7,FALSE)</f>
        <v>Skoda Fabia R5</v>
      </c>
      <c r="G9" s="141" t="str">
        <f>VLOOKUP(B9,Startlist!B:H,6,FALSE)</f>
        <v>CUEKS RACING</v>
      </c>
      <c r="H9" s="143" t="str">
        <f>VLOOKUP(B9,Results!B:R,11,FALSE)</f>
        <v> 4.51,9</v>
      </c>
    </row>
    <row r="10" spans="1:8" ht="15" customHeight="1">
      <c r="A10" s="139">
        <f aca="true" t="shared" si="0" ref="A10:A72">A9+1</f>
        <v>3</v>
      </c>
      <c r="B10" s="185">
        <v>4</v>
      </c>
      <c r="C10" s="140" t="str">
        <f>VLOOKUP(B10,Startlist!B:F,2,FALSE)</f>
        <v>MV2</v>
      </c>
      <c r="D10" s="141" t="str">
        <f>CONCATENATE(VLOOKUP(B10,Startlist!B:H,3,FALSE)," / ",VLOOKUP(B10,Startlist!B:H,4,FALSE))</f>
        <v>Rainer Aus / Simo Koskinen</v>
      </c>
      <c r="E10" s="142" t="str">
        <f>VLOOKUP(B10,Startlist!B:F,5,FALSE)</f>
        <v>EST</v>
      </c>
      <c r="F10" s="141" t="str">
        <f>VLOOKUP(B10,Startlist!B:H,7,FALSE)</f>
        <v>Mitsubishi Lancer Evo 9</v>
      </c>
      <c r="G10" s="141" t="str">
        <f>VLOOKUP(B10,Startlist!B:H,6,FALSE)</f>
        <v>ALM MOTORSPORT</v>
      </c>
      <c r="H10" s="143" t="str">
        <f>VLOOKUP(B10,Results!B:R,11,FALSE)</f>
        <v> 4.52,5</v>
      </c>
    </row>
    <row r="11" spans="1:8" ht="15" customHeight="1">
      <c r="A11" s="139">
        <f t="shared" si="0"/>
        <v>4</v>
      </c>
      <c r="B11" s="185">
        <v>5</v>
      </c>
      <c r="C11" s="140" t="str">
        <f>VLOOKUP(B11,Startlist!B:F,2,FALSE)</f>
        <v>MV2</v>
      </c>
      <c r="D11" s="141" t="str">
        <f>CONCATENATE(VLOOKUP(B11,Startlist!B:H,3,FALSE)," / ",VLOOKUP(B11,Startlist!B:H,4,FALSE))</f>
        <v>Siim Plangi / Marek Sarapuu</v>
      </c>
      <c r="E11" s="142" t="str">
        <f>VLOOKUP(B11,Startlist!B:F,5,FALSE)</f>
        <v>EST</v>
      </c>
      <c r="F11" s="141" t="str">
        <f>VLOOKUP(B11,Startlist!B:H,7,FALSE)</f>
        <v>Mitsubishi Lancer Evo 10</v>
      </c>
      <c r="G11" s="141" t="str">
        <f>VLOOKUP(B11,Startlist!B:H,6,FALSE)</f>
        <v>ASRT RALLY TEAM</v>
      </c>
      <c r="H11" s="143" t="str">
        <f>VLOOKUP(B11,Results!B:R,11,FALSE)</f>
        <v> 4.53,1</v>
      </c>
    </row>
    <row r="12" spans="1:8" ht="15" customHeight="1">
      <c r="A12" s="139">
        <f t="shared" si="0"/>
        <v>5</v>
      </c>
      <c r="B12" s="185">
        <v>16</v>
      </c>
      <c r="C12" s="140" t="str">
        <f>VLOOKUP(B12,Startlist!B:F,2,FALSE)</f>
        <v>MV7</v>
      </c>
      <c r="D12" s="141" t="str">
        <f>CONCATENATE(VLOOKUP(B12,Startlist!B:H,3,FALSE)," / ",VLOOKUP(B12,Startlist!B:H,4,FALSE))</f>
        <v>Aiko Aigro / Kermo Kärtmann</v>
      </c>
      <c r="E12" s="142" t="str">
        <f>VLOOKUP(B12,Startlist!B:F,5,FALSE)</f>
        <v>EST</v>
      </c>
      <c r="F12" s="141" t="str">
        <f>VLOOKUP(B12,Startlist!B:H,7,FALSE)</f>
        <v>Mitsubishi Lancer Evo 6</v>
      </c>
      <c r="G12" s="141" t="str">
        <f>VLOOKUP(B12,Startlist!B:H,6,FALSE)</f>
        <v>TIKKRI MOTORSPORT</v>
      </c>
      <c r="H12" s="143" t="str">
        <f>VLOOKUP(B12,Results!B:R,11,FALSE)</f>
        <v> 5.07,7</v>
      </c>
    </row>
    <row r="13" spans="1:8" ht="15" customHeight="1">
      <c r="A13" s="139">
        <f t="shared" si="0"/>
        <v>6</v>
      </c>
      <c r="B13" s="185">
        <v>27</v>
      </c>
      <c r="C13" s="140" t="str">
        <f>VLOOKUP(B13,Startlist!B:F,2,FALSE)</f>
        <v>MV6</v>
      </c>
      <c r="D13" s="141" t="str">
        <f>CONCATENATE(VLOOKUP(B13,Startlist!B:H,3,FALSE)," / ",VLOOKUP(B13,Startlist!B:H,4,FALSE))</f>
        <v>Mario Jürimäe / Rauno Rohtmets</v>
      </c>
      <c r="E13" s="142" t="str">
        <f>VLOOKUP(B13,Startlist!B:F,5,FALSE)</f>
        <v>EST</v>
      </c>
      <c r="F13" s="141" t="str">
        <f>VLOOKUP(B13,Startlist!B:H,7,FALSE)</f>
        <v>BMW M3</v>
      </c>
      <c r="G13" s="141" t="str">
        <f>VLOOKUP(B13,Startlist!B:H,6,FALSE)</f>
        <v>CUEKS RACING</v>
      </c>
      <c r="H13" s="143" t="str">
        <f>VLOOKUP(B13,Results!B:R,11,FALSE)</f>
        <v> 5.08,6</v>
      </c>
    </row>
    <row r="14" spans="1:8" ht="15" customHeight="1">
      <c r="A14" s="139">
        <f t="shared" si="0"/>
        <v>7</v>
      </c>
      <c r="B14" s="185">
        <v>12</v>
      </c>
      <c r="C14" s="140" t="str">
        <f>VLOOKUP(B14,Startlist!B:F,2,FALSE)</f>
        <v>MV7</v>
      </c>
      <c r="D14" s="141" t="str">
        <f>CONCATENATE(VLOOKUP(B14,Startlist!B:H,3,FALSE)," / ",VLOOKUP(B14,Startlist!B:H,4,FALSE))</f>
        <v>Hendrik Kers / Janek Tamm</v>
      </c>
      <c r="E14" s="142" t="str">
        <f>VLOOKUP(B14,Startlist!B:F,5,FALSE)</f>
        <v>EST</v>
      </c>
      <c r="F14" s="141" t="str">
        <f>VLOOKUP(B14,Startlist!B:H,7,FALSE)</f>
        <v>Mitsubishi Lancer Evo 5</v>
      </c>
      <c r="G14" s="141" t="str">
        <f>VLOOKUP(B14,Startlist!B:H,6,FALSE)</f>
        <v>ALM MOTORSPORT</v>
      </c>
      <c r="H14" s="143" t="str">
        <f>VLOOKUP(B14,Results!B:R,11,FALSE)</f>
        <v> 5.09,6</v>
      </c>
    </row>
    <row r="15" spans="1:8" ht="15" customHeight="1">
      <c r="A15" s="139">
        <f t="shared" si="0"/>
        <v>8</v>
      </c>
      <c r="B15" s="185">
        <v>29</v>
      </c>
      <c r="C15" s="140" t="str">
        <f>VLOOKUP(B15,Startlist!B:F,2,FALSE)</f>
        <v>MV6</v>
      </c>
      <c r="D15" s="141" t="str">
        <f>CONCATENATE(VLOOKUP(B15,Startlist!B:H,3,FALSE)," / ",VLOOKUP(B15,Startlist!B:H,4,FALSE))</f>
        <v>Marko Ringenberg / Allar Heina</v>
      </c>
      <c r="E15" s="142" t="str">
        <f>VLOOKUP(B15,Startlist!B:F,5,FALSE)</f>
        <v>EST</v>
      </c>
      <c r="F15" s="141" t="str">
        <f>VLOOKUP(B15,Startlist!B:H,7,FALSE)</f>
        <v>BMW M3</v>
      </c>
      <c r="G15" s="141" t="str">
        <f>VLOOKUP(B15,Startlist!B:H,6,FALSE)</f>
        <v>CUEKS RACING</v>
      </c>
      <c r="H15" s="143" t="str">
        <f>VLOOKUP(B15,Results!B:R,11,FALSE)</f>
        <v> 5.13,7</v>
      </c>
    </row>
    <row r="16" spans="1:8" ht="15" customHeight="1">
      <c r="A16" s="139">
        <f t="shared" si="0"/>
        <v>9</v>
      </c>
      <c r="B16" s="185">
        <v>217</v>
      </c>
      <c r="C16" s="140" t="str">
        <f>VLOOKUP(B16,Startlist!B:F,2,FALSE)</f>
        <v>MV3</v>
      </c>
      <c r="D16" s="141" t="str">
        <f>CONCATENATE(VLOOKUP(B16,Startlist!B:H,3,FALSE)," / ",VLOOKUP(B16,Startlist!B:H,4,FALSE))</f>
        <v>Rainer Rohtmets / Alo Ivask</v>
      </c>
      <c r="E16" s="142" t="str">
        <f>VLOOKUP(B16,Startlist!B:F,5,FALSE)</f>
        <v>EST</v>
      </c>
      <c r="F16" s="141" t="str">
        <f>VLOOKUP(B16,Startlist!B:H,7,FALSE)</f>
        <v>Citroen C2 R2 MAX</v>
      </c>
      <c r="G16" s="141" t="str">
        <f>VLOOKUP(B16,Startlist!B:H,6,FALSE)</f>
        <v>PRINTSPORT RACING</v>
      </c>
      <c r="H16" s="143" t="str">
        <f>VLOOKUP(B16,Results!B:R,11,FALSE)</f>
        <v> 5.14,4</v>
      </c>
    </row>
    <row r="17" spans="1:8" ht="15" customHeight="1">
      <c r="A17" s="139">
        <f t="shared" si="0"/>
        <v>10</v>
      </c>
      <c r="B17" s="185">
        <v>38</v>
      </c>
      <c r="C17" s="140" t="str">
        <f>VLOOKUP(B17,Startlist!B:F,2,FALSE)</f>
        <v>MV2</v>
      </c>
      <c r="D17" s="141" t="str">
        <f>CONCATENATE(VLOOKUP(B17,Startlist!B:H,3,FALSE)," / ",VLOOKUP(B17,Startlist!B:H,4,FALSE))</f>
        <v>Dmitry Feofanov / Normunds Kokins</v>
      </c>
      <c r="E17" s="142" t="str">
        <f>VLOOKUP(B17,Startlist!B:F,5,FALSE)</f>
        <v>RUS / LAT</v>
      </c>
      <c r="F17" s="141" t="str">
        <f>VLOOKUP(B17,Startlist!B:H,7,FALSE)</f>
        <v>Mitsubishi Lancer Evo 9</v>
      </c>
      <c r="G17" s="141" t="str">
        <f>VLOOKUP(B17,Startlist!B:H,6,FALSE)</f>
        <v>ASRT RALLY TEAM</v>
      </c>
      <c r="H17" s="143" t="str">
        <f>VLOOKUP(B17,Results!B:R,11,FALSE)</f>
        <v> 5.14,4</v>
      </c>
    </row>
    <row r="18" spans="1:8" ht="15" customHeight="1">
      <c r="A18" s="139">
        <f t="shared" si="0"/>
        <v>11</v>
      </c>
      <c r="B18" s="185">
        <v>207</v>
      </c>
      <c r="C18" s="140" t="str">
        <f>VLOOKUP(B18,Startlist!B:F,2,FALSE)</f>
        <v>MV3</v>
      </c>
      <c r="D18" s="141" t="str">
        <f>CONCATENATE(VLOOKUP(B18,Startlist!B:H,3,FALSE)," / ",VLOOKUP(B18,Startlist!B:H,4,FALSE))</f>
        <v>Gustav Kruuda / Ken Järveoja</v>
      </c>
      <c r="E18" s="142" t="str">
        <f>VLOOKUP(B18,Startlist!B:F,5,FALSE)</f>
        <v>EST</v>
      </c>
      <c r="F18" s="141" t="str">
        <f>VLOOKUP(B18,Startlist!B:H,7,FALSE)</f>
        <v>Ford Fiesta R2T</v>
      </c>
      <c r="G18" s="141" t="str">
        <f>VLOOKUP(B18,Startlist!B:H,6,FALSE)</f>
        <v>ME3 MOTOSPORT</v>
      </c>
      <c r="H18" s="143" t="str">
        <f>VLOOKUP(B18,Results!B:R,11,FALSE)</f>
        <v> 5.16,0</v>
      </c>
    </row>
    <row r="19" spans="1:8" ht="15" customHeight="1">
      <c r="A19" s="139">
        <f t="shared" si="0"/>
        <v>12</v>
      </c>
      <c r="B19" s="185">
        <v>209</v>
      </c>
      <c r="C19" s="140" t="str">
        <f>VLOOKUP(B19,Startlist!B:F,2,FALSE)</f>
        <v>MV3</v>
      </c>
      <c r="D19" s="141" t="str">
        <f>CONCATENATE(VLOOKUP(B19,Startlist!B:H,3,FALSE)," / ",VLOOKUP(B19,Startlist!B:H,4,FALSE))</f>
        <v>Ken Torn / Riivo Mesila</v>
      </c>
      <c r="E19" s="142" t="str">
        <f>VLOOKUP(B19,Startlist!B:F,5,FALSE)</f>
        <v>EST</v>
      </c>
      <c r="F19" s="141" t="str">
        <f>VLOOKUP(B19,Startlist!B:H,7,FALSE)</f>
        <v>Ford Fiesta R2</v>
      </c>
      <c r="G19" s="141" t="str">
        <f>VLOOKUP(B19,Startlist!B:H,6,FALSE)</f>
        <v>OT RACING</v>
      </c>
      <c r="H19" s="143" t="str">
        <f>VLOOKUP(B19,Results!B:R,11,FALSE)</f>
        <v> 5.16,2</v>
      </c>
    </row>
    <row r="20" spans="1:8" ht="15" customHeight="1">
      <c r="A20" s="139">
        <f t="shared" si="0"/>
        <v>13</v>
      </c>
      <c r="B20" s="185">
        <v>35</v>
      </c>
      <c r="C20" s="140" t="str">
        <f>VLOOKUP(B20,Startlist!B:F,2,FALSE)</f>
        <v>MV4</v>
      </c>
      <c r="D20" s="141" t="str">
        <f>CONCATENATE(VLOOKUP(B20,Startlist!B:H,3,FALSE)," / ",VLOOKUP(B20,Startlist!B:H,4,FALSE))</f>
        <v>David Sultanjants / Siim Oja</v>
      </c>
      <c r="E20" s="142" t="str">
        <f>VLOOKUP(B20,Startlist!B:F,5,FALSE)</f>
        <v>EST</v>
      </c>
      <c r="F20" s="141" t="str">
        <f>VLOOKUP(B20,Startlist!B:H,7,FALSE)</f>
        <v>Citroen DS3</v>
      </c>
      <c r="G20" s="141" t="str">
        <f>VLOOKUP(B20,Startlist!B:H,6,FALSE)</f>
        <v>MS RACING</v>
      </c>
      <c r="H20" s="143" t="str">
        <f>VLOOKUP(B20,Results!B:R,11,FALSE)</f>
        <v> 5.17,9</v>
      </c>
    </row>
    <row r="21" spans="1:8" ht="15" customHeight="1">
      <c r="A21" s="139">
        <f t="shared" si="0"/>
        <v>14</v>
      </c>
      <c r="B21" s="185">
        <v>28</v>
      </c>
      <c r="C21" s="140" t="str">
        <f>VLOOKUP(B21,Startlist!B:F,2,FALSE)</f>
        <v>MV6</v>
      </c>
      <c r="D21" s="141" t="str">
        <f>CONCATENATE(VLOOKUP(B21,Startlist!B:H,3,FALSE)," / ",VLOOKUP(B21,Startlist!B:H,4,FALSE))</f>
        <v>Madis Vanaselja / Jaanus Hōbemägi</v>
      </c>
      <c r="E21" s="142" t="str">
        <f>VLOOKUP(B21,Startlist!B:F,5,FALSE)</f>
        <v>EST</v>
      </c>
      <c r="F21" s="141" t="str">
        <f>VLOOKUP(B21,Startlist!B:H,7,FALSE)</f>
        <v>BMW M3</v>
      </c>
      <c r="G21" s="141" t="str">
        <f>VLOOKUP(B21,Startlist!B:H,6,FALSE)</f>
        <v>MS RACING</v>
      </c>
      <c r="H21" s="143" t="str">
        <f>VLOOKUP(B21,Results!B:R,11,FALSE)</f>
        <v> 5.22,9</v>
      </c>
    </row>
    <row r="22" spans="1:8" ht="15" customHeight="1">
      <c r="A22" s="139">
        <f t="shared" si="0"/>
        <v>15</v>
      </c>
      <c r="B22" s="185">
        <v>210</v>
      </c>
      <c r="C22" s="140" t="str">
        <f>VLOOKUP(B22,Startlist!B:F,2,FALSE)</f>
        <v>MV3</v>
      </c>
      <c r="D22" s="141" t="str">
        <f>CONCATENATE(VLOOKUP(B22,Startlist!B:H,3,FALSE)," / ",VLOOKUP(B22,Startlist!B:H,4,FALSE))</f>
        <v>Kristen Kelement / Timo Kasesalu</v>
      </c>
      <c r="E22" s="142" t="str">
        <f>VLOOKUP(B22,Startlist!B:F,5,FALSE)</f>
        <v>EST</v>
      </c>
      <c r="F22" s="141" t="str">
        <f>VLOOKUP(B22,Startlist!B:H,7,FALSE)</f>
        <v>Citroen C2 R2 MAX</v>
      </c>
      <c r="G22" s="141" t="str">
        <f>VLOOKUP(B22,Startlist!B:H,6,FALSE)</f>
        <v>RS RACING TEAM</v>
      </c>
      <c r="H22" s="143" t="str">
        <f>VLOOKUP(B22,Results!B:R,11,FALSE)</f>
        <v> 5.24,6</v>
      </c>
    </row>
    <row r="23" spans="1:8" ht="15" customHeight="1">
      <c r="A23" s="139">
        <f t="shared" si="0"/>
        <v>16</v>
      </c>
      <c r="B23" s="185">
        <v>60</v>
      </c>
      <c r="C23" s="140" t="str">
        <f>VLOOKUP(B23,Startlist!B:F,2,FALSE)</f>
        <v>MV4</v>
      </c>
      <c r="D23" s="141" t="str">
        <f>CONCATENATE(VLOOKUP(B23,Startlist!B:H,3,FALSE)," / ",VLOOKUP(B23,Startlist!B:H,4,FALSE))</f>
        <v>Kaspar Kasari / Hannes Kuusmaa</v>
      </c>
      <c r="E23" s="142" t="str">
        <f>VLOOKUP(B23,Startlist!B:F,5,FALSE)</f>
        <v>EST</v>
      </c>
      <c r="F23" s="141" t="str">
        <f>VLOOKUP(B23,Startlist!B:H,7,FALSE)</f>
        <v>Honda Civic Type-R</v>
      </c>
      <c r="G23" s="141" t="str">
        <f>VLOOKUP(B23,Startlist!B:H,6,FALSE)</f>
        <v>ECOM MOTORSPORT</v>
      </c>
      <c r="H23" s="143" t="str">
        <f>VLOOKUP(B23,Results!B:R,11,FALSE)</f>
        <v> 5.24,6</v>
      </c>
    </row>
    <row r="24" spans="1:8" ht="15" customHeight="1">
      <c r="A24" s="139">
        <f t="shared" si="0"/>
        <v>17</v>
      </c>
      <c r="B24" s="185">
        <v>201</v>
      </c>
      <c r="C24" s="140" t="str">
        <f>VLOOKUP(B24,Startlist!B:F,2,FALSE)</f>
        <v>MV3</v>
      </c>
      <c r="D24" s="141" t="str">
        <f>CONCATENATE(VLOOKUP(B24,Startlist!B:H,3,FALSE)," / ",VLOOKUP(B24,Startlist!B:H,4,FALSE))</f>
        <v>Kenneth Sepp / Tanel Kasesalu</v>
      </c>
      <c r="E24" s="142" t="str">
        <f>VLOOKUP(B24,Startlist!B:F,5,FALSE)</f>
        <v>EST</v>
      </c>
      <c r="F24" s="141" t="str">
        <f>VLOOKUP(B24,Startlist!B:H,7,FALSE)</f>
        <v>Ford Fiesta R2</v>
      </c>
      <c r="G24" s="141" t="str">
        <f>VLOOKUP(B24,Startlist!B:H,6,FALSE)</f>
        <v>SAR-TECH MOTORSPORT</v>
      </c>
      <c r="H24" s="143" t="str">
        <f>VLOOKUP(B24,Results!B:R,11,FALSE)</f>
        <v> 5.25,0</v>
      </c>
    </row>
    <row r="25" spans="1:8" ht="15" customHeight="1">
      <c r="A25" s="139">
        <f t="shared" si="0"/>
        <v>18</v>
      </c>
      <c r="B25" s="185">
        <v>49</v>
      </c>
      <c r="C25" s="140" t="str">
        <f>VLOOKUP(B25,Startlist!B:F,2,FALSE)</f>
        <v>MV6</v>
      </c>
      <c r="D25" s="141" t="str">
        <f>CONCATENATE(VLOOKUP(B25,Startlist!B:H,3,FALSE)," / ",VLOOKUP(B25,Startlist!B:H,4,FALSE))</f>
        <v>Raiko Aru / Veiko Kullamäe</v>
      </c>
      <c r="E25" s="142" t="str">
        <f>VLOOKUP(B25,Startlist!B:F,5,FALSE)</f>
        <v>EST</v>
      </c>
      <c r="F25" s="141" t="str">
        <f>VLOOKUP(B25,Startlist!B:H,7,FALSE)</f>
        <v>BMW M3</v>
      </c>
      <c r="G25" s="141" t="str">
        <f>VLOOKUP(B25,Startlist!B:H,6,FALSE)</f>
        <v>ECOM MOTORSPORT</v>
      </c>
      <c r="H25" s="143" t="str">
        <f>VLOOKUP(B25,Results!B:R,11,FALSE)</f>
        <v> 5.26,0</v>
      </c>
    </row>
    <row r="26" spans="1:8" ht="15" customHeight="1">
      <c r="A26" s="139">
        <f t="shared" si="0"/>
        <v>19</v>
      </c>
      <c r="B26" s="185">
        <v>25</v>
      </c>
      <c r="C26" s="140" t="str">
        <f>VLOOKUP(B26,Startlist!B:F,2,FALSE)</f>
        <v>MV6</v>
      </c>
      <c r="D26" s="141" t="str">
        <f>CONCATENATE(VLOOKUP(B26,Startlist!B:H,3,FALSE)," / ",VLOOKUP(B26,Startlist!B:H,4,FALSE))</f>
        <v>Ago Ahu / Kalle Ahu</v>
      </c>
      <c r="E26" s="142" t="str">
        <f>VLOOKUP(B26,Startlist!B:F,5,FALSE)</f>
        <v>EST</v>
      </c>
      <c r="F26" s="141" t="str">
        <f>VLOOKUP(B26,Startlist!B:H,7,FALSE)</f>
        <v>BMW M3</v>
      </c>
      <c r="G26" s="141" t="str">
        <f>VLOOKUP(B26,Startlist!B:H,6,FALSE)</f>
        <v>SAR-TECH MOTORSPORT</v>
      </c>
      <c r="H26" s="143" t="str">
        <f>VLOOKUP(B26,Results!B:R,11,FALSE)</f>
        <v> 5.26,5</v>
      </c>
    </row>
    <row r="27" spans="1:8" ht="15" customHeight="1">
      <c r="A27" s="139">
        <f t="shared" si="0"/>
        <v>20</v>
      </c>
      <c r="B27" s="185">
        <v>18</v>
      </c>
      <c r="C27" s="140" t="str">
        <f>VLOOKUP(B27,Startlist!B:F,2,FALSE)</f>
        <v>MV2</v>
      </c>
      <c r="D27" s="141" t="str">
        <f>CONCATENATE(VLOOKUP(B27,Startlist!B:H,3,FALSE)," / ",VLOOKUP(B27,Startlist!B:H,4,FALSE))</f>
        <v>Mait Maarend / Mihkel Kapp</v>
      </c>
      <c r="E27" s="142" t="str">
        <f>VLOOKUP(B27,Startlist!B:F,5,FALSE)</f>
        <v>EST</v>
      </c>
      <c r="F27" s="141" t="str">
        <f>VLOOKUP(B27,Startlist!B:H,7,FALSE)</f>
        <v>Mitsubishi Lancer Evo 10</v>
      </c>
      <c r="G27" s="141" t="str">
        <f>VLOOKUP(B27,Startlist!B:H,6,FALSE)</f>
        <v>ALM MOTORSPORT</v>
      </c>
      <c r="H27" s="143" t="str">
        <f>VLOOKUP(B27,Results!B:R,11,FALSE)</f>
        <v> 5.29,0</v>
      </c>
    </row>
    <row r="28" spans="1:8" ht="15" customHeight="1">
      <c r="A28" s="139">
        <f t="shared" si="0"/>
        <v>21</v>
      </c>
      <c r="B28" s="185">
        <v>40</v>
      </c>
      <c r="C28" s="140" t="str">
        <f>VLOOKUP(B28,Startlist!B:F,2,FALSE)</f>
        <v>MV7</v>
      </c>
      <c r="D28" s="141" t="str">
        <f>CONCATENATE(VLOOKUP(B28,Startlist!B:H,3,FALSE)," / ",VLOOKUP(B28,Startlist!B:H,4,FALSE))</f>
        <v>Siim Liivamägi / Edvin Parisalu</v>
      </c>
      <c r="E28" s="142" t="str">
        <f>VLOOKUP(B28,Startlist!B:F,5,FALSE)</f>
        <v>EST</v>
      </c>
      <c r="F28" s="141" t="str">
        <f>VLOOKUP(B28,Startlist!B:H,7,FALSE)</f>
        <v>Mitsubishi Lancer Evo 6</v>
      </c>
      <c r="G28" s="141" t="str">
        <f>VLOOKUP(B28,Startlist!B:H,6,FALSE)</f>
        <v>MS RACING</v>
      </c>
      <c r="H28" s="143" t="str">
        <f>VLOOKUP(B28,Results!B:R,11,FALSE)</f>
        <v> 5.29,3</v>
      </c>
    </row>
    <row r="29" spans="1:8" ht="15" customHeight="1">
      <c r="A29" s="139">
        <f t="shared" si="0"/>
        <v>22</v>
      </c>
      <c r="B29" s="185">
        <v>206</v>
      </c>
      <c r="C29" s="140" t="str">
        <f>VLOOKUP(B29,Startlist!B:F,2,FALSE)</f>
        <v>MV3</v>
      </c>
      <c r="D29" s="141" t="str">
        <f>CONCATENATE(VLOOKUP(B29,Startlist!B:H,3,FALSE)," / ",VLOOKUP(B29,Startlist!B:H,4,FALSE))</f>
        <v>Kevin Kuusik / Cristen Laos</v>
      </c>
      <c r="E29" s="142" t="str">
        <f>VLOOKUP(B29,Startlist!B:F,5,FALSE)</f>
        <v>EST</v>
      </c>
      <c r="F29" s="141" t="str">
        <f>VLOOKUP(B29,Startlist!B:H,7,FALSE)</f>
        <v>Ford Fiesta R2</v>
      </c>
      <c r="G29" s="141" t="str">
        <f>VLOOKUP(B29,Startlist!B:H,6,FALSE)</f>
        <v>OT RACING</v>
      </c>
      <c r="H29" s="143" t="str">
        <f>VLOOKUP(B29,Results!B:R,11,FALSE)</f>
        <v> 5.30,5</v>
      </c>
    </row>
    <row r="30" spans="1:8" ht="15" customHeight="1">
      <c r="A30" s="139">
        <f t="shared" si="0"/>
        <v>23</v>
      </c>
      <c r="B30" s="185">
        <v>101</v>
      </c>
      <c r="C30" s="140" t="str">
        <f>VLOOKUP(B30,Startlist!B:F,2,FALSE)</f>
        <v>MV4</v>
      </c>
      <c r="D30" s="141" t="str">
        <f>CONCATENATE(VLOOKUP(B30,Startlist!B:H,3,FALSE)," / ",VLOOKUP(B30,Startlist!B:H,4,FALSE))</f>
        <v>Gert Virves / Mihkel Raudsepp</v>
      </c>
      <c r="E30" s="142" t="str">
        <f>VLOOKUP(B30,Startlist!B:F,5,FALSE)</f>
        <v>EST</v>
      </c>
      <c r="F30" s="141" t="str">
        <f>VLOOKUP(B30,Startlist!B:H,7,FALSE)</f>
        <v>Opel Astra</v>
      </c>
      <c r="G30" s="141" t="str">
        <f>VLOOKUP(B30,Startlist!B:H,6,FALSE)</f>
        <v>SAR-TECH MOTORSPORT</v>
      </c>
      <c r="H30" s="143" t="str">
        <f>VLOOKUP(B30,Results!B:R,11,FALSE)</f>
        <v> 5.33,0</v>
      </c>
    </row>
    <row r="31" spans="1:8" ht="15" customHeight="1">
      <c r="A31" s="139">
        <f t="shared" si="0"/>
        <v>24</v>
      </c>
      <c r="B31" s="185">
        <v>44</v>
      </c>
      <c r="C31" s="140" t="str">
        <f>VLOOKUP(B31,Startlist!B:F,2,FALSE)</f>
        <v>MV7</v>
      </c>
      <c r="D31" s="141" t="str">
        <f>CONCATENATE(VLOOKUP(B31,Startlist!B:H,3,FALSE)," / ",VLOOKUP(B31,Startlist!B:H,4,FALSE))</f>
        <v>Henri Franke / Alain Sivous</v>
      </c>
      <c r="E31" s="142" t="str">
        <f>VLOOKUP(B31,Startlist!B:F,5,FALSE)</f>
        <v>EST</v>
      </c>
      <c r="F31" s="141" t="str">
        <f>VLOOKUP(B31,Startlist!B:H,7,FALSE)</f>
        <v>Subaru Impreza</v>
      </c>
      <c r="G31" s="141" t="str">
        <f>VLOOKUP(B31,Startlist!B:H,6,FALSE)</f>
        <v>ECOM MOTORSPORT</v>
      </c>
      <c r="H31" s="143" t="str">
        <f>VLOOKUP(B31,Results!B:R,11,FALSE)</f>
        <v> 5.33,3</v>
      </c>
    </row>
    <row r="32" spans="1:8" ht="15" customHeight="1">
      <c r="A32" s="139">
        <f t="shared" si="0"/>
        <v>25</v>
      </c>
      <c r="B32" s="185">
        <v>82</v>
      </c>
      <c r="C32" s="140" t="str">
        <f>VLOOKUP(B32,Startlist!B:F,2,FALSE)</f>
        <v>MV4</v>
      </c>
      <c r="D32" s="141" t="str">
        <f>CONCATENATE(VLOOKUP(B32,Startlist!B:H,3,FALSE)," / ",VLOOKUP(B32,Startlist!B:H,4,FALSE))</f>
        <v>Raigo Reimal / Magnus Lepp</v>
      </c>
      <c r="E32" s="142" t="str">
        <f>VLOOKUP(B32,Startlist!B:F,5,FALSE)</f>
        <v>EST</v>
      </c>
      <c r="F32" s="141" t="str">
        <f>VLOOKUP(B32,Startlist!B:H,7,FALSE)</f>
        <v>VW Golf</v>
      </c>
      <c r="G32" s="141" t="str">
        <f>VLOOKUP(B32,Startlist!B:H,6,FALSE)</f>
        <v>SAR-TECH MOTORSPORT</v>
      </c>
      <c r="H32" s="143" t="str">
        <f>VLOOKUP(B32,Results!B:R,11,FALSE)</f>
        <v> 5.33,9</v>
      </c>
    </row>
    <row r="33" spans="1:8" ht="15" customHeight="1">
      <c r="A33" s="139">
        <f t="shared" si="0"/>
        <v>26</v>
      </c>
      <c r="B33" s="185">
        <v>34</v>
      </c>
      <c r="C33" s="140" t="str">
        <f>VLOOKUP(B33,Startlist!B:F,2,FALSE)</f>
        <v>MV4</v>
      </c>
      <c r="D33" s="141" t="str">
        <f>CONCATENATE(VLOOKUP(B33,Startlist!B:H,3,FALSE)," / ",VLOOKUP(B33,Startlist!B:H,4,FALSE))</f>
        <v>Karel Tölp / Martin Vihmann</v>
      </c>
      <c r="E33" s="142" t="str">
        <f>VLOOKUP(B33,Startlist!B:F,5,FALSE)</f>
        <v>EST</v>
      </c>
      <c r="F33" s="141" t="str">
        <f>VLOOKUP(B33,Startlist!B:H,7,FALSE)</f>
        <v>Honda Civic Type-R</v>
      </c>
      <c r="G33" s="141" t="str">
        <f>VLOOKUP(B33,Startlist!B:H,6,FALSE)</f>
        <v>ECOM MOTORSPORT</v>
      </c>
      <c r="H33" s="143" t="str">
        <f>VLOOKUP(B33,Results!B:R,11,FALSE)</f>
        <v> 5.34,2</v>
      </c>
    </row>
    <row r="34" spans="1:8" ht="15" customHeight="1">
      <c r="A34" s="139">
        <f t="shared" si="0"/>
        <v>27</v>
      </c>
      <c r="B34" s="185">
        <v>52</v>
      </c>
      <c r="C34" s="140" t="str">
        <f>VLOOKUP(B34,Startlist!B:F,2,FALSE)</f>
        <v>MV6</v>
      </c>
      <c r="D34" s="141" t="str">
        <f>CONCATENATE(VLOOKUP(B34,Startlist!B:H,3,FALSE)," / ",VLOOKUP(B34,Startlist!B:H,4,FALSE))</f>
        <v>Gert Kull / Toomas Keskküla</v>
      </c>
      <c r="E34" s="142" t="str">
        <f>VLOOKUP(B34,Startlist!B:F,5,FALSE)</f>
        <v>EST</v>
      </c>
      <c r="F34" s="141" t="str">
        <f>VLOOKUP(B34,Startlist!B:H,7,FALSE)</f>
        <v>BMW M3</v>
      </c>
      <c r="G34" s="141" t="str">
        <f>VLOOKUP(B34,Startlist!B:H,6,FALSE)</f>
        <v>MS RACING</v>
      </c>
      <c r="H34" s="143" t="str">
        <f>VLOOKUP(B34,Results!B:R,11,FALSE)</f>
        <v> 5.35,3</v>
      </c>
    </row>
    <row r="35" spans="1:8" ht="15" customHeight="1">
      <c r="A35" s="139">
        <f t="shared" si="0"/>
        <v>28</v>
      </c>
      <c r="B35" s="185">
        <v>91</v>
      </c>
      <c r="C35" s="140" t="str">
        <f>VLOOKUP(B35,Startlist!B:F,2,FALSE)</f>
        <v>MV6</v>
      </c>
      <c r="D35" s="141" t="str">
        <f>CONCATENATE(VLOOKUP(B35,Startlist!B:H,3,FALSE)," / ",VLOOKUP(B35,Startlist!B:H,4,FALSE))</f>
        <v>Ander Elevant / Priit Piir</v>
      </c>
      <c r="E35" s="142" t="str">
        <f>VLOOKUP(B35,Startlist!B:F,5,FALSE)</f>
        <v>EST</v>
      </c>
      <c r="F35" s="141" t="str">
        <f>VLOOKUP(B35,Startlist!B:H,7,FALSE)</f>
        <v>BMW M3</v>
      </c>
      <c r="G35" s="141" t="str">
        <f>VLOOKUP(B35,Startlist!B:H,6,FALSE)</f>
        <v>MS RACING</v>
      </c>
      <c r="H35" s="143" t="str">
        <f>VLOOKUP(B35,Results!B:R,11,FALSE)</f>
        <v> 5.35,8</v>
      </c>
    </row>
    <row r="36" spans="1:8" ht="15" customHeight="1">
      <c r="A36" s="139">
        <f t="shared" si="0"/>
        <v>29</v>
      </c>
      <c r="B36" s="185">
        <v>76</v>
      </c>
      <c r="C36" s="140" t="str">
        <f>VLOOKUP(B36,Startlist!B:F,2,FALSE)</f>
        <v>MV5</v>
      </c>
      <c r="D36" s="141" t="str">
        <f>CONCATENATE(VLOOKUP(B36,Startlist!B:H,3,FALSE)," / ",VLOOKUP(B36,Startlist!B:H,4,FALSE))</f>
        <v>Steven Viilo / Jakko Viilo</v>
      </c>
      <c r="E36" s="142" t="str">
        <f>VLOOKUP(B36,Startlist!B:F,5,FALSE)</f>
        <v>EST</v>
      </c>
      <c r="F36" s="141" t="str">
        <f>VLOOKUP(B36,Startlist!B:H,7,FALSE)</f>
        <v>Toyota Starlet</v>
      </c>
      <c r="G36" s="141" t="str">
        <f>VLOOKUP(B36,Startlist!B:H,6,FALSE)</f>
        <v>ECOM MOTORSPORT</v>
      </c>
      <c r="H36" s="143" t="str">
        <f>VLOOKUP(B36,Results!B:R,11,FALSE)</f>
        <v> 5.36,4</v>
      </c>
    </row>
    <row r="37" spans="1:8" ht="15" customHeight="1">
      <c r="A37" s="139">
        <f t="shared" si="0"/>
        <v>30</v>
      </c>
      <c r="B37" s="185">
        <v>63</v>
      </c>
      <c r="C37" s="140" t="str">
        <f>VLOOKUP(B37,Startlist!B:F,2,FALSE)</f>
        <v>MV4</v>
      </c>
      <c r="D37" s="141" t="str">
        <f>CONCATENATE(VLOOKUP(B37,Startlist!B:H,3,FALSE)," / ",VLOOKUP(B37,Startlist!B:H,4,FALSE))</f>
        <v>Rando Turja / Ain Sepp</v>
      </c>
      <c r="E37" s="142" t="str">
        <f>VLOOKUP(B37,Startlist!B:F,5,FALSE)</f>
        <v>EST</v>
      </c>
      <c r="F37" s="141" t="str">
        <f>VLOOKUP(B37,Startlist!B:H,7,FALSE)</f>
        <v>Lada VFTS</v>
      </c>
      <c r="G37" s="141" t="str">
        <f>VLOOKUP(B37,Startlist!B:H,6,FALSE)</f>
        <v>SAR-TECH MOTORSPORT</v>
      </c>
      <c r="H37" s="143" t="str">
        <f>VLOOKUP(B37,Results!B:R,11,FALSE)</f>
        <v> 5.38,6</v>
      </c>
    </row>
    <row r="38" spans="1:8" ht="15" customHeight="1">
      <c r="A38" s="139">
        <f t="shared" si="0"/>
        <v>31</v>
      </c>
      <c r="B38" s="185">
        <v>64</v>
      </c>
      <c r="C38" s="140" t="str">
        <f>VLOOKUP(B38,Startlist!B:F,2,FALSE)</f>
        <v>MV4</v>
      </c>
      <c r="D38" s="141" t="str">
        <f>CONCATENATE(VLOOKUP(B38,Startlist!B:H,3,FALSE)," / ",VLOOKUP(B38,Startlist!B:H,4,FALSE))</f>
        <v>Janar Lehtniit / Rauno Orupōld</v>
      </c>
      <c r="E38" s="142" t="str">
        <f>VLOOKUP(B38,Startlist!B:F,5,FALSE)</f>
        <v>EST</v>
      </c>
      <c r="F38" s="141" t="str">
        <f>VLOOKUP(B38,Startlist!B:H,7,FALSE)</f>
        <v>Ford Escort RS</v>
      </c>
      <c r="G38" s="141" t="str">
        <f>VLOOKUP(B38,Startlist!B:H,6,FALSE)</f>
        <v>ERKI SPORT</v>
      </c>
      <c r="H38" s="143" t="str">
        <f>VLOOKUP(B38,Results!B:R,11,FALSE)</f>
        <v> 5.38,9</v>
      </c>
    </row>
    <row r="39" spans="1:8" ht="15" customHeight="1">
      <c r="A39" s="139">
        <f t="shared" si="0"/>
        <v>32</v>
      </c>
      <c r="B39" s="185">
        <v>211</v>
      </c>
      <c r="C39" s="140" t="str">
        <f>VLOOKUP(B39,Startlist!B:F,2,FALSE)</f>
        <v>MV3</v>
      </c>
      <c r="D39" s="141" t="str">
        <f>CONCATENATE(VLOOKUP(B39,Startlist!B:H,3,FALSE)," / ",VLOOKUP(B39,Startlist!B:H,4,FALSE))</f>
        <v>Aleksander Kudryavtsev / Sergei Larens</v>
      </c>
      <c r="E39" s="142" t="str">
        <f>VLOOKUP(B39,Startlist!B:F,5,FALSE)</f>
        <v>RUS / EST</v>
      </c>
      <c r="F39" s="141" t="str">
        <f>VLOOKUP(B39,Startlist!B:H,7,FALSE)</f>
        <v>Peugeot 208 R2</v>
      </c>
      <c r="G39" s="141" t="str">
        <f>VLOOKUP(B39,Startlist!B:H,6,FALSE)</f>
        <v>ALM MOTORSPORT</v>
      </c>
      <c r="H39" s="143" t="str">
        <f>VLOOKUP(B39,Results!B:R,11,FALSE)</f>
        <v> 5.39,0</v>
      </c>
    </row>
    <row r="40" spans="1:8" ht="15" customHeight="1">
      <c r="A40" s="139">
        <f t="shared" si="0"/>
        <v>33</v>
      </c>
      <c r="B40" s="185">
        <v>57</v>
      </c>
      <c r="C40" s="140" t="str">
        <f>VLOOKUP(B40,Startlist!B:F,2,FALSE)</f>
        <v>MV5</v>
      </c>
      <c r="D40" s="141" t="str">
        <f>CONCATENATE(VLOOKUP(B40,Startlist!B:H,3,FALSE)," / ",VLOOKUP(B40,Startlist!B:H,4,FALSE))</f>
        <v>Raido Laulik / Tōnis Viidas</v>
      </c>
      <c r="E40" s="142" t="str">
        <f>VLOOKUP(B40,Startlist!B:F,5,FALSE)</f>
        <v>EST</v>
      </c>
      <c r="F40" s="141" t="str">
        <f>VLOOKUP(B40,Startlist!B:H,7,FALSE)</f>
        <v>Nissan Sunny</v>
      </c>
      <c r="G40" s="141" t="str">
        <f>VLOOKUP(B40,Startlist!B:H,6,FALSE)</f>
        <v>SAR-TECH MOTORSPORT</v>
      </c>
      <c r="H40" s="143" t="str">
        <f>VLOOKUP(B40,Results!B:R,11,FALSE)</f>
        <v> 5.40,5</v>
      </c>
    </row>
    <row r="41" spans="1:8" ht="15" customHeight="1">
      <c r="A41" s="139">
        <f t="shared" si="0"/>
        <v>34</v>
      </c>
      <c r="B41" s="185">
        <v>205</v>
      </c>
      <c r="C41" s="140" t="str">
        <f>VLOOKUP(B41,Startlist!B:F,2,FALSE)</f>
        <v>MV3</v>
      </c>
      <c r="D41" s="141" t="str">
        <f>CONCATENATE(VLOOKUP(B41,Startlist!B:H,3,FALSE)," / ",VLOOKUP(B41,Startlist!B:H,4,FALSE))</f>
        <v>Oliver Ojaperv / Jarno Talve</v>
      </c>
      <c r="E41" s="142" t="str">
        <f>VLOOKUP(B41,Startlist!B:F,5,FALSE)</f>
        <v>EST</v>
      </c>
      <c r="F41" s="141" t="str">
        <f>VLOOKUP(B41,Startlist!B:H,7,FALSE)</f>
        <v>Ford Fiesta R2</v>
      </c>
      <c r="G41" s="141" t="str">
        <f>VLOOKUP(B41,Startlist!B:H,6,FALSE)</f>
        <v>OT RACING</v>
      </c>
      <c r="H41" s="143" t="str">
        <f>VLOOKUP(B41,Results!B:R,11,FALSE)</f>
        <v> 5.40,7</v>
      </c>
    </row>
    <row r="42" spans="1:8" ht="15" customHeight="1">
      <c r="A42" s="139">
        <f t="shared" si="0"/>
        <v>35</v>
      </c>
      <c r="B42" s="185">
        <v>203</v>
      </c>
      <c r="C42" s="140" t="str">
        <f>VLOOKUP(B42,Startlist!B:F,2,FALSE)</f>
        <v>MV3</v>
      </c>
      <c r="D42" s="141" t="str">
        <f>CONCATENATE(VLOOKUP(B42,Startlist!B:H,3,FALSE)," / ",VLOOKUP(B42,Startlist!B:H,4,FALSE))</f>
        <v>Rasmus Uustulnd / Kuldar Sikk</v>
      </c>
      <c r="E42" s="142" t="str">
        <f>VLOOKUP(B42,Startlist!B:F,5,FALSE)</f>
        <v>EST</v>
      </c>
      <c r="F42" s="141" t="str">
        <f>VLOOKUP(B42,Startlist!B:H,7,FALSE)</f>
        <v>Ford Fiesta R2</v>
      </c>
      <c r="G42" s="141" t="str">
        <f>VLOOKUP(B42,Startlist!B:H,6,FALSE)</f>
        <v>SAR-TECH MOTORSPORT</v>
      </c>
      <c r="H42" s="143" t="str">
        <f>VLOOKUP(B42,Results!B:R,11,FALSE)</f>
        <v> 5.41,6</v>
      </c>
    </row>
    <row r="43" spans="1:8" ht="15" customHeight="1">
      <c r="A43" s="139">
        <f t="shared" si="0"/>
        <v>36</v>
      </c>
      <c r="B43" s="185">
        <v>58</v>
      </c>
      <c r="C43" s="140" t="str">
        <f>VLOOKUP(B43,Startlist!B:F,2,FALSE)</f>
        <v>MV5</v>
      </c>
      <c r="D43" s="141" t="str">
        <f>CONCATENATE(VLOOKUP(B43,Startlist!B:H,3,FALSE)," / ",VLOOKUP(B43,Startlist!B:H,4,FALSE))</f>
        <v>Gert-Kaupo Kähr / Jan Pantalon</v>
      </c>
      <c r="E43" s="142" t="str">
        <f>VLOOKUP(B43,Startlist!B:F,5,FALSE)</f>
        <v>EST</v>
      </c>
      <c r="F43" s="141" t="str">
        <f>VLOOKUP(B43,Startlist!B:H,7,FALSE)</f>
        <v>Honda Civic</v>
      </c>
      <c r="G43" s="141" t="str">
        <f>VLOOKUP(B43,Startlist!B:H,6,FALSE)</f>
        <v>PROREX RACING</v>
      </c>
      <c r="H43" s="143" t="str">
        <f>VLOOKUP(B43,Results!B:R,11,FALSE)</f>
        <v> 5.50,4</v>
      </c>
    </row>
    <row r="44" spans="1:8" ht="15" customHeight="1">
      <c r="A44" s="139">
        <f t="shared" si="0"/>
        <v>37</v>
      </c>
      <c r="B44" s="185">
        <v>79</v>
      </c>
      <c r="C44" s="140" t="str">
        <f>VLOOKUP(B44,Startlist!B:F,2,FALSE)</f>
        <v>MV5</v>
      </c>
      <c r="D44" s="141" t="str">
        <f>CONCATENATE(VLOOKUP(B44,Startlist!B:H,3,FALSE)," / ",VLOOKUP(B44,Startlist!B:H,4,FALSE))</f>
        <v>Klim Baikov / Andrey Kleshchev</v>
      </c>
      <c r="E44" s="142" t="str">
        <f>VLOOKUP(B44,Startlist!B:F,5,FALSE)</f>
        <v>RUS</v>
      </c>
      <c r="F44" s="141" t="str">
        <f>VLOOKUP(B44,Startlist!B:H,7,FALSE)</f>
        <v>Lada 2105</v>
      </c>
      <c r="G44" s="141" t="str">
        <f>VLOOKUP(B44,Startlist!B:H,6,FALSE)</f>
        <v>KLIM BAIKOV</v>
      </c>
      <c r="H44" s="143" t="str">
        <f>VLOOKUP(B44,Results!B:R,11,FALSE)</f>
        <v> 5.54,1</v>
      </c>
    </row>
    <row r="45" spans="1:8" ht="15" customHeight="1">
      <c r="A45" s="139">
        <f t="shared" si="0"/>
        <v>38</v>
      </c>
      <c r="B45" s="185">
        <v>42</v>
      </c>
      <c r="C45" s="140" t="str">
        <f>VLOOKUP(B45,Startlist!B:F,2,FALSE)</f>
        <v>MV2</v>
      </c>
      <c r="D45" s="141" t="str">
        <f>CONCATENATE(VLOOKUP(B45,Startlist!B:H,3,FALSE)," / ",VLOOKUP(B45,Startlist!B:H,4,FALSE))</f>
        <v>Andri Sirp / Jarmo Liivak</v>
      </c>
      <c r="E45" s="142" t="str">
        <f>VLOOKUP(B45,Startlist!B:F,5,FALSE)</f>
        <v>EST</v>
      </c>
      <c r="F45" s="141" t="str">
        <f>VLOOKUP(B45,Startlist!B:H,7,FALSE)</f>
        <v>Mitsubishi Lancer Evo 9</v>
      </c>
      <c r="G45" s="141" t="str">
        <f>VLOOKUP(B45,Startlist!B:H,6,FALSE)</f>
        <v>TIKKRI MOTORSPORT</v>
      </c>
      <c r="H45" s="143" t="str">
        <f>VLOOKUP(B45,Results!B:R,11,FALSE)</f>
        <v> 5.54,4</v>
      </c>
    </row>
    <row r="46" spans="1:8" ht="15" customHeight="1">
      <c r="A46" s="139">
        <f t="shared" si="0"/>
        <v>39</v>
      </c>
      <c r="B46" s="185">
        <v>71</v>
      </c>
      <c r="C46" s="140" t="str">
        <f>VLOOKUP(B46,Startlist!B:F,2,FALSE)</f>
        <v>MV6</v>
      </c>
      <c r="D46" s="141" t="str">
        <f>CONCATENATE(VLOOKUP(B46,Startlist!B:H,3,FALSE)," / ",VLOOKUP(B46,Startlist!B:H,4,FALSE))</f>
        <v>Peeter Kaibald / Sven Andevei</v>
      </c>
      <c r="E46" s="142" t="str">
        <f>VLOOKUP(B46,Startlist!B:F,5,FALSE)</f>
        <v>EST</v>
      </c>
      <c r="F46" s="141" t="str">
        <f>VLOOKUP(B46,Startlist!B:H,7,FALSE)</f>
        <v>BMW M3</v>
      </c>
      <c r="G46" s="141" t="str">
        <f>VLOOKUP(B46,Startlist!B:H,6,FALSE)</f>
        <v>MS RACING</v>
      </c>
      <c r="H46" s="143" t="str">
        <f>VLOOKUP(B46,Results!B:R,11,FALSE)</f>
        <v> 6.01,6</v>
      </c>
    </row>
    <row r="47" spans="1:8" ht="15" customHeight="1">
      <c r="A47" s="139">
        <f t="shared" si="0"/>
        <v>40</v>
      </c>
      <c r="B47" s="185">
        <v>59</v>
      </c>
      <c r="C47" s="140" t="str">
        <f>VLOOKUP(B47,Startlist!B:F,2,FALSE)</f>
        <v>MV5</v>
      </c>
      <c r="D47" s="141" t="str">
        <f>CONCATENATE(VLOOKUP(B47,Startlist!B:H,3,FALSE)," / ",VLOOKUP(B47,Startlist!B:H,4,FALSE))</f>
        <v>Kermo Laus / Kauri Pannas</v>
      </c>
      <c r="E47" s="142" t="str">
        <f>VLOOKUP(B47,Startlist!B:F,5,FALSE)</f>
        <v>EST</v>
      </c>
      <c r="F47" s="141" t="str">
        <f>VLOOKUP(B47,Startlist!B:H,7,FALSE)</f>
        <v>Nissan Sunny</v>
      </c>
      <c r="G47" s="141" t="str">
        <f>VLOOKUP(B47,Startlist!B:H,6,FALSE)</f>
        <v>SAR-TECH MOTORSPORT</v>
      </c>
      <c r="H47" s="143" t="str">
        <f>VLOOKUP(B47,Results!B:R,11,FALSE)</f>
        <v> 6.03,7</v>
      </c>
    </row>
    <row r="48" spans="1:8" ht="15" customHeight="1">
      <c r="A48" s="139">
        <f t="shared" si="0"/>
        <v>41</v>
      </c>
      <c r="B48" s="185">
        <v>81</v>
      </c>
      <c r="C48" s="140" t="str">
        <f>VLOOKUP(B48,Startlist!B:F,2,FALSE)</f>
        <v>MV5</v>
      </c>
      <c r="D48" s="141" t="str">
        <f>CONCATENATE(VLOOKUP(B48,Startlist!B:H,3,FALSE)," / ",VLOOKUP(B48,Startlist!B:H,4,FALSE))</f>
        <v>Raigo Vilbiks / Hellu Smorodin</v>
      </c>
      <c r="E48" s="142" t="str">
        <f>VLOOKUP(B48,Startlist!B:F,5,FALSE)</f>
        <v>EST</v>
      </c>
      <c r="F48" s="141" t="str">
        <f>VLOOKUP(B48,Startlist!B:H,7,FALSE)</f>
        <v>Lada Samara</v>
      </c>
      <c r="G48" s="141" t="str">
        <f>VLOOKUP(B48,Startlist!B:H,6,FALSE)</f>
        <v>ECOM MOTORSPORT</v>
      </c>
      <c r="H48" s="143" t="str">
        <f>VLOOKUP(B48,Results!B:R,11,FALSE)</f>
        <v> 6.06,0</v>
      </c>
    </row>
    <row r="49" spans="1:8" ht="15" customHeight="1">
      <c r="A49" s="139">
        <f t="shared" si="0"/>
        <v>42</v>
      </c>
      <c r="B49" s="185">
        <v>215</v>
      </c>
      <c r="C49" s="140" t="str">
        <f>VLOOKUP(B49,Startlist!B:F,2,FALSE)</f>
        <v>MV3</v>
      </c>
      <c r="D49" s="141" t="str">
        <f>CONCATENATE(VLOOKUP(B49,Startlist!B:H,3,FALSE)," / ",VLOOKUP(B49,Startlist!B:H,4,FALSE))</f>
        <v>Mihkel Niinemäe / Janno Siitan</v>
      </c>
      <c r="E49" s="142" t="str">
        <f>VLOOKUP(B49,Startlist!B:F,5,FALSE)</f>
        <v>EST</v>
      </c>
      <c r="F49" s="141" t="str">
        <f>VLOOKUP(B49,Startlist!B:H,7,FALSE)</f>
        <v>Peugeot 208 R2</v>
      </c>
      <c r="G49" s="141" t="str">
        <f>VLOOKUP(B49,Startlist!B:H,6,FALSE)</f>
        <v>CUEKS RACING</v>
      </c>
      <c r="H49" s="143" t="str">
        <f>VLOOKUP(B49,Results!B:R,11,FALSE)</f>
        <v> 6.10,7</v>
      </c>
    </row>
    <row r="50" spans="1:8" ht="15" customHeight="1">
      <c r="A50" s="139">
        <f t="shared" si="0"/>
        <v>43</v>
      </c>
      <c r="B50" s="185">
        <v>80</v>
      </c>
      <c r="C50" s="140" t="str">
        <f>VLOOKUP(B50,Startlist!B:F,2,FALSE)</f>
        <v>MV5</v>
      </c>
      <c r="D50" s="141" t="str">
        <f>CONCATENATE(VLOOKUP(B50,Startlist!B:H,3,FALSE)," / ",VLOOKUP(B50,Startlist!B:H,4,FALSE))</f>
        <v>Alari Sillaste / Arvo Liimann</v>
      </c>
      <c r="E50" s="142" t="str">
        <f>VLOOKUP(B50,Startlist!B:F,5,FALSE)</f>
        <v>EST</v>
      </c>
      <c r="F50" s="141" t="str">
        <f>VLOOKUP(B50,Startlist!B:H,7,FALSE)</f>
        <v>AZLK 2140</v>
      </c>
      <c r="G50" s="141" t="str">
        <f>VLOOKUP(B50,Startlist!B:H,6,FALSE)</f>
        <v>ECOM MOTORSPORT</v>
      </c>
      <c r="H50" s="143" t="str">
        <f>VLOOKUP(B50,Results!B:R,11,FALSE)</f>
        <v> 6.12,1</v>
      </c>
    </row>
    <row r="51" spans="1:8" ht="15" customHeight="1">
      <c r="A51" s="139">
        <f t="shared" si="0"/>
        <v>44</v>
      </c>
      <c r="B51" s="185">
        <v>100</v>
      </c>
      <c r="C51" s="140" t="str">
        <f>VLOOKUP(B51,Startlist!B:F,2,FALSE)</f>
        <v>MV4</v>
      </c>
      <c r="D51" s="141" t="str">
        <f>CONCATENATE(VLOOKUP(B51,Startlist!B:H,3,FALSE)," / ",VLOOKUP(B51,Startlist!B:H,4,FALSE))</f>
        <v>Priit Estermaa / Raino Friedemann</v>
      </c>
      <c r="E51" s="142" t="str">
        <f>VLOOKUP(B51,Startlist!B:F,5,FALSE)</f>
        <v>EST</v>
      </c>
      <c r="F51" s="141" t="str">
        <f>VLOOKUP(B51,Startlist!B:H,7,FALSE)</f>
        <v>Nissan Sunny</v>
      </c>
      <c r="G51" s="141" t="str">
        <f>VLOOKUP(B51,Startlist!B:H,6,FALSE)</f>
        <v>KAUR MOTORSPORT</v>
      </c>
      <c r="H51" s="143" t="str">
        <f>VLOOKUP(B51,Results!B:R,11,FALSE)</f>
        <v> 6.16,0</v>
      </c>
    </row>
    <row r="52" spans="1:8" ht="15" customHeight="1">
      <c r="A52" s="139">
        <f t="shared" si="0"/>
        <v>45</v>
      </c>
      <c r="B52" s="185">
        <v>93</v>
      </c>
      <c r="C52" s="140" t="str">
        <f>VLOOKUP(B52,Startlist!B:F,2,FALSE)</f>
        <v>MV4</v>
      </c>
      <c r="D52" s="141" t="str">
        <f>CONCATENATE(VLOOKUP(B52,Startlist!B:H,3,FALSE)," / ",VLOOKUP(B52,Startlist!B:H,4,FALSE))</f>
        <v>Karl Küttim / Raiko Lille</v>
      </c>
      <c r="E52" s="142" t="str">
        <f>VLOOKUP(B52,Startlist!B:F,5,FALSE)</f>
        <v>EST</v>
      </c>
      <c r="F52" s="141" t="str">
        <f>VLOOKUP(B52,Startlist!B:H,7,FALSE)</f>
        <v>Nissan Sunny GTI</v>
      </c>
      <c r="G52" s="141" t="str">
        <f>VLOOKUP(B52,Startlist!B:H,6,FALSE)</f>
        <v>ECOM MOTORSPORT</v>
      </c>
      <c r="H52" s="143" t="str">
        <f>VLOOKUP(B52,Results!B:R,11,FALSE)</f>
        <v> 6.20,7</v>
      </c>
    </row>
    <row r="53" spans="1:8" ht="15" customHeight="1">
      <c r="A53" s="139">
        <f t="shared" si="0"/>
        <v>46</v>
      </c>
      <c r="B53" s="185">
        <v>96</v>
      </c>
      <c r="C53" s="140" t="str">
        <f>VLOOKUP(B53,Startlist!B:F,2,FALSE)</f>
        <v>MV6</v>
      </c>
      <c r="D53" s="141" t="str">
        <f>CONCATENATE(VLOOKUP(B53,Startlist!B:H,3,FALSE)," / ",VLOOKUP(B53,Startlist!B:H,4,FALSE))</f>
        <v>Henri Hallik / Urmo Piigli</v>
      </c>
      <c r="E53" s="142" t="str">
        <f>VLOOKUP(B53,Startlist!B:F,5,FALSE)</f>
        <v>EST</v>
      </c>
      <c r="F53" s="141" t="str">
        <f>VLOOKUP(B53,Startlist!B:H,7,FALSE)</f>
        <v>BMW 325i</v>
      </c>
      <c r="G53" s="141" t="str">
        <f>VLOOKUP(B53,Startlist!B:H,6,FALSE)</f>
        <v>PROREHV RALLY TEAM</v>
      </c>
      <c r="H53" s="143" t="str">
        <f>VLOOKUP(B53,Results!B:R,11,FALSE)</f>
        <v> 6.21,4</v>
      </c>
    </row>
    <row r="54" spans="1:8" ht="15" customHeight="1">
      <c r="A54" s="139">
        <f t="shared" si="0"/>
        <v>47</v>
      </c>
      <c r="B54" s="185">
        <v>83</v>
      </c>
      <c r="C54" s="140" t="str">
        <f>VLOOKUP(B54,Startlist!B:F,2,FALSE)</f>
        <v>MV4</v>
      </c>
      <c r="D54" s="141" t="str">
        <f>CONCATENATE(VLOOKUP(B54,Startlist!B:H,3,FALSE)," / ",VLOOKUP(B54,Startlist!B:H,4,FALSE))</f>
        <v>Alar Tatrik / Lauri ōlli</v>
      </c>
      <c r="E54" s="142" t="str">
        <f>VLOOKUP(B54,Startlist!B:F,5,FALSE)</f>
        <v>EST</v>
      </c>
      <c r="F54" s="141" t="str">
        <f>VLOOKUP(B54,Startlist!B:H,7,FALSE)</f>
        <v>BMW 318</v>
      </c>
      <c r="G54" s="141" t="str">
        <f>VLOOKUP(B54,Startlist!B:H,6,FALSE)</f>
        <v>MS RACING</v>
      </c>
      <c r="H54" s="143" t="str">
        <f>VLOOKUP(B54,Results!B:R,11,FALSE)</f>
        <v> 6.25,5</v>
      </c>
    </row>
    <row r="55" spans="1:8" ht="15" customHeight="1">
      <c r="A55" s="139">
        <f t="shared" si="0"/>
        <v>48</v>
      </c>
      <c r="B55" s="185">
        <v>113</v>
      </c>
      <c r="C55" s="140" t="str">
        <f>VLOOKUP(B55,Startlist!B:F,2,FALSE)</f>
        <v>MV8</v>
      </c>
      <c r="D55" s="141" t="str">
        <f>CONCATENATE(VLOOKUP(B55,Startlist!B:H,3,FALSE)," / ",VLOOKUP(B55,Startlist!B:H,4,FALSE))</f>
        <v>Tarmo Silt / Raido Loel</v>
      </c>
      <c r="E55" s="142" t="str">
        <f>VLOOKUP(B55,Startlist!B:F,5,FALSE)</f>
        <v>EST</v>
      </c>
      <c r="F55" s="141" t="str">
        <f>VLOOKUP(B55,Startlist!B:H,7,FALSE)</f>
        <v>Gaz 51</v>
      </c>
      <c r="G55" s="141" t="str">
        <f>VLOOKUP(B55,Startlist!B:H,6,FALSE)</f>
        <v>GAZ RALLIKLUBI</v>
      </c>
      <c r="H55" s="143" t="str">
        <f>VLOOKUP(B55,Results!B:R,11,FALSE)</f>
        <v> 6.30,6</v>
      </c>
    </row>
    <row r="56" spans="1:8" ht="15" customHeight="1">
      <c r="A56" s="139">
        <f t="shared" si="0"/>
        <v>49</v>
      </c>
      <c r="B56" s="185">
        <v>111</v>
      </c>
      <c r="C56" s="140" t="str">
        <f>VLOOKUP(B56,Startlist!B:F,2,FALSE)</f>
        <v>MV8</v>
      </c>
      <c r="D56" s="141" t="str">
        <f>CONCATENATE(VLOOKUP(B56,Startlist!B:H,3,FALSE)," / ",VLOOKUP(B56,Startlist!B:H,4,FALSE))</f>
        <v>Taavi Niinemets / Esko Allika</v>
      </c>
      <c r="E56" s="142" t="str">
        <f>VLOOKUP(B56,Startlist!B:F,5,FALSE)</f>
        <v>EST</v>
      </c>
      <c r="F56" s="141" t="str">
        <f>VLOOKUP(B56,Startlist!B:H,7,FALSE)</f>
        <v>Gaz 51A</v>
      </c>
      <c r="G56" s="141" t="str">
        <f>VLOOKUP(B56,Startlist!B:H,6,FALSE)</f>
        <v>GAZ RALLIKLUBI</v>
      </c>
      <c r="H56" s="143" t="str">
        <f>VLOOKUP(B56,Results!B:R,11,FALSE)</f>
        <v> 6.31,2</v>
      </c>
    </row>
    <row r="57" spans="1:8" ht="15" customHeight="1">
      <c r="A57" s="139">
        <f t="shared" si="0"/>
        <v>50</v>
      </c>
      <c r="B57" s="185">
        <v>85</v>
      </c>
      <c r="C57" s="140" t="str">
        <f>VLOOKUP(B57,Startlist!B:F,2,FALSE)</f>
        <v>MV7</v>
      </c>
      <c r="D57" s="141" t="str">
        <f>CONCATENATE(VLOOKUP(B57,Startlist!B:H,3,FALSE)," / ",VLOOKUP(B57,Startlist!B:H,4,FALSE))</f>
        <v>Allar Goldberg / Kaarel Lääne</v>
      </c>
      <c r="E57" s="142" t="str">
        <f>VLOOKUP(B57,Startlist!B:F,5,FALSE)</f>
        <v>EST</v>
      </c>
      <c r="F57" s="141" t="str">
        <f>VLOOKUP(B57,Startlist!B:H,7,FALSE)</f>
        <v>Lancia Delta HFIntegrale</v>
      </c>
      <c r="G57" s="141" t="str">
        <f>VLOOKUP(B57,Startlist!B:H,6,FALSE)</f>
        <v>ALM MOTORSPORT</v>
      </c>
      <c r="H57" s="143" t="str">
        <f>VLOOKUP(B57,Results!B:R,11,FALSE)</f>
        <v> 6.31,9</v>
      </c>
    </row>
    <row r="58" spans="1:8" ht="15" customHeight="1">
      <c r="A58" s="139">
        <f t="shared" si="0"/>
        <v>51</v>
      </c>
      <c r="B58" s="185">
        <v>103</v>
      </c>
      <c r="C58" s="140" t="str">
        <f>VLOOKUP(B58,Startlist!B:F,2,FALSE)</f>
        <v>MV4</v>
      </c>
      <c r="D58" s="141" t="str">
        <f>CONCATENATE(VLOOKUP(B58,Startlist!B:H,3,FALSE)," / ",VLOOKUP(B58,Startlist!B:H,4,FALSE))</f>
        <v>Chrislin Sepp / Karl-Artur Viitra</v>
      </c>
      <c r="E58" s="142" t="str">
        <f>VLOOKUP(B58,Startlist!B:F,5,FALSE)</f>
        <v>EST</v>
      </c>
      <c r="F58" s="141" t="str">
        <f>VLOOKUP(B58,Startlist!B:H,7,FALSE)</f>
        <v>Honda Civic Type-R</v>
      </c>
      <c r="G58" s="141" t="str">
        <f>VLOOKUP(B58,Startlist!B:H,6,FALSE)</f>
        <v>PROREHV RALLY TEAM</v>
      </c>
      <c r="H58" s="143" t="str">
        <f>VLOOKUP(B58,Results!B:R,11,FALSE)</f>
        <v> 6.33,5</v>
      </c>
    </row>
    <row r="59" spans="1:8" ht="15" customHeight="1">
      <c r="A59" s="139">
        <f t="shared" si="0"/>
        <v>52</v>
      </c>
      <c r="B59" s="185">
        <v>104</v>
      </c>
      <c r="C59" s="140" t="str">
        <f>VLOOKUP(B59,Startlist!B:F,2,FALSE)</f>
        <v>MV5</v>
      </c>
      <c r="D59" s="141" t="str">
        <f>CONCATENATE(VLOOKUP(B59,Startlist!B:H,3,FALSE)," / ",VLOOKUP(B59,Startlist!B:H,4,FALSE))</f>
        <v>Vaido Tali / Taavi Udevald</v>
      </c>
      <c r="E59" s="142" t="str">
        <f>VLOOKUP(B59,Startlist!B:F,5,FALSE)</f>
        <v>EST</v>
      </c>
      <c r="F59" s="141" t="str">
        <f>VLOOKUP(B59,Startlist!B:H,7,FALSE)</f>
        <v>Lada VFTS</v>
      </c>
      <c r="G59" s="141" t="str">
        <f>VLOOKUP(B59,Startlist!B:H,6,FALSE)</f>
        <v>ECOM MOTORSPORT</v>
      </c>
      <c r="H59" s="143" t="str">
        <f>VLOOKUP(B59,Results!B:R,11,FALSE)</f>
        <v> 6.33,7</v>
      </c>
    </row>
    <row r="60" spans="1:8" ht="15" customHeight="1">
      <c r="A60" s="139">
        <f t="shared" si="0"/>
        <v>53</v>
      </c>
      <c r="B60" s="185">
        <v>92</v>
      </c>
      <c r="C60" s="140" t="str">
        <f>VLOOKUP(B60,Startlist!B:F,2,FALSE)</f>
        <v>MV4</v>
      </c>
      <c r="D60" s="141" t="str">
        <f>CONCATENATE(VLOOKUP(B60,Startlist!B:H,3,FALSE)," / ",VLOOKUP(B60,Startlist!B:H,4,FALSE))</f>
        <v>Erkko East / Margus Brant</v>
      </c>
      <c r="E60" s="142" t="str">
        <f>VLOOKUP(B60,Startlist!B:F,5,FALSE)</f>
        <v>EST</v>
      </c>
      <c r="F60" s="141" t="str">
        <f>VLOOKUP(B60,Startlist!B:H,7,FALSE)</f>
        <v>Honda Civic Type-R</v>
      </c>
      <c r="G60" s="141" t="str">
        <f>VLOOKUP(B60,Startlist!B:H,6,FALSE)</f>
        <v>OT RACING</v>
      </c>
      <c r="H60" s="143" t="str">
        <f>VLOOKUP(B60,Results!B:R,11,FALSE)</f>
        <v> 6.37,6</v>
      </c>
    </row>
    <row r="61" spans="1:8" ht="15" customHeight="1">
      <c r="A61" s="139">
        <f t="shared" si="0"/>
        <v>54</v>
      </c>
      <c r="B61" s="185">
        <v>94</v>
      </c>
      <c r="C61" s="140" t="str">
        <f>VLOOKUP(B61,Startlist!B:F,2,FALSE)</f>
        <v>MV4</v>
      </c>
      <c r="D61" s="141" t="str">
        <f>CONCATENATE(VLOOKUP(B61,Startlist!B:H,3,FALSE)," / ",VLOOKUP(B61,Startlist!B:H,4,FALSE))</f>
        <v>Jörgen Pukk / Joosep Ausmees</v>
      </c>
      <c r="E61" s="142" t="str">
        <f>VLOOKUP(B61,Startlist!B:F,5,FALSE)</f>
        <v>EST</v>
      </c>
      <c r="F61" s="141" t="str">
        <f>VLOOKUP(B61,Startlist!B:H,7,FALSE)</f>
        <v>BMW 320</v>
      </c>
      <c r="G61" s="141" t="str">
        <f>VLOOKUP(B61,Startlist!B:H,6,FALSE)</f>
        <v>LAITSERALLYPARK</v>
      </c>
      <c r="H61" s="143" t="str">
        <f>VLOOKUP(B61,Results!B:R,11,FALSE)</f>
        <v> 6.39,0</v>
      </c>
    </row>
    <row r="62" spans="1:8" ht="15" customHeight="1">
      <c r="A62" s="139">
        <f t="shared" si="0"/>
        <v>55</v>
      </c>
      <c r="B62" s="185">
        <v>99</v>
      </c>
      <c r="C62" s="140" t="str">
        <f>VLOOKUP(B62,Startlist!B:F,2,FALSE)</f>
        <v>MV4</v>
      </c>
      <c r="D62" s="141" t="str">
        <f>CONCATENATE(VLOOKUP(B62,Startlist!B:H,3,FALSE)," / ",VLOOKUP(B62,Startlist!B:H,4,FALSE))</f>
        <v>Peeter Salmu / Kristo Tamm</v>
      </c>
      <c r="E62" s="142" t="str">
        <f>VLOOKUP(B62,Startlist!B:F,5,FALSE)</f>
        <v>EST</v>
      </c>
      <c r="F62" s="141" t="str">
        <f>VLOOKUP(B62,Startlist!B:H,7,FALSE)</f>
        <v>Peugeot 309</v>
      </c>
      <c r="G62" s="141" t="str">
        <f>VLOOKUP(B62,Startlist!B:H,6,FALSE)</f>
        <v>PRINTSPORT RACING</v>
      </c>
      <c r="H62" s="143" t="str">
        <f>VLOOKUP(B62,Results!B:R,11,FALSE)</f>
        <v> 6.44,2</v>
      </c>
    </row>
    <row r="63" spans="1:8" ht="15" customHeight="1">
      <c r="A63" s="139">
        <f t="shared" si="0"/>
        <v>56</v>
      </c>
      <c r="B63" s="185">
        <v>112</v>
      </c>
      <c r="C63" s="140" t="str">
        <f>VLOOKUP(B63,Startlist!B:F,2,FALSE)</f>
        <v>MV8</v>
      </c>
      <c r="D63" s="141" t="str">
        <f>CONCATENATE(VLOOKUP(B63,Startlist!B:H,3,FALSE)," / ",VLOOKUP(B63,Startlist!B:H,4,FALSE))</f>
        <v>Rainer Tuberik / Tauri Taevas</v>
      </c>
      <c r="E63" s="142" t="str">
        <f>VLOOKUP(B63,Startlist!B:F,5,FALSE)</f>
        <v>EST</v>
      </c>
      <c r="F63" s="141" t="str">
        <f>VLOOKUP(B63,Startlist!B:H,7,FALSE)</f>
        <v>Gaz 51</v>
      </c>
      <c r="G63" s="141" t="str">
        <f>VLOOKUP(B63,Startlist!B:H,6,FALSE)</f>
        <v>GAZ RALLIKLUBI</v>
      </c>
      <c r="H63" s="143" t="str">
        <f>VLOOKUP(B63,Results!B:R,11,FALSE)</f>
        <v> 6.45,1</v>
      </c>
    </row>
    <row r="64" spans="1:8" ht="15" customHeight="1">
      <c r="A64" s="139">
        <f t="shared" si="0"/>
        <v>57</v>
      </c>
      <c r="B64" s="185">
        <v>121</v>
      </c>
      <c r="C64" s="140" t="str">
        <f>VLOOKUP(B64,Startlist!B:F,2,FALSE)</f>
        <v>MV8</v>
      </c>
      <c r="D64" s="141" t="str">
        <f>CONCATENATE(VLOOKUP(B64,Startlist!B:H,3,FALSE)," / ",VLOOKUP(B64,Startlist!B:H,4,FALSE))</f>
        <v>Elmo Allika / Valter Nōmmik</v>
      </c>
      <c r="E64" s="142" t="str">
        <f>VLOOKUP(B64,Startlist!B:F,5,FALSE)</f>
        <v>EST</v>
      </c>
      <c r="F64" s="141" t="str">
        <f>VLOOKUP(B64,Startlist!B:H,7,FALSE)</f>
        <v>Gaz 51</v>
      </c>
      <c r="G64" s="141" t="str">
        <f>VLOOKUP(B64,Startlist!B:H,6,FALSE)</f>
        <v>GAZ RALLIKLUBI</v>
      </c>
      <c r="H64" s="143" t="str">
        <f>VLOOKUP(B64,Results!B:R,11,FALSE)</f>
        <v> 6.47,1</v>
      </c>
    </row>
    <row r="65" spans="1:8" ht="15" customHeight="1">
      <c r="A65" s="139">
        <f t="shared" si="0"/>
        <v>58</v>
      </c>
      <c r="B65" s="185">
        <v>97</v>
      </c>
      <c r="C65" s="140" t="str">
        <f>VLOOKUP(B65,Startlist!B:F,2,FALSE)</f>
        <v>MV5</v>
      </c>
      <c r="D65" s="141" t="str">
        <f>CONCATENATE(VLOOKUP(B65,Startlist!B:H,3,FALSE)," / ",VLOOKUP(B65,Startlist!B:H,4,FALSE))</f>
        <v>Kalle Kruusma / Terko Jakobson</v>
      </c>
      <c r="E65" s="142" t="str">
        <f>VLOOKUP(B65,Startlist!B:F,5,FALSE)</f>
        <v>EST</v>
      </c>
      <c r="F65" s="141" t="str">
        <f>VLOOKUP(B65,Startlist!B:H,7,FALSE)</f>
        <v>Lada 2105</v>
      </c>
      <c r="G65" s="141" t="str">
        <f>VLOOKUP(B65,Startlist!B:H,6,FALSE)</f>
        <v>LAITSERALLYPARK</v>
      </c>
      <c r="H65" s="143" t="str">
        <f>VLOOKUP(B65,Results!B:R,11,FALSE)</f>
        <v> 6.51,3</v>
      </c>
    </row>
    <row r="66" spans="1:8" ht="15" customHeight="1">
      <c r="A66" s="139">
        <f t="shared" si="0"/>
        <v>59</v>
      </c>
      <c r="B66" s="185">
        <v>119</v>
      </c>
      <c r="C66" s="140" t="str">
        <f>VLOOKUP(B66,Startlist!B:F,2,FALSE)</f>
        <v>MV8</v>
      </c>
      <c r="D66" s="141" t="str">
        <f>CONCATENATE(VLOOKUP(B66,Startlist!B:H,3,FALSE)," / ",VLOOKUP(B66,Startlist!B:H,4,FALSE))</f>
        <v>Jüri Lindmets / Nele Helü</v>
      </c>
      <c r="E66" s="142" t="str">
        <f>VLOOKUP(B66,Startlist!B:F,5,FALSE)</f>
        <v>EST</v>
      </c>
      <c r="F66" s="141" t="str">
        <f>VLOOKUP(B66,Startlist!B:H,7,FALSE)</f>
        <v>Gaz 51A</v>
      </c>
      <c r="G66" s="141" t="str">
        <f>VLOOKUP(B66,Startlist!B:H,6,FALSE)</f>
        <v>GAZ RALLIKLUBI</v>
      </c>
      <c r="H66" s="143" t="str">
        <f>VLOOKUP(B66,Results!B:R,11,FALSE)</f>
        <v> 6.51,9</v>
      </c>
    </row>
    <row r="67" spans="1:8" ht="15" customHeight="1">
      <c r="A67" s="139">
        <f t="shared" si="0"/>
        <v>60</v>
      </c>
      <c r="B67" s="185">
        <v>105</v>
      </c>
      <c r="C67" s="140" t="str">
        <f>VLOOKUP(B67,Startlist!B:F,2,FALSE)</f>
        <v>MV5</v>
      </c>
      <c r="D67" s="141" t="str">
        <f>CONCATENATE(VLOOKUP(B67,Startlist!B:H,3,FALSE)," / ",VLOOKUP(B67,Startlist!B:H,4,FALSE))</f>
        <v>Margus Jamnes / Jan Nōlvak</v>
      </c>
      <c r="E67" s="142" t="str">
        <f>VLOOKUP(B67,Startlist!B:F,5,FALSE)</f>
        <v>EST</v>
      </c>
      <c r="F67" s="141" t="str">
        <f>VLOOKUP(B67,Startlist!B:H,7,FALSE)</f>
        <v>Lada Samara</v>
      </c>
      <c r="G67" s="141" t="str">
        <f>VLOOKUP(B67,Startlist!B:H,6,FALSE)</f>
        <v>ECOM MOTORSPORT</v>
      </c>
      <c r="H67" s="143" t="str">
        <f>VLOOKUP(B67,Results!B:R,11,FALSE)</f>
        <v> 6.57,6</v>
      </c>
    </row>
    <row r="68" spans="1:8" ht="15" customHeight="1">
      <c r="A68" s="139">
        <f t="shared" si="0"/>
        <v>61</v>
      </c>
      <c r="B68" s="185">
        <v>106</v>
      </c>
      <c r="C68" s="140" t="str">
        <f>VLOOKUP(B68,Startlist!B:F,2,FALSE)</f>
        <v>MV5</v>
      </c>
      <c r="D68" s="141" t="str">
        <f>CONCATENATE(VLOOKUP(B68,Startlist!B:H,3,FALSE)," / ",VLOOKUP(B68,Startlist!B:H,4,FALSE))</f>
        <v>Villu Mättik / Arvo Maslenikov</v>
      </c>
      <c r="E68" s="142" t="str">
        <f>VLOOKUP(B68,Startlist!B:F,5,FALSE)</f>
        <v>EST</v>
      </c>
      <c r="F68" s="141" t="str">
        <f>VLOOKUP(B68,Startlist!B:H,7,FALSE)</f>
        <v>Lada 2105</v>
      </c>
      <c r="G68" s="141" t="str">
        <f>VLOOKUP(B68,Startlist!B:H,6,FALSE)</f>
        <v>SK VILLU</v>
      </c>
      <c r="H68" s="143" t="str">
        <f>VLOOKUP(B68,Results!B:R,11,FALSE)</f>
        <v> 7.27,9</v>
      </c>
    </row>
    <row r="69" spans="1:8" ht="15" customHeight="1">
      <c r="A69" s="139">
        <f t="shared" si="0"/>
        <v>62</v>
      </c>
      <c r="B69" s="185">
        <v>118</v>
      </c>
      <c r="C69" s="140" t="str">
        <f>VLOOKUP(B69,Startlist!B:F,2,FALSE)</f>
        <v>MV8</v>
      </c>
      <c r="D69" s="141" t="str">
        <f>CONCATENATE(VLOOKUP(B69,Startlist!B:H,3,FALSE)," / ",VLOOKUP(B69,Startlist!B:H,4,FALSE))</f>
        <v>Olev Helü / Aivo Alasoo</v>
      </c>
      <c r="E69" s="142" t="str">
        <f>VLOOKUP(B69,Startlist!B:F,5,FALSE)</f>
        <v>EST</v>
      </c>
      <c r="F69" s="141" t="str">
        <f>VLOOKUP(B69,Startlist!B:H,7,FALSE)</f>
        <v>Gaz 51A V8</v>
      </c>
      <c r="G69" s="141" t="str">
        <f>VLOOKUP(B69,Startlist!B:H,6,FALSE)</f>
        <v>GAZ RALLIKLUBI</v>
      </c>
      <c r="H69" s="143" t="str">
        <f>VLOOKUP(B69,Results!B:R,11,FALSE)</f>
        <v> 7.31,3</v>
      </c>
    </row>
    <row r="70" spans="1:8" ht="15" customHeight="1">
      <c r="A70" s="139">
        <f t="shared" si="0"/>
        <v>63</v>
      </c>
      <c r="B70" s="185">
        <v>108</v>
      </c>
      <c r="C70" s="140" t="str">
        <f>VLOOKUP(B70,Startlist!B:F,2,FALSE)</f>
        <v>MV5</v>
      </c>
      <c r="D70" s="141" t="str">
        <f>CONCATENATE(VLOOKUP(B70,Startlist!B:H,3,FALSE)," / ",VLOOKUP(B70,Startlist!B:H,4,FALSE))</f>
        <v>Priit Guljajev / Janek Ojala</v>
      </c>
      <c r="E70" s="142" t="str">
        <f>VLOOKUP(B70,Startlist!B:F,5,FALSE)</f>
        <v>EST</v>
      </c>
      <c r="F70" s="141" t="str">
        <f>VLOOKUP(B70,Startlist!B:H,7,FALSE)</f>
        <v>VW Golf II</v>
      </c>
      <c r="G70" s="141" t="str">
        <f>VLOOKUP(B70,Startlist!B:H,6,FALSE)</f>
        <v>ECOM MOTORSPORT</v>
      </c>
      <c r="H70" s="143" t="str">
        <f>VLOOKUP(B70,Results!B:R,11,FALSE)</f>
        <v> 7.45,8</v>
      </c>
    </row>
    <row r="71" spans="1:8" ht="15" customHeight="1">
      <c r="A71" s="139">
        <f t="shared" si="0"/>
        <v>64</v>
      </c>
      <c r="B71" s="185">
        <v>110</v>
      </c>
      <c r="C71" s="140" t="str">
        <f>VLOOKUP(B71,Startlist!B:F,2,FALSE)</f>
        <v>MV5</v>
      </c>
      <c r="D71" s="141" t="str">
        <f>CONCATENATE(VLOOKUP(B71,Startlist!B:H,3,FALSE)," / ",VLOOKUP(B71,Startlist!B:H,4,FALSE))</f>
        <v>Keiro Orgus / Harles Senka</v>
      </c>
      <c r="E71" s="142" t="str">
        <f>VLOOKUP(B71,Startlist!B:F,5,FALSE)</f>
        <v>EST</v>
      </c>
      <c r="F71" s="141" t="str">
        <f>VLOOKUP(B71,Startlist!B:H,7,FALSE)</f>
        <v>Toyota Yaris</v>
      </c>
      <c r="G71" s="141" t="str">
        <f>VLOOKUP(B71,Startlist!B:H,6,FALSE)</f>
        <v>TIKKRI MOTORSPORT</v>
      </c>
      <c r="H71" s="143" t="str">
        <f>VLOOKUP(B71,Results!B:R,11,FALSE)</f>
        <v> 8.35,3</v>
      </c>
    </row>
    <row r="72" spans="1:8" ht="15" customHeight="1">
      <c r="A72" s="139">
        <f t="shared" si="0"/>
        <v>65</v>
      </c>
      <c r="B72" s="185">
        <v>98</v>
      </c>
      <c r="C72" s="140" t="str">
        <f>VLOOKUP(B72,Startlist!B:F,2,FALSE)</f>
        <v>MV5</v>
      </c>
      <c r="D72" s="141" t="str">
        <f>CONCATENATE(VLOOKUP(B72,Startlist!B:H,3,FALSE)," / ",VLOOKUP(B72,Startlist!B:H,4,FALSE))</f>
        <v>Mait Mättik / Mihkel Vaher</v>
      </c>
      <c r="E72" s="142" t="str">
        <f>VLOOKUP(B72,Startlist!B:F,5,FALSE)</f>
        <v>EST</v>
      </c>
      <c r="F72" s="141" t="str">
        <f>VLOOKUP(B72,Startlist!B:H,7,FALSE)</f>
        <v>Lada 2107</v>
      </c>
      <c r="G72" s="141" t="str">
        <f>VLOOKUP(B72,Startlist!B:H,6,FALSE)</f>
        <v>SK VILLU</v>
      </c>
      <c r="H72" s="143" t="str">
        <f>VLOOKUP(B72,Results!B:R,11,FALSE)</f>
        <v>10.11,4</v>
      </c>
    </row>
  </sheetData>
  <sheetProtection/>
  <autoFilter ref="A7:H39"/>
  <printOptions horizontalCentered="1"/>
  <pageMargins left="0" right="0" top="0" bottom="0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1:Q25"/>
  <sheetViews>
    <sheetView zoomScalePageLayoutView="0" workbookViewId="0" topLeftCell="A1">
      <selection activeCell="A7" sqref="A6:A7"/>
    </sheetView>
  </sheetViews>
  <sheetFormatPr defaultColWidth="9.140625" defaultRowHeight="12.75"/>
  <cols>
    <col min="1" max="1" width="7.140625" style="0" customWidth="1"/>
    <col min="2" max="2" width="4.28125" style="0" customWidth="1"/>
    <col min="3" max="3" width="23.421875" style="0" customWidth="1"/>
    <col min="4" max="14" width="6.7109375" style="0" customWidth="1"/>
    <col min="15" max="15" width="14.57421875" style="0" customWidth="1"/>
  </cols>
  <sheetData>
    <row r="1" spans="1:17" ht="6" customHeight="1">
      <c r="A1" s="59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47"/>
      <c r="Q1" s="119"/>
    </row>
    <row r="2" spans="1:17" ht="15.75">
      <c r="A2" s="287" t="str">
        <f>Startlist!$F4</f>
        <v>SILVESTON 49th Saaremaa Rally 2016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47"/>
      <c r="Q2" s="119"/>
    </row>
    <row r="3" spans="1:17" ht="15">
      <c r="A3" s="288" t="str">
        <f>Startlist!$F5</f>
        <v>October 7 - 8, 2016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47"/>
      <c r="Q3" s="119"/>
    </row>
    <row r="4" spans="1:17" ht="15">
      <c r="A4" s="288" t="str">
        <f>Startlist!$F6</f>
        <v>Saaremaa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47"/>
      <c r="Q4" s="119"/>
    </row>
    <row r="5" spans="1:17" ht="15">
      <c r="A5" s="11" t="s">
        <v>366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7"/>
      <c r="Q5" s="119"/>
    </row>
    <row r="6" spans="1:17" ht="12.75">
      <c r="A6" s="35" t="s">
        <v>326</v>
      </c>
      <c r="B6" s="27" t="s">
        <v>327</v>
      </c>
      <c r="C6" s="28" t="s">
        <v>328</v>
      </c>
      <c r="D6" s="298" t="s">
        <v>353</v>
      </c>
      <c r="E6" s="299"/>
      <c r="F6" s="299"/>
      <c r="G6" s="299"/>
      <c r="H6" s="299"/>
      <c r="I6" s="299"/>
      <c r="J6" s="299"/>
      <c r="K6" s="299"/>
      <c r="L6" s="299"/>
      <c r="M6" s="300"/>
      <c r="N6" s="26" t="s">
        <v>337</v>
      </c>
      <c r="O6" s="26" t="s">
        <v>347</v>
      </c>
      <c r="P6" s="47"/>
      <c r="Q6" s="119"/>
    </row>
    <row r="7" spans="1:17" ht="12.75">
      <c r="A7" s="34" t="s">
        <v>349</v>
      </c>
      <c r="B7" s="29"/>
      <c r="C7" s="30" t="s">
        <v>324</v>
      </c>
      <c r="D7" s="31" t="s">
        <v>329</v>
      </c>
      <c r="E7" s="48" t="s">
        <v>330</v>
      </c>
      <c r="F7" s="48" t="s">
        <v>331</v>
      </c>
      <c r="G7" s="48" t="s">
        <v>332</v>
      </c>
      <c r="H7" s="48" t="s">
        <v>333</v>
      </c>
      <c r="I7" s="48" t="s">
        <v>334</v>
      </c>
      <c r="J7" s="48" t="s">
        <v>335</v>
      </c>
      <c r="K7" s="48" t="s">
        <v>361</v>
      </c>
      <c r="L7" s="48" t="s">
        <v>364</v>
      </c>
      <c r="M7" s="32">
        <v>10</v>
      </c>
      <c r="N7" s="33"/>
      <c r="O7" s="34" t="s">
        <v>348</v>
      </c>
      <c r="P7" s="47"/>
      <c r="Q7" s="119"/>
    </row>
    <row r="8" spans="1:16" ht="12.75">
      <c r="A8" s="66" t="s">
        <v>3166</v>
      </c>
      <c r="B8" s="72">
        <v>207</v>
      </c>
      <c r="C8" s="67" t="s">
        <v>1215</v>
      </c>
      <c r="D8" s="126" t="s">
        <v>1393</v>
      </c>
      <c r="E8" s="127" t="s">
        <v>1394</v>
      </c>
      <c r="F8" s="127" t="s">
        <v>1395</v>
      </c>
      <c r="G8" s="127" t="s">
        <v>3197</v>
      </c>
      <c r="H8" s="127" t="s">
        <v>3198</v>
      </c>
      <c r="I8" s="127" t="s">
        <v>3331</v>
      </c>
      <c r="J8" s="127" t="s">
        <v>3332</v>
      </c>
      <c r="K8" s="127" t="s">
        <v>2536</v>
      </c>
      <c r="L8" s="127" t="s">
        <v>2537</v>
      </c>
      <c r="M8" s="128" t="s">
        <v>2538</v>
      </c>
      <c r="N8" s="61"/>
      <c r="O8" s="62" t="s">
        <v>2539</v>
      </c>
      <c r="P8" s="53"/>
    </row>
    <row r="9" spans="1:16" ht="12.75">
      <c r="A9" s="63" t="s">
        <v>359</v>
      </c>
      <c r="B9" s="68"/>
      <c r="C9" s="69" t="s">
        <v>865</v>
      </c>
      <c r="D9" s="129" t="s">
        <v>1335</v>
      </c>
      <c r="E9" s="130" t="s">
        <v>1449</v>
      </c>
      <c r="F9" s="130" t="s">
        <v>1722</v>
      </c>
      <c r="G9" s="130" t="s">
        <v>192</v>
      </c>
      <c r="H9" s="130" t="s">
        <v>3182</v>
      </c>
      <c r="I9" s="130" t="s">
        <v>3333</v>
      </c>
      <c r="J9" s="130" t="s">
        <v>1470</v>
      </c>
      <c r="K9" s="130" t="s">
        <v>2453</v>
      </c>
      <c r="L9" s="130" t="s">
        <v>2540</v>
      </c>
      <c r="M9" s="131" t="s">
        <v>2541</v>
      </c>
      <c r="N9" s="70"/>
      <c r="O9" s="71" t="s">
        <v>2542</v>
      </c>
      <c r="P9" s="53"/>
    </row>
    <row r="10" spans="1:16" ht="12.75">
      <c r="A10" s="66" t="s">
        <v>3310</v>
      </c>
      <c r="B10" s="72">
        <v>209</v>
      </c>
      <c r="C10" s="67" t="s">
        <v>1216</v>
      </c>
      <c r="D10" s="126" t="s">
        <v>1387</v>
      </c>
      <c r="E10" s="127" t="s">
        <v>1388</v>
      </c>
      <c r="F10" s="127" t="s">
        <v>1389</v>
      </c>
      <c r="G10" s="127" t="s">
        <v>3195</v>
      </c>
      <c r="H10" s="127" t="s">
        <v>3196</v>
      </c>
      <c r="I10" s="127" t="s">
        <v>3334</v>
      </c>
      <c r="J10" s="127" t="s">
        <v>3335</v>
      </c>
      <c r="K10" s="127" t="s">
        <v>2544</v>
      </c>
      <c r="L10" s="127" t="s">
        <v>1583</v>
      </c>
      <c r="M10" s="128" t="s">
        <v>2545</v>
      </c>
      <c r="N10" s="61"/>
      <c r="O10" s="62" t="s">
        <v>2546</v>
      </c>
      <c r="P10" s="53"/>
    </row>
    <row r="11" spans="1:16" ht="12.75">
      <c r="A11" s="63" t="s">
        <v>359</v>
      </c>
      <c r="B11" s="68"/>
      <c r="C11" s="69" t="s">
        <v>540</v>
      </c>
      <c r="D11" s="129" t="s">
        <v>1349</v>
      </c>
      <c r="E11" s="130" t="s">
        <v>1454</v>
      </c>
      <c r="F11" s="130" t="s">
        <v>1392</v>
      </c>
      <c r="G11" s="130" t="s">
        <v>191</v>
      </c>
      <c r="H11" s="130" t="s">
        <v>1449</v>
      </c>
      <c r="I11" s="130" t="s">
        <v>3336</v>
      </c>
      <c r="J11" s="130" t="s">
        <v>3325</v>
      </c>
      <c r="K11" s="130" t="s">
        <v>3336</v>
      </c>
      <c r="L11" s="130" t="s">
        <v>2547</v>
      </c>
      <c r="M11" s="131" t="s">
        <v>3390</v>
      </c>
      <c r="N11" s="70"/>
      <c r="O11" s="71" t="s">
        <v>2548</v>
      </c>
      <c r="P11" s="53"/>
    </row>
    <row r="12" spans="1:16" ht="12.75">
      <c r="A12" s="66" t="s">
        <v>3339</v>
      </c>
      <c r="B12" s="72">
        <v>217</v>
      </c>
      <c r="C12" s="67" t="s">
        <v>1126</v>
      </c>
      <c r="D12" s="126" t="s">
        <v>1398</v>
      </c>
      <c r="E12" s="127" t="s">
        <v>1399</v>
      </c>
      <c r="F12" s="127" t="s">
        <v>1400</v>
      </c>
      <c r="G12" s="127" t="s">
        <v>3199</v>
      </c>
      <c r="H12" s="127" t="s">
        <v>3200</v>
      </c>
      <c r="I12" s="127" t="s">
        <v>3340</v>
      </c>
      <c r="J12" s="127" t="s">
        <v>3341</v>
      </c>
      <c r="K12" s="127" t="s">
        <v>1448</v>
      </c>
      <c r="L12" s="127" t="s">
        <v>3484</v>
      </c>
      <c r="M12" s="128" t="s">
        <v>2550</v>
      </c>
      <c r="N12" s="61"/>
      <c r="O12" s="62" t="s">
        <v>2551</v>
      </c>
      <c r="P12" s="53"/>
    </row>
    <row r="13" spans="1:16" ht="12.75">
      <c r="A13" s="63" t="s">
        <v>359</v>
      </c>
      <c r="B13" s="68"/>
      <c r="C13" s="69" t="s">
        <v>872</v>
      </c>
      <c r="D13" s="129" t="s">
        <v>1402</v>
      </c>
      <c r="E13" s="130" t="s">
        <v>1376</v>
      </c>
      <c r="F13" s="130" t="s">
        <v>1381</v>
      </c>
      <c r="G13" s="130" t="s">
        <v>3193</v>
      </c>
      <c r="H13" s="130" t="s">
        <v>3202</v>
      </c>
      <c r="I13" s="130" t="s">
        <v>1335</v>
      </c>
      <c r="J13" s="130" t="s">
        <v>1402</v>
      </c>
      <c r="K13" s="130" t="s">
        <v>1300</v>
      </c>
      <c r="L13" s="130" t="s">
        <v>3170</v>
      </c>
      <c r="M13" s="131" t="s">
        <v>1312</v>
      </c>
      <c r="N13" s="70"/>
      <c r="O13" s="71" t="s">
        <v>2552</v>
      </c>
      <c r="P13" s="53"/>
    </row>
    <row r="14" spans="1:16" ht="12.75">
      <c r="A14" s="66" t="s">
        <v>2606</v>
      </c>
      <c r="B14" s="72">
        <v>203</v>
      </c>
      <c r="C14" s="67" t="s">
        <v>1211</v>
      </c>
      <c r="D14" s="126" t="s">
        <v>1405</v>
      </c>
      <c r="E14" s="127" t="s">
        <v>1406</v>
      </c>
      <c r="F14" s="127" t="s">
        <v>1236</v>
      </c>
      <c r="G14" s="127" t="s">
        <v>3208</v>
      </c>
      <c r="H14" s="127" t="s">
        <v>3209</v>
      </c>
      <c r="I14" s="127" t="s">
        <v>3346</v>
      </c>
      <c r="J14" s="127" t="s">
        <v>3317</v>
      </c>
      <c r="K14" s="127" t="s">
        <v>3305</v>
      </c>
      <c r="L14" s="127" t="s">
        <v>2500</v>
      </c>
      <c r="M14" s="128" t="s">
        <v>3474</v>
      </c>
      <c r="N14" s="61"/>
      <c r="O14" s="62" t="s">
        <v>2501</v>
      </c>
      <c r="P14" s="53"/>
    </row>
    <row r="15" spans="1:16" ht="12.75">
      <c r="A15" s="63" t="s">
        <v>359</v>
      </c>
      <c r="B15" s="68"/>
      <c r="C15" s="69" t="s">
        <v>540</v>
      </c>
      <c r="D15" s="129" t="s">
        <v>1739</v>
      </c>
      <c r="E15" s="130" t="s">
        <v>1492</v>
      </c>
      <c r="F15" s="130" t="s">
        <v>1721</v>
      </c>
      <c r="G15" s="130" t="s">
        <v>196</v>
      </c>
      <c r="H15" s="130" t="s">
        <v>1576</v>
      </c>
      <c r="I15" s="130" t="s">
        <v>2</v>
      </c>
      <c r="J15" s="130" t="s">
        <v>3366</v>
      </c>
      <c r="K15" s="130" t="s">
        <v>2562</v>
      </c>
      <c r="L15" s="130" t="s">
        <v>1954</v>
      </c>
      <c r="M15" s="131" t="s">
        <v>3</v>
      </c>
      <c r="N15" s="70"/>
      <c r="O15" s="71" t="s">
        <v>2502</v>
      </c>
      <c r="P15" s="53"/>
    </row>
    <row r="16" spans="1:16" ht="12.75">
      <c r="A16" s="66" t="s">
        <v>2613</v>
      </c>
      <c r="B16" s="72">
        <v>205</v>
      </c>
      <c r="C16" s="67" t="s">
        <v>1213</v>
      </c>
      <c r="D16" s="126" t="s">
        <v>1409</v>
      </c>
      <c r="E16" s="127" t="s">
        <v>1410</v>
      </c>
      <c r="F16" s="127" t="s">
        <v>1411</v>
      </c>
      <c r="G16" s="127" t="s">
        <v>3210</v>
      </c>
      <c r="H16" s="127" t="s">
        <v>3211</v>
      </c>
      <c r="I16" s="127" t="s">
        <v>3316</v>
      </c>
      <c r="J16" s="127" t="s">
        <v>3348</v>
      </c>
      <c r="K16" s="127" t="s">
        <v>3393</v>
      </c>
      <c r="L16" s="127" t="s">
        <v>2503</v>
      </c>
      <c r="M16" s="128" t="s">
        <v>1527</v>
      </c>
      <c r="N16" s="61"/>
      <c r="O16" s="62" t="s">
        <v>2504</v>
      </c>
      <c r="P16" s="53"/>
    </row>
    <row r="17" spans="1:16" ht="12.75">
      <c r="A17" s="63" t="s">
        <v>359</v>
      </c>
      <c r="B17" s="68"/>
      <c r="C17" s="69" t="s">
        <v>540</v>
      </c>
      <c r="D17" s="129" t="s">
        <v>1744</v>
      </c>
      <c r="E17" s="130" t="s">
        <v>1498</v>
      </c>
      <c r="F17" s="130" t="s">
        <v>1742</v>
      </c>
      <c r="G17" s="130" t="s">
        <v>1432</v>
      </c>
      <c r="H17" s="130" t="s">
        <v>3252</v>
      </c>
      <c r="I17" s="130" t="s">
        <v>1381</v>
      </c>
      <c r="J17" s="130" t="s">
        <v>3368</v>
      </c>
      <c r="K17" s="130" t="s">
        <v>2567</v>
      </c>
      <c r="L17" s="130" t="s">
        <v>3491</v>
      </c>
      <c r="M17" s="131" t="s">
        <v>3261</v>
      </c>
      <c r="N17" s="70"/>
      <c r="O17" s="71" t="s">
        <v>2505</v>
      </c>
      <c r="P17" s="53"/>
    </row>
    <row r="18" spans="1:16" ht="12.75">
      <c r="A18" s="66" t="s">
        <v>3396</v>
      </c>
      <c r="B18" s="72">
        <v>210</v>
      </c>
      <c r="C18" s="67" t="s">
        <v>1217</v>
      </c>
      <c r="D18" s="126" t="s">
        <v>1417</v>
      </c>
      <c r="E18" s="127" t="s">
        <v>1418</v>
      </c>
      <c r="F18" s="127" t="s">
        <v>1354</v>
      </c>
      <c r="G18" s="127" t="s">
        <v>3234</v>
      </c>
      <c r="H18" s="127" t="s">
        <v>3235</v>
      </c>
      <c r="I18" s="127" t="s">
        <v>3353</v>
      </c>
      <c r="J18" s="127" t="s">
        <v>3354</v>
      </c>
      <c r="K18" s="127" t="s">
        <v>3318</v>
      </c>
      <c r="L18" s="127" t="s">
        <v>1466</v>
      </c>
      <c r="M18" s="128" t="s">
        <v>2506</v>
      </c>
      <c r="N18" s="61"/>
      <c r="O18" s="62" t="s">
        <v>2507</v>
      </c>
      <c r="P18" s="53"/>
    </row>
    <row r="19" spans="1:16" ht="12.75">
      <c r="A19" s="63" t="s">
        <v>359</v>
      </c>
      <c r="B19" s="68"/>
      <c r="C19" s="69" t="s">
        <v>872</v>
      </c>
      <c r="D19" s="129" t="s">
        <v>1747</v>
      </c>
      <c r="E19" s="130" t="s">
        <v>1501</v>
      </c>
      <c r="F19" s="130" t="s">
        <v>1454</v>
      </c>
      <c r="G19" s="130" t="s">
        <v>205</v>
      </c>
      <c r="H19" s="130" t="s">
        <v>206</v>
      </c>
      <c r="I19" s="130" t="s">
        <v>205</v>
      </c>
      <c r="J19" s="130" t="s">
        <v>205</v>
      </c>
      <c r="K19" s="130" t="s">
        <v>3</v>
      </c>
      <c r="L19" s="130" t="s">
        <v>2567</v>
      </c>
      <c r="M19" s="131" t="s">
        <v>3260</v>
      </c>
      <c r="N19" s="70"/>
      <c r="O19" s="71" t="s">
        <v>2508</v>
      </c>
      <c r="P19" s="53"/>
    </row>
    <row r="20" spans="1:16" ht="12.75">
      <c r="A20" s="66" t="s">
        <v>2628</v>
      </c>
      <c r="B20" s="72">
        <v>206</v>
      </c>
      <c r="C20" s="67" t="s">
        <v>1214</v>
      </c>
      <c r="D20" s="126" t="s">
        <v>1426</v>
      </c>
      <c r="E20" s="127" t="s">
        <v>1427</v>
      </c>
      <c r="F20" s="127" t="s">
        <v>1428</v>
      </c>
      <c r="G20" s="127" t="s">
        <v>3231</v>
      </c>
      <c r="H20" s="127" t="s">
        <v>3232</v>
      </c>
      <c r="I20" s="127" t="s">
        <v>3355</v>
      </c>
      <c r="J20" s="127" t="s">
        <v>1232</v>
      </c>
      <c r="K20" s="127" t="s">
        <v>2510</v>
      </c>
      <c r="L20" s="127" t="s">
        <v>1338</v>
      </c>
      <c r="M20" s="128" t="s">
        <v>2511</v>
      </c>
      <c r="N20" s="61"/>
      <c r="O20" s="62" t="s">
        <v>2512</v>
      </c>
      <c r="P20" s="53"/>
    </row>
    <row r="21" spans="1:16" ht="12.75">
      <c r="A21" s="63" t="s">
        <v>359</v>
      </c>
      <c r="B21" s="68"/>
      <c r="C21" s="69" t="s">
        <v>540</v>
      </c>
      <c r="D21" s="129" t="s">
        <v>1491</v>
      </c>
      <c r="E21" s="130" t="s">
        <v>1496</v>
      </c>
      <c r="F21" s="130" t="s">
        <v>1752</v>
      </c>
      <c r="G21" s="130" t="s">
        <v>129</v>
      </c>
      <c r="H21" s="130" t="s">
        <v>1772</v>
      </c>
      <c r="I21" s="130" t="s">
        <v>7</v>
      </c>
      <c r="J21" s="130" t="s">
        <v>3424</v>
      </c>
      <c r="K21" s="130" t="s">
        <v>2885</v>
      </c>
      <c r="L21" s="130" t="s">
        <v>3368</v>
      </c>
      <c r="M21" s="131" t="s">
        <v>2629</v>
      </c>
      <c r="N21" s="70"/>
      <c r="O21" s="71" t="s">
        <v>2513</v>
      </c>
      <c r="P21" s="53"/>
    </row>
    <row r="22" spans="1:16" ht="12.75">
      <c r="A22" s="66" t="s">
        <v>2943</v>
      </c>
      <c r="B22" s="72">
        <v>201</v>
      </c>
      <c r="C22" s="67" t="s">
        <v>1210</v>
      </c>
      <c r="D22" s="126" t="s">
        <v>2165</v>
      </c>
      <c r="E22" s="127" t="s">
        <v>2166</v>
      </c>
      <c r="F22" s="127" t="s">
        <v>2167</v>
      </c>
      <c r="G22" s="127" t="s">
        <v>3210</v>
      </c>
      <c r="H22" s="127" t="s">
        <v>3247</v>
      </c>
      <c r="I22" s="127" t="s">
        <v>1488</v>
      </c>
      <c r="J22" s="127" t="s">
        <v>1235</v>
      </c>
      <c r="K22" s="127" t="s">
        <v>2531</v>
      </c>
      <c r="L22" s="127" t="s">
        <v>2532</v>
      </c>
      <c r="M22" s="128" t="s">
        <v>2533</v>
      </c>
      <c r="N22" s="61"/>
      <c r="O22" s="62" t="s">
        <v>2534</v>
      </c>
      <c r="P22" s="53"/>
    </row>
    <row r="23" spans="1:16" ht="12.75">
      <c r="A23" s="63" t="s">
        <v>359</v>
      </c>
      <c r="B23" s="68"/>
      <c r="C23" s="69" t="s">
        <v>540</v>
      </c>
      <c r="D23" s="129" t="s">
        <v>1404</v>
      </c>
      <c r="E23" s="130" t="s">
        <v>2169</v>
      </c>
      <c r="F23" s="130" t="s">
        <v>2170</v>
      </c>
      <c r="G23" s="130" t="s">
        <v>1432</v>
      </c>
      <c r="H23" s="130" t="s">
        <v>1476</v>
      </c>
      <c r="I23" s="130" t="s">
        <v>62</v>
      </c>
      <c r="J23" s="130" t="s">
        <v>3361</v>
      </c>
      <c r="K23" s="130" t="s">
        <v>2629</v>
      </c>
      <c r="L23" s="130" t="s">
        <v>3263</v>
      </c>
      <c r="M23" s="131" t="s">
        <v>2694</v>
      </c>
      <c r="N23" s="70"/>
      <c r="O23" s="71" t="s">
        <v>2535</v>
      </c>
      <c r="P23" s="53"/>
    </row>
    <row r="24" spans="1:17" ht="12.75" customHeight="1">
      <c r="A24" s="66"/>
      <c r="B24" s="72">
        <v>204</v>
      </c>
      <c r="C24" s="67" t="s">
        <v>1212</v>
      </c>
      <c r="D24" s="126" t="s">
        <v>1433</v>
      </c>
      <c r="E24" s="127" t="s">
        <v>1434</v>
      </c>
      <c r="F24" s="127" t="s">
        <v>1435</v>
      </c>
      <c r="G24" s="127" t="s">
        <v>3216</v>
      </c>
      <c r="H24" s="127" t="s">
        <v>3217</v>
      </c>
      <c r="I24" s="127" t="s">
        <v>1401</v>
      </c>
      <c r="J24" s="127" t="s">
        <v>3350</v>
      </c>
      <c r="K24" s="127"/>
      <c r="L24" s="127"/>
      <c r="M24" s="128"/>
      <c r="N24" s="73" t="s">
        <v>214</v>
      </c>
      <c r="O24" s="74"/>
      <c r="P24" s="53"/>
      <c r="Q24" s="118"/>
    </row>
    <row r="25" spans="1:17" ht="10.5" customHeight="1">
      <c r="A25" s="63" t="s">
        <v>359</v>
      </c>
      <c r="B25" s="68"/>
      <c r="C25" s="69" t="s">
        <v>540</v>
      </c>
      <c r="D25" s="129" t="s">
        <v>1545</v>
      </c>
      <c r="E25" s="130" t="s">
        <v>1499</v>
      </c>
      <c r="F25" s="130" t="s">
        <v>1764</v>
      </c>
      <c r="G25" s="130" t="s">
        <v>198</v>
      </c>
      <c r="H25" s="130" t="s">
        <v>1501</v>
      </c>
      <c r="I25" s="130" t="s">
        <v>5</v>
      </c>
      <c r="J25" s="130" t="s">
        <v>3401</v>
      </c>
      <c r="K25" s="130"/>
      <c r="L25" s="130"/>
      <c r="M25" s="131"/>
      <c r="N25" s="75"/>
      <c r="O25" s="76"/>
      <c r="P25" s="53"/>
      <c r="Q25" s="118"/>
    </row>
  </sheetData>
  <sheetProtection/>
  <mergeCells count="4">
    <mergeCell ref="A2:O2"/>
    <mergeCell ref="A3:O3"/>
    <mergeCell ref="A4:O4"/>
    <mergeCell ref="D6:M6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2">
      <pane ySplit="8" topLeftCell="A34" activePane="bottomLeft" state="frozen"/>
      <selection pane="topLeft" activeCell="A2" sqref="A2"/>
      <selection pane="bottomLeft" activeCell="I132" sqref="I132"/>
    </sheetView>
  </sheetViews>
  <sheetFormatPr defaultColWidth="9.140625" defaultRowHeight="12.75"/>
  <cols>
    <col min="1" max="1" width="5.28125" style="88" customWidth="1"/>
    <col min="2" max="2" width="6.00390625" style="95" customWidth="1"/>
    <col min="3" max="3" width="9.140625" style="96" customWidth="1"/>
    <col min="4" max="4" width="23.00390625" style="83" customWidth="1"/>
    <col min="5" max="5" width="21.421875" style="83" customWidth="1"/>
    <col min="6" max="6" width="11.8515625" style="83" customWidth="1"/>
    <col min="7" max="7" width="29.00390625" style="83" customWidth="1"/>
    <col min="8" max="8" width="24.421875" style="83" customWidth="1"/>
    <col min="9" max="16384" width="9.140625" style="83" customWidth="1"/>
  </cols>
  <sheetData>
    <row r="1" spans="1:9" ht="15" hidden="1">
      <c r="A1" s="78"/>
      <c r="B1" s="79"/>
      <c r="C1" s="80"/>
      <c r="D1" s="81"/>
      <c r="E1" s="81"/>
      <c r="F1" s="82" t="s">
        <v>352</v>
      </c>
      <c r="G1" s="81"/>
      <c r="H1" s="81"/>
      <c r="I1" s="81"/>
    </row>
    <row r="2" spans="1:9" ht="6.75" customHeight="1">
      <c r="A2" s="78"/>
      <c r="B2" s="79"/>
      <c r="C2" s="80"/>
      <c r="D2" s="81"/>
      <c r="E2" s="81"/>
      <c r="F2" s="82"/>
      <c r="G2" s="81"/>
      <c r="H2" s="81"/>
      <c r="I2" s="81"/>
    </row>
    <row r="3" spans="1:7" ht="15">
      <c r="A3" s="78"/>
      <c r="B3" s="79"/>
      <c r="C3" s="80"/>
      <c r="D3" s="81"/>
      <c r="E3" s="81"/>
      <c r="F3" s="82"/>
      <c r="G3" s="81"/>
    </row>
    <row r="4" spans="1:9" ht="15.75">
      <c r="A4" s="84"/>
      <c r="B4" s="85"/>
      <c r="C4" s="80"/>
      <c r="D4" s="81"/>
      <c r="E4" s="102"/>
      <c r="F4" s="101" t="str">
        <f>Startlist!$F4</f>
        <v>SILVESTON 49th Saaremaa Rally 2016</v>
      </c>
      <c r="G4" s="102"/>
      <c r="H4" s="217" t="s">
        <v>901</v>
      </c>
      <c r="I4" s="94" t="s">
        <v>2392</v>
      </c>
    </row>
    <row r="5" spans="1:9" ht="15.75">
      <c r="A5" s="86"/>
      <c r="B5" s="85"/>
      <c r="C5" s="80"/>
      <c r="D5" s="81"/>
      <c r="E5" s="102"/>
      <c r="F5" s="101" t="str">
        <f>Startlist!$F5</f>
        <v>October 7 - 8, 2016</v>
      </c>
      <c r="G5" s="102"/>
      <c r="H5" s="217" t="s">
        <v>900</v>
      </c>
      <c r="I5" s="94" t="s">
        <v>2391</v>
      </c>
    </row>
    <row r="6" spans="1:9" ht="15.75">
      <c r="A6" s="87"/>
      <c r="B6" s="85"/>
      <c r="C6" s="80"/>
      <c r="D6" s="81"/>
      <c r="E6" s="102"/>
      <c r="F6" s="101" t="str">
        <f>Startlist!$F6</f>
        <v>Saaremaa</v>
      </c>
      <c r="G6" s="102"/>
      <c r="H6" s="97" t="s">
        <v>902</v>
      </c>
      <c r="I6" s="94" t="s">
        <v>2389</v>
      </c>
    </row>
    <row r="7" spans="1:9" ht="15" customHeight="1">
      <c r="A7" s="87"/>
      <c r="B7" s="79"/>
      <c r="C7" s="80"/>
      <c r="D7" s="81"/>
      <c r="E7" s="81"/>
      <c r="F7" s="81"/>
      <c r="G7" s="81"/>
      <c r="H7" s="97" t="s">
        <v>903</v>
      </c>
      <c r="I7" s="94" t="s">
        <v>2390</v>
      </c>
    </row>
    <row r="8" spans="1:9" ht="15.75" customHeight="1">
      <c r="A8" s="87"/>
      <c r="B8" s="98" t="s">
        <v>897</v>
      </c>
      <c r="C8" s="99"/>
      <c r="D8" s="100"/>
      <c r="E8" s="81"/>
      <c r="F8" s="81"/>
      <c r="G8" s="81"/>
      <c r="H8" s="97" t="s">
        <v>904</v>
      </c>
      <c r="I8" s="94" t="s">
        <v>2388</v>
      </c>
    </row>
    <row r="9" spans="2:9" ht="12.75">
      <c r="B9" s="89" t="s">
        <v>318</v>
      </c>
      <c r="C9" s="90" t="s">
        <v>319</v>
      </c>
      <c r="D9" s="91" t="s">
        <v>320</v>
      </c>
      <c r="E9" s="92" t="s">
        <v>321</v>
      </c>
      <c r="F9" s="90" t="s">
        <v>322</v>
      </c>
      <c r="G9" s="91" t="s">
        <v>323</v>
      </c>
      <c r="H9" s="91" t="s">
        <v>324</v>
      </c>
      <c r="I9" s="93" t="s">
        <v>325</v>
      </c>
    </row>
    <row r="10" spans="1:9" ht="15" customHeight="1">
      <c r="A10" s="109" t="s">
        <v>905</v>
      </c>
      <c r="B10" s="110">
        <v>14</v>
      </c>
      <c r="C10" s="111" t="s">
        <v>357</v>
      </c>
      <c r="D10" s="112" t="s">
        <v>397</v>
      </c>
      <c r="E10" s="112" t="s">
        <v>398</v>
      </c>
      <c r="F10" s="111" t="s">
        <v>375</v>
      </c>
      <c r="G10" s="112" t="s">
        <v>376</v>
      </c>
      <c r="H10" s="112" t="s">
        <v>386</v>
      </c>
      <c r="I10" s="113" t="s">
        <v>2262</v>
      </c>
    </row>
    <row r="11" spans="1:9" ht="15" customHeight="1">
      <c r="A11" s="109" t="s">
        <v>907</v>
      </c>
      <c r="B11" s="110">
        <v>15</v>
      </c>
      <c r="C11" s="111" t="s">
        <v>357</v>
      </c>
      <c r="D11" s="112" t="s">
        <v>600</v>
      </c>
      <c r="E11" s="112" t="s">
        <v>601</v>
      </c>
      <c r="F11" s="111" t="s">
        <v>427</v>
      </c>
      <c r="G11" s="112" t="s">
        <v>602</v>
      </c>
      <c r="H11" s="112" t="s">
        <v>377</v>
      </c>
      <c r="I11" s="113" t="s">
        <v>2263</v>
      </c>
    </row>
    <row r="12" spans="1:9" ht="15" customHeight="1">
      <c r="A12" s="109" t="s">
        <v>908</v>
      </c>
      <c r="B12" s="110">
        <v>10</v>
      </c>
      <c r="C12" s="111" t="s">
        <v>363</v>
      </c>
      <c r="D12" s="112" t="s">
        <v>594</v>
      </c>
      <c r="E12" s="112" t="s">
        <v>595</v>
      </c>
      <c r="F12" s="111" t="s">
        <v>370</v>
      </c>
      <c r="G12" s="112" t="s">
        <v>596</v>
      </c>
      <c r="H12" s="112" t="s">
        <v>597</v>
      </c>
      <c r="I12" s="113" t="s">
        <v>2264</v>
      </c>
    </row>
    <row r="13" spans="1:9" ht="15" customHeight="1">
      <c r="A13" s="109" t="s">
        <v>909</v>
      </c>
      <c r="B13" s="110">
        <v>87</v>
      </c>
      <c r="C13" s="111" t="s">
        <v>363</v>
      </c>
      <c r="D13" s="112" t="s">
        <v>756</v>
      </c>
      <c r="E13" s="112" t="s">
        <v>757</v>
      </c>
      <c r="F13" s="111" t="s">
        <v>370</v>
      </c>
      <c r="G13" s="112" t="s">
        <v>758</v>
      </c>
      <c r="H13" s="112" t="s">
        <v>377</v>
      </c>
      <c r="I13" s="113" t="s">
        <v>2265</v>
      </c>
    </row>
    <row r="14" spans="1:9" ht="15" customHeight="1">
      <c r="A14" s="109" t="s">
        <v>910</v>
      </c>
      <c r="B14" s="110">
        <v>4</v>
      </c>
      <c r="C14" s="111" t="s">
        <v>354</v>
      </c>
      <c r="D14" s="112" t="s">
        <v>379</v>
      </c>
      <c r="E14" s="112" t="s">
        <v>380</v>
      </c>
      <c r="F14" s="111" t="s">
        <v>375</v>
      </c>
      <c r="G14" s="112" t="s">
        <v>381</v>
      </c>
      <c r="H14" s="112" t="s">
        <v>377</v>
      </c>
      <c r="I14" s="113" t="s">
        <v>2266</v>
      </c>
    </row>
    <row r="15" spans="1:9" ht="15" customHeight="1">
      <c r="A15" s="109" t="s">
        <v>911</v>
      </c>
      <c r="B15" s="110">
        <v>1</v>
      </c>
      <c r="C15" s="111" t="s">
        <v>363</v>
      </c>
      <c r="D15" s="112" t="s">
        <v>906</v>
      </c>
      <c r="E15" s="112" t="s">
        <v>580</v>
      </c>
      <c r="F15" s="111" t="s">
        <v>375</v>
      </c>
      <c r="G15" s="112" t="s">
        <v>479</v>
      </c>
      <c r="H15" s="112" t="s">
        <v>581</v>
      </c>
      <c r="I15" s="113" t="s">
        <v>2267</v>
      </c>
    </row>
    <row r="16" spans="1:9" ht="15" customHeight="1">
      <c r="A16" s="109" t="s">
        <v>912</v>
      </c>
      <c r="B16" s="110">
        <v>11</v>
      </c>
      <c r="C16" s="111" t="s">
        <v>363</v>
      </c>
      <c r="D16" s="112" t="s">
        <v>559</v>
      </c>
      <c r="E16" s="112" t="s">
        <v>560</v>
      </c>
      <c r="F16" s="111" t="s">
        <v>375</v>
      </c>
      <c r="G16" s="112" t="s">
        <v>417</v>
      </c>
      <c r="H16" s="112" t="s">
        <v>371</v>
      </c>
      <c r="I16" s="113" t="s">
        <v>2268</v>
      </c>
    </row>
    <row r="17" spans="1:9" ht="15" customHeight="1">
      <c r="A17" s="109" t="s">
        <v>913</v>
      </c>
      <c r="B17" s="110">
        <v>3</v>
      </c>
      <c r="C17" s="111" t="s">
        <v>354</v>
      </c>
      <c r="D17" s="112" t="s">
        <v>373</v>
      </c>
      <c r="E17" s="112" t="s">
        <v>374</v>
      </c>
      <c r="F17" s="111" t="s">
        <v>375</v>
      </c>
      <c r="G17" s="112" t="s">
        <v>376</v>
      </c>
      <c r="H17" s="112" t="s">
        <v>377</v>
      </c>
      <c r="I17" s="113" t="s">
        <v>2269</v>
      </c>
    </row>
    <row r="18" spans="1:9" ht="15" customHeight="1">
      <c r="A18" s="109" t="s">
        <v>914</v>
      </c>
      <c r="B18" s="110">
        <v>5</v>
      </c>
      <c r="C18" s="111" t="s">
        <v>354</v>
      </c>
      <c r="D18" s="112" t="s">
        <v>582</v>
      </c>
      <c r="E18" s="112" t="s">
        <v>583</v>
      </c>
      <c r="F18" s="111" t="s">
        <v>375</v>
      </c>
      <c r="G18" s="112" t="s">
        <v>571</v>
      </c>
      <c r="H18" s="112" t="s">
        <v>389</v>
      </c>
      <c r="I18" s="113" t="s">
        <v>2270</v>
      </c>
    </row>
    <row r="19" spans="1:9" ht="15" customHeight="1">
      <c r="A19" s="109" t="s">
        <v>915</v>
      </c>
      <c r="B19" s="110">
        <v>2</v>
      </c>
      <c r="C19" s="111" t="s">
        <v>363</v>
      </c>
      <c r="D19" s="112" t="s">
        <v>391</v>
      </c>
      <c r="E19" s="112" t="s">
        <v>392</v>
      </c>
      <c r="F19" s="111" t="s">
        <v>375</v>
      </c>
      <c r="G19" s="112" t="s">
        <v>381</v>
      </c>
      <c r="H19" s="112" t="s">
        <v>371</v>
      </c>
      <c r="I19" s="113" t="s">
        <v>2271</v>
      </c>
    </row>
    <row r="20" spans="1:9" ht="15" customHeight="1">
      <c r="A20" s="109" t="s">
        <v>916</v>
      </c>
      <c r="B20" s="110">
        <v>16</v>
      </c>
      <c r="C20" s="111" t="s">
        <v>357</v>
      </c>
      <c r="D20" s="112" t="s">
        <v>406</v>
      </c>
      <c r="E20" s="112" t="s">
        <v>407</v>
      </c>
      <c r="F20" s="111" t="s">
        <v>375</v>
      </c>
      <c r="G20" s="112" t="s">
        <v>385</v>
      </c>
      <c r="H20" s="112" t="s">
        <v>408</v>
      </c>
      <c r="I20" s="113" t="s">
        <v>2272</v>
      </c>
    </row>
    <row r="21" spans="1:9" ht="15" customHeight="1">
      <c r="A21" s="109" t="s">
        <v>917</v>
      </c>
      <c r="B21" s="110">
        <v>7</v>
      </c>
      <c r="C21" s="111" t="s">
        <v>357</v>
      </c>
      <c r="D21" s="112" t="s">
        <v>584</v>
      </c>
      <c r="E21" s="112" t="s">
        <v>585</v>
      </c>
      <c r="F21" s="111" t="s">
        <v>504</v>
      </c>
      <c r="G21" s="112" t="s">
        <v>586</v>
      </c>
      <c r="H21" s="112" t="s">
        <v>377</v>
      </c>
      <c r="I21" s="113" t="s">
        <v>2273</v>
      </c>
    </row>
    <row r="22" spans="1:9" ht="15" customHeight="1">
      <c r="A22" s="109" t="s">
        <v>918</v>
      </c>
      <c r="B22" s="110">
        <v>19</v>
      </c>
      <c r="C22" s="111" t="s">
        <v>363</v>
      </c>
      <c r="D22" s="112" t="s">
        <v>401</v>
      </c>
      <c r="E22" s="112" t="s">
        <v>402</v>
      </c>
      <c r="F22" s="111" t="s">
        <v>403</v>
      </c>
      <c r="G22" s="112" t="s">
        <v>404</v>
      </c>
      <c r="H22" s="112" t="s">
        <v>389</v>
      </c>
      <c r="I22" s="113" t="s">
        <v>2274</v>
      </c>
    </row>
    <row r="23" spans="1:9" ht="15" customHeight="1">
      <c r="A23" s="109" t="s">
        <v>919</v>
      </c>
      <c r="B23" s="110">
        <v>12</v>
      </c>
      <c r="C23" s="111" t="s">
        <v>357</v>
      </c>
      <c r="D23" s="112" t="s">
        <v>598</v>
      </c>
      <c r="E23" s="112" t="s">
        <v>459</v>
      </c>
      <c r="F23" s="111" t="s">
        <v>375</v>
      </c>
      <c r="G23" s="112" t="s">
        <v>381</v>
      </c>
      <c r="H23" s="112" t="s">
        <v>599</v>
      </c>
      <c r="I23" s="113" t="s">
        <v>2275</v>
      </c>
    </row>
    <row r="24" spans="1:9" ht="15" customHeight="1">
      <c r="A24" s="109" t="s">
        <v>920</v>
      </c>
      <c r="B24" s="110">
        <v>6</v>
      </c>
      <c r="C24" s="111" t="s">
        <v>357</v>
      </c>
      <c r="D24" s="112" t="s">
        <v>383</v>
      </c>
      <c r="E24" s="112" t="s">
        <v>384</v>
      </c>
      <c r="F24" s="111" t="s">
        <v>375</v>
      </c>
      <c r="G24" s="112" t="s">
        <v>385</v>
      </c>
      <c r="H24" s="112" t="s">
        <v>386</v>
      </c>
      <c r="I24" s="113" t="s">
        <v>2276</v>
      </c>
    </row>
    <row r="25" spans="1:9" ht="15" customHeight="1">
      <c r="A25" s="109" t="s">
        <v>921</v>
      </c>
      <c r="B25" s="110">
        <v>8</v>
      </c>
      <c r="C25" s="111" t="s">
        <v>363</v>
      </c>
      <c r="D25" s="112" t="s">
        <v>587</v>
      </c>
      <c r="E25" s="112" t="s">
        <v>588</v>
      </c>
      <c r="F25" s="111" t="s">
        <v>474</v>
      </c>
      <c r="G25" s="112" t="s">
        <v>589</v>
      </c>
      <c r="H25" s="112" t="s">
        <v>581</v>
      </c>
      <c r="I25" s="113" t="s">
        <v>2277</v>
      </c>
    </row>
    <row r="26" spans="1:9" ht="15" customHeight="1">
      <c r="A26" s="109" t="s">
        <v>922</v>
      </c>
      <c r="B26" s="110">
        <v>33</v>
      </c>
      <c r="C26" s="111" t="s">
        <v>356</v>
      </c>
      <c r="D26" s="112" t="s">
        <v>429</v>
      </c>
      <c r="E26" s="112" t="s">
        <v>430</v>
      </c>
      <c r="F26" s="111" t="s">
        <v>375</v>
      </c>
      <c r="G26" s="112" t="s">
        <v>431</v>
      </c>
      <c r="H26" s="112" t="s">
        <v>432</v>
      </c>
      <c r="I26" s="113" t="s">
        <v>2278</v>
      </c>
    </row>
    <row r="27" spans="1:9" ht="15" customHeight="1">
      <c r="A27" s="109" t="s">
        <v>923</v>
      </c>
      <c r="B27" s="110">
        <v>29</v>
      </c>
      <c r="C27" s="111" t="s">
        <v>355</v>
      </c>
      <c r="D27" s="112" t="s">
        <v>420</v>
      </c>
      <c r="E27" s="112" t="s">
        <v>421</v>
      </c>
      <c r="F27" s="111" t="s">
        <v>375</v>
      </c>
      <c r="G27" s="112" t="s">
        <v>417</v>
      </c>
      <c r="H27" s="112" t="s">
        <v>418</v>
      </c>
      <c r="I27" s="113" t="s">
        <v>2279</v>
      </c>
    </row>
    <row r="28" spans="1:9" ht="15" customHeight="1">
      <c r="A28" s="109" t="s">
        <v>924</v>
      </c>
      <c r="B28" s="110">
        <v>20</v>
      </c>
      <c r="C28" s="111" t="s">
        <v>357</v>
      </c>
      <c r="D28" s="112" t="s">
        <v>603</v>
      </c>
      <c r="E28" s="112" t="s">
        <v>604</v>
      </c>
      <c r="F28" s="111" t="s">
        <v>370</v>
      </c>
      <c r="G28" s="112" t="s">
        <v>605</v>
      </c>
      <c r="H28" s="112" t="s">
        <v>606</v>
      </c>
      <c r="I28" s="113" t="s">
        <v>2280</v>
      </c>
    </row>
    <row r="29" spans="1:9" ht="15" customHeight="1">
      <c r="A29" s="109" t="s">
        <v>925</v>
      </c>
      <c r="B29" s="110">
        <v>22</v>
      </c>
      <c r="C29" s="111" t="s">
        <v>363</v>
      </c>
      <c r="D29" s="112" t="s">
        <v>610</v>
      </c>
      <c r="E29" s="112" t="s">
        <v>611</v>
      </c>
      <c r="F29" s="111" t="s">
        <v>370</v>
      </c>
      <c r="G29" s="112" t="s">
        <v>612</v>
      </c>
      <c r="H29" s="112" t="s">
        <v>613</v>
      </c>
      <c r="I29" s="113" t="s">
        <v>2281</v>
      </c>
    </row>
    <row r="30" spans="1:9" ht="15" customHeight="1">
      <c r="A30" s="109" t="s">
        <v>926</v>
      </c>
      <c r="B30" s="110">
        <v>17</v>
      </c>
      <c r="C30" s="111" t="s">
        <v>357</v>
      </c>
      <c r="D30" s="112" t="s">
        <v>410</v>
      </c>
      <c r="E30" s="112" t="s">
        <v>411</v>
      </c>
      <c r="F30" s="111" t="s">
        <v>375</v>
      </c>
      <c r="G30" s="112" t="s">
        <v>381</v>
      </c>
      <c r="H30" s="112" t="s">
        <v>412</v>
      </c>
      <c r="I30" s="113" t="s">
        <v>2282</v>
      </c>
    </row>
    <row r="31" spans="1:9" ht="15" customHeight="1">
      <c r="A31" s="109" t="s">
        <v>927</v>
      </c>
      <c r="B31" s="110">
        <v>27</v>
      </c>
      <c r="C31" s="111" t="s">
        <v>355</v>
      </c>
      <c r="D31" s="112" t="s">
        <v>415</v>
      </c>
      <c r="E31" s="112" t="s">
        <v>416</v>
      </c>
      <c r="F31" s="111" t="s">
        <v>375</v>
      </c>
      <c r="G31" s="112" t="s">
        <v>417</v>
      </c>
      <c r="H31" s="112" t="s">
        <v>418</v>
      </c>
      <c r="I31" s="113" t="s">
        <v>2283</v>
      </c>
    </row>
    <row r="32" spans="1:9" ht="15" customHeight="1">
      <c r="A32" s="109" t="s">
        <v>928</v>
      </c>
      <c r="B32" s="110">
        <v>21</v>
      </c>
      <c r="C32" s="111" t="s">
        <v>354</v>
      </c>
      <c r="D32" s="112" t="s">
        <v>607</v>
      </c>
      <c r="E32" s="112" t="s">
        <v>608</v>
      </c>
      <c r="F32" s="111" t="s">
        <v>474</v>
      </c>
      <c r="G32" s="112" t="s">
        <v>609</v>
      </c>
      <c r="H32" s="112" t="s">
        <v>389</v>
      </c>
      <c r="I32" s="113" t="s">
        <v>2284</v>
      </c>
    </row>
    <row r="33" spans="1:9" ht="15" customHeight="1">
      <c r="A33" s="109" t="s">
        <v>929</v>
      </c>
      <c r="B33" s="110">
        <v>35</v>
      </c>
      <c r="C33" s="111" t="s">
        <v>356</v>
      </c>
      <c r="D33" s="112" t="s">
        <v>434</v>
      </c>
      <c r="E33" s="112" t="s">
        <v>435</v>
      </c>
      <c r="F33" s="111" t="s">
        <v>375</v>
      </c>
      <c r="G33" s="112" t="s">
        <v>425</v>
      </c>
      <c r="H33" s="112" t="s">
        <v>436</v>
      </c>
      <c r="I33" s="113" t="s">
        <v>2285</v>
      </c>
    </row>
    <row r="34" spans="1:9" ht="15" customHeight="1">
      <c r="A34" s="109" t="s">
        <v>930</v>
      </c>
      <c r="B34" s="110">
        <v>34</v>
      </c>
      <c r="C34" s="111" t="s">
        <v>356</v>
      </c>
      <c r="D34" s="112" t="s">
        <v>438</v>
      </c>
      <c r="E34" s="112" t="s">
        <v>439</v>
      </c>
      <c r="F34" s="111" t="s">
        <v>375</v>
      </c>
      <c r="G34" s="112" t="s">
        <v>431</v>
      </c>
      <c r="H34" s="112" t="s">
        <v>432</v>
      </c>
      <c r="I34" s="113" t="s">
        <v>2286</v>
      </c>
    </row>
    <row r="35" spans="1:9" ht="15" customHeight="1">
      <c r="A35" s="109" t="s">
        <v>931</v>
      </c>
      <c r="B35" s="110">
        <v>24</v>
      </c>
      <c r="C35" s="111" t="s">
        <v>357</v>
      </c>
      <c r="D35" s="112" t="s">
        <v>617</v>
      </c>
      <c r="E35" s="112" t="s">
        <v>618</v>
      </c>
      <c r="F35" s="111" t="s">
        <v>370</v>
      </c>
      <c r="G35" s="112" t="s">
        <v>619</v>
      </c>
      <c r="H35" s="112" t="s">
        <v>377</v>
      </c>
      <c r="I35" s="113" t="s">
        <v>2287</v>
      </c>
    </row>
    <row r="36" spans="1:9" ht="15" customHeight="1">
      <c r="A36" s="109" t="s">
        <v>932</v>
      </c>
      <c r="B36" s="110">
        <v>38</v>
      </c>
      <c r="C36" s="111" t="s">
        <v>354</v>
      </c>
      <c r="D36" s="112" t="s">
        <v>637</v>
      </c>
      <c r="E36" s="112" t="s">
        <v>638</v>
      </c>
      <c r="F36" s="111" t="s">
        <v>639</v>
      </c>
      <c r="G36" s="112" t="s">
        <v>571</v>
      </c>
      <c r="H36" s="112" t="s">
        <v>377</v>
      </c>
      <c r="I36" s="113" t="s">
        <v>2288</v>
      </c>
    </row>
    <row r="37" spans="1:9" ht="15" customHeight="1">
      <c r="A37" s="109" t="s">
        <v>933</v>
      </c>
      <c r="B37" s="110">
        <v>18</v>
      </c>
      <c r="C37" s="111" t="s">
        <v>354</v>
      </c>
      <c r="D37" s="112" t="s">
        <v>394</v>
      </c>
      <c r="E37" s="112" t="s">
        <v>395</v>
      </c>
      <c r="F37" s="111" t="s">
        <v>375</v>
      </c>
      <c r="G37" s="112" t="s">
        <v>381</v>
      </c>
      <c r="H37" s="112" t="s">
        <v>389</v>
      </c>
      <c r="I37" s="113" t="s">
        <v>2289</v>
      </c>
    </row>
    <row r="38" spans="1:9" ht="15" customHeight="1">
      <c r="A38" s="109" t="s">
        <v>934</v>
      </c>
      <c r="B38" s="110">
        <v>215</v>
      </c>
      <c r="C38" s="111" t="s">
        <v>359</v>
      </c>
      <c r="D38" s="112" t="s">
        <v>890</v>
      </c>
      <c r="E38" s="112" t="s">
        <v>891</v>
      </c>
      <c r="F38" s="111" t="s">
        <v>375</v>
      </c>
      <c r="G38" s="112" t="s">
        <v>417</v>
      </c>
      <c r="H38" s="112" t="s">
        <v>856</v>
      </c>
      <c r="I38" s="113" t="s">
        <v>2290</v>
      </c>
    </row>
    <row r="39" spans="1:9" ht="15" customHeight="1">
      <c r="A39" s="109" t="s">
        <v>935</v>
      </c>
      <c r="B39" s="110">
        <v>214</v>
      </c>
      <c r="C39" s="111" t="s">
        <v>359</v>
      </c>
      <c r="D39" s="112" t="s">
        <v>887</v>
      </c>
      <c r="E39" s="112" t="s">
        <v>888</v>
      </c>
      <c r="F39" s="111" t="s">
        <v>370</v>
      </c>
      <c r="G39" s="112" t="s">
        <v>889</v>
      </c>
      <c r="H39" s="112" t="s">
        <v>540</v>
      </c>
      <c r="I39" s="113" t="s">
        <v>2291</v>
      </c>
    </row>
    <row r="40" spans="1:9" ht="15" customHeight="1">
      <c r="A40" s="109" t="s">
        <v>936</v>
      </c>
      <c r="B40" s="110">
        <v>211</v>
      </c>
      <c r="C40" s="111" t="s">
        <v>359</v>
      </c>
      <c r="D40" s="112" t="s">
        <v>874</v>
      </c>
      <c r="E40" s="112" t="s">
        <v>875</v>
      </c>
      <c r="F40" s="111" t="s">
        <v>876</v>
      </c>
      <c r="G40" s="112" t="s">
        <v>381</v>
      </c>
      <c r="H40" s="112" t="s">
        <v>856</v>
      </c>
      <c r="I40" s="113" t="s">
        <v>2292</v>
      </c>
    </row>
    <row r="41" spans="1:9" ht="15" customHeight="1">
      <c r="A41" s="109" t="s">
        <v>937</v>
      </c>
      <c r="B41" s="110">
        <v>213</v>
      </c>
      <c r="C41" s="111" t="s">
        <v>359</v>
      </c>
      <c r="D41" s="112" t="s">
        <v>884</v>
      </c>
      <c r="E41" s="112" t="s">
        <v>885</v>
      </c>
      <c r="F41" s="111" t="s">
        <v>370</v>
      </c>
      <c r="G41" s="112" t="s">
        <v>886</v>
      </c>
      <c r="H41" s="112" t="s">
        <v>540</v>
      </c>
      <c r="I41" s="113" t="s">
        <v>2293</v>
      </c>
    </row>
    <row r="42" spans="1:9" ht="15" customHeight="1">
      <c r="A42" s="109" t="s">
        <v>938</v>
      </c>
      <c r="B42" s="110">
        <v>212</v>
      </c>
      <c r="C42" s="111" t="s">
        <v>359</v>
      </c>
      <c r="D42" s="112" t="s">
        <v>878</v>
      </c>
      <c r="E42" s="112" t="s">
        <v>879</v>
      </c>
      <c r="F42" s="111" t="s">
        <v>427</v>
      </c>
      <c r="G42" s="112" t="s">
        <v>880</v>
      </c>
      <c r="H42" s="112" t="s">
        <v>881</v>
      </c>
      <c r="I42" s="113" t="s">
        <v>2294</v>
      </c>
    </row>
    <row r="43" spans="1:9" ht="15" customHeight="1">
      <c r="A43" s="109" t="s">
        <v>939</v>
      </c>
      <c r="B43" s="110">
        <v>204</v>
      </c>
      <c r="C43" s="111" t="s">
        <v>359</v>
      </c>
      <c r="D43" s="112" t="s">
        <v>542</v>
      </c>
      <c r="E43" s="112" t="s">
        <v>543</v>
      </c>
      <c r="F43" s="111" t="s">
        <v>375</v>
      </c>
      <c r="G43" s="112" t="s">
        <v>544</v>
      </c>
      <c r="H43" s="112" t="s">
        <v>540</v>
      </c>
      <c r="I43" s="113" t="s">
        <v>2295</v>
      </c>
    </row>
    <row r="44" spans="1:9" ht="15" customHeight="1">
      <c r="A44" s="109" t="s">
        <v>940</v>
      </c>
      <c r="B44" s="110">
        <v>206</v>
      </c>
      <c r="C44" s="111" t="s">
        <v>359</v>
      </c>
      <c r="D44" s="112" t="s">
        <v>862</v>
      </c>
      <c r="E44" s="112" t="s">
        <v>863</v>
      </c>
      <c r="F44" s="111" t="s">
        <v>375</v>
      </c>
      <c r="G44" s="112" t="s">
        <v>446</v>
      </c>
      <c r="H44" s="112" t="s">
        <v>540</v>
      </c>
      <c r="I44" s="113" t="s">
        <v>2296</v>
      </c>
    </row>
    <row r="45" spans="1:9" ht="15" customHeight="1">
      <c r="A45" s="109" t="s">
        <v>941</v>
      </c>
      <c r="B45" s="110">
        <v>210</v>
      </c>
      <c r="C45" s="111" t="s">
        <v>359</v>
      </c>
      <c r="D45" s="112" t="s">
        <v>869</v>
      </c>
      <c r="E45" s="112" t="s">
        <v>870</v>
      </c>
      <c r="F45" s="111" t="s">
        <v>375</v>
      </c>
      <c r="G45" s="112" t="s">
        <v>871</v>
      </c>
      <c r="H45" s="112" t="s">
        <v>872</v>
      </c>
      <c r="I45" s="113" t="s">
        <v>2297</v>
      </c>
    </row>
    <row r="46" spans="1:9" ht="15" customHeight="1">
      <c r="A46" s="109" t="s">
        <v>942</v>
      </c>
      <c r="B46" s="110">
        <v>205</v>
      </c>
      <c r="C46" s="111" t="s">
        <v>359</v>
      </c>
      <c r="D46" s="112" t="s">
        <v>546</v>
      </c>
      <c r="E46" s="112" t="s">
        <v>547</v>
      </c>
      <c r="F46" s="111" t="s">
        <v>375</v>
      </c>
      <c r="G46" s="112" t="s">
        <v>446</v>
      </c>
      <c r="H46" s="112" t="s">
        <v>540</v>
      </c>
      <c r="I46" s="113" t="s">
        <v>2298</v>
      </c>
    </row>
    <row r="47" spans="1:9" ht="15" customHeight="1">
      <c r="A47" s="109" t="s">
        <v>943</v>
      </c>
      <c r="B47" s="110">
        <v>201</v>
      </c>
      <c r="C47" s="111" t="s">
        <v>359</v>
      </c>
      <c r="D47" s="112" t="s">
        <v>549</v>
      </c>
      <c r="E47" s="112" t="s">
        <v>550</v>
      </c>
      <c r="F47" s="111" t="s">
        <v>375</v>
      </c>
      <c r="G47" s="112" t="s">
        <v>479</v>
      </c>
      <c r="H47" s="112" t="s">
        <v>540</v>
      </c>
      <c r="I47" s="113" t="s">
        <v>2299</v>
      </c>
    </row>
    <row r="48" spans="1:9" ht="15" customHeight="1">
      <c r="A48" s="109" t="s">
        <v>944</v>
      </c>
      <c r="B48" s="110">
        <v>203</v>
      </c>
      <c r="C48" s="111" t="s">
        <v>359</v>
      </c>
      <c r="D48" s="112" t="s">
        <v>539</v>
      </c>
      <c r="E48" s="112" t="s">
        <v>557</v>
      </c>
      <c r="F48" s="111" t="s">
        <v>375</v>
      </c>
      <c r="G48" s="112" t="s">
        <v>479</v>
      </c>
      <c r="H48" s="112" t="s">
        <v>540</v>
      </c>
      <c r="I48" s="113" t="s">
        <v>2300</v>
      </c>
    </row>
    <row r="49" spans="1:9" ht="15" customHeight="1">
      <c r="A49" s="109" t="s">
        <v>945</v>
      </c>
      <c r="B49" s="110">
        <v>218</v>
      </c>
      <c r="C49" s="111" t="s">
        <v>359</v>
      </c>
      <c r="D49" s="112" t="s">
        <v>894</v>
      </c>
      <c r="E49" s="112" t="s">
        <v>895</v>
      </c>
      <c r="F49" s="111" t="s">
        <v>370</v>
      </c>
      <c r="G49" s="112" t="s">
        <v>896</v>
      </c>
      <c r="H49" s="112" t="s">
        <v>540</v>
      </c>
      <c r="I49" s="113" t="s">
        <v>2301</v>
      </c>
    </row>
    <row r="50" spans="1:9" ht="15" customHeight="1">
      <c r="A50" s="109" t="s">
        <v>946</v>
      </c>
      <c r="B50" s="110">
        <v>217</v>
      </c>
      <c r="C50" s="111" t="s">
        <v>359</v>
      </c>
      <c r="D50" s="112" t="s">
        <v>892</v>
      </c>
      <c r="E50" s="112" t="s">
        <v>893</v>
      </c>
      <c r="F50" s="111" t="s">
        <v>375</v>
      </c>
      <c r="G50" s="112" t="s">
        <v>596</v>
      </c>
      <c r="H50" s="112" t="s">
        <v>872</v>
      </c>
      <c r="I50" s="113" t="s">
        <v>2302</v>
      </c>
    </row>
    <row r="51" spans="1:9" ht="15" customHeight="1">
      <c r="A51" s="109" t="s">
        <v>947</v>
      </c>
      <c r="B51" s="110">
        <v>207</v>
      </c>
      <c r="C51" s="111" t="s">
        <v>359</v>
      </c>
      <c r="D51" s="112" t="s">
        <v>552</v>
      </c>
      <c r="E51" s="112" t="s">
        <v>553</v>
      </c>
      <c r="F51" s="111" t="s">
        <v>375</v>
      </c>
      <c r="G51" s="112" t="s">
        <v>554</v>
      </c>
      <c r="H51" s="112" t="s">
        <v>865</v>
      </c>
      <c r="I51" s="113" t="s">
        <v>2303</v>
      </c>
    </row>
    <row r="52" spans="1:9" ht="15" customHeight="1">
      <c r="A52" s="109" t="s">
        <v>948</v>
      </c>
      <c r="B52" s="110">
        <v>209</v>
      </c>
      <c r="C52" s="111" t="s">
        <v>359</v>
      </c>
      <c r="D52" s="112" t="s">
        <v>556</v>
      </c>
      <c r="E52" s="112" t="s">
        <v>867</v>
      </c>
      <c r="F52" s="111" t="s">
        <v>375</v>
      </c>
      <c r="G52" s="112" t="s">
        <v>446</v>
      </c>
      <c r="H52" s="112" t="s">
        <v>540</v>
      </c>
      <c r="I52" s="113" t="s">
        <v>2304</v>
      </c>
    </row>
    <row r="53" spans="1:9" ht="15" customHeight="1">
      <c r="A53" s="109" t="s">
        <v>949</v>
      </c>
      <c r="B53" s="110">
        <v>56</v>
      </c>
      <c r="C53" s="111" t="s">
        <v>358</v>
      </c>
      <c r="D53" s="112" t="s">
        <v>445</v>
      </c>
      <c r="E53" s="112" t="s">
        <v>576</v>
      </c>
      <c r="F53" s="111" t="s">
        <v>375</v>
      </c>
      <c r="G53" s="112" t="s">
        <v>446</v>
      </c>
      <c r="H53" s="112" t="s">
        <v>673</v>
      </c>
      <c r="I53" s="113" t="s">
        <v>2305</v>
      </c>
    </row>
    <row r="54" spans="1:9" ht="15" customHeight="1">
      <c r="A54" s="109" t="s">
        <v>950</v>
      </c>
      <c r="B54" s="110">
        <v>55</v>
      </c>
      <c r="C54" s="111" t="s">
        <v>358</v>
      </c>
      <c r="D54" s="112" t="s">
        <v>668</v>
      </c>
      <c r="E54" s="112" t="s">
        <v>669</v>
      </c>
      <c r="F54" s="111" t="s">
        <v>370</v>
      </c>
      <c r="G54" s="112" t="s">
        <v>670</v>
      </c>
      <c r="H54" s="112" t="s">
        <v>671</v>
      </c>
      <c r="I54" s="113" t="s">
        <v>2306</v>
      </c>
    </row>
    <row r="55" spans="1:9" ht="15" customHeight="1">
      <c r="A55" s="109" t="s">
        <v>951</v>
      </c>
      <c r="B55" s="110">
        <v>60</v>
      </c>
      <c r="C55" s="111" t="s">
        <v>356</v>
      </c>
      <c r="D55" s="112" t="s">
        <v>441</v>
      </c>
      <c r="E55" s="112" t="s">
        <v>442</v>
      </c>
      <c r="F55" s="111" t="s">
        <v>375</v>
      </c>
      <c r="G55" s="112" t="s">
        <v>431</v>
      </c>
      <c r="H55" s="112" t="s">
        <v>432</v>
      </c>
      <c r="I55" s="113" t="s">
        <v>2307</v>
      </c>
    </row>
    <row r="56" spans="1:9" ht="15" customHeight="1">
      <c r="A56" s="109" t="s">
        <v>952</v>
      </c>
      <c r="B56" s="110">
        <v>31</v>
      </c>
      <c r="C56" s="111" t="s">
        <v>355</v>
      </c>
      <c r="D56" s="112" t="s">
        <v>624</v>
      </c>
      <c r="E56" s="112" t="s">
        <v>625</v>
      </c>
      <c r="F56" s="111" t="s">
        <v>370</v>
      </c>
      <c r="G56" s="112" t="s">
        <v>596</v>
      </c>
      <c r="H56" s="112" t="s">
        <v>626</v>
      </c>
      <c r="I56" s="113" t="s">
        <v>2308</v>
      </c>
    </row>
    <row r="57" spans="1:9" ht="15" customHeight="1">
      <c r="A57" s="109" t="s">
        <v>953</v>
      </c>
      <c r="B57" s="110">
        <v>32</v>
      </c>
      <c r="C57" s="111" t="s">
        <v>356</v>
      </c>
      <c r="D57" s="112" t="s">
        <v>627</v>
      </c>
      <c r="E57" s="112" t="s">
        <v>628</v>
      </c>
      <c r="F57" s="111" t="s">
        <v>370</v>
      </c>
      <c r="G57" s="112" t="s">
        <v>629</v>
      </c>
      <c r="H57" s="112" t="s">
        <v>432</v>
      </c>
      <c r="I57" s="113" t="s">
        <v>2309</v>
      </c>
    </row>
    <row r="58" spans="1:9" ht="15" customHeight="1">
      <c r="A58" s="109" t="s">
        <v>954</v>
      </c>
      <c r="B58" s="110">
        <v>50</v>
      </c>
      <c r="C58" s="111" t="s">
        <v>355</v>
      </c>
      <c r="D58" s="112" t="s">
        <v>659</v>
      </c>
      <c r="E58" s="112" t="s">
        <v>660</v>
      </c>
      <c r="F58" s="111" t="s">
        <v>370</v>
      </c>
      <c r="G58" s="112" t="s">
        <v>661</v>
      </c>
      <c r="H58" s="112" t="s">
        <v>418</v>
      </c>
      <c r="I58" s="113" t="s">
        <v>2310</v>
      </c>
    </row>
    <row r="59" spans="1:9" ht="15" customHeight="1">
      <c r="A59" s="109" t="s">
        <v>955</v>
      </c>
      <c r="B59" s="110">
        <v>23</v>
      </c>
      <c r="C59" s="111" t="s">
        <v>363</v>
      </c>
      <c r="D59" s="112" t="s">
        <v>614</v>
      </c>
      <c r="E59" s="112" t="s">
        <v>615</v>
      </c>
      <c r="F59" s="111" t="s">
        <v>370</v>
      </c>
      <c r="G59" s="112" t="s">
        <v>479</v>
      </c>
      <c r="H59" s="112" t="s">
        <v>616</v>
      </c>
      <c r="I59" s="113" t="s">
        <v>2311</v>
      </c>
    </row>
    <row r="60" spans="1:9" ht="15" customHeight="1">
      <c r="A60" s="109" t="s">
        <v>956</v>
      </c>
      <c r="B60" s="110">
        <v>28</v>
      </c>
      <c r="C60" s="111" t="s">
        <v>355</v>
      </c>
      <c r="D60" s="112" t="s">
        <v>423</v>
      </c>
      <c r="E60" s="112" t="s">
        <v>424</v>
      </c>
      <c r="F60" s="111" t="s">
        <v>375</v>
      </c>
      <c r="G60" s="112" t="s">
        <v>425</v>
      </c>
      <c r="H60" s="112" t="s">
        <v>418</v>
      </c>
      <c r="I60" s="113" t="s">
        <v>2312</v>
      </c>
    </row>
    <row r="61" spans="1:9" ht="15" customHeight="1">
      <c r="A61" s="109" t="s">
        <v>957</v>
      </c>
      <c r="B61" s="110">
        <v>54</v>
      </c>
      <c r="C61" s="111" t="s">
        <v>358</v>
      </c>
      <c r="D61" s="112" t="s">
        <v>575</v>
      </c>
      <c r="E61" s="112" t="s">
        <v>570</v>
      </c>
      <c r="F61" s="111" t="s">
        <v>375</v>
      </c>
      <c r="G61" s="112" t="s">
        <v>571</v>
      </c>
      <c r="H61" s="112" t="s">
        <v>572</v>
      </c>
      <c r="I61" s="113" t="s">
        <v>2313</v>
      </c>
    </row>
    <row r="62" spans="1:9" ht="15" customHeight="1">
      <c r="A62" s="109" t="s">
        <v>958</v>
      </c>
      <c r="B62" s="110">
        <v>25</v>
      </c>
      <c r="C62" s="111" t="s">
        <v>355</v>
      </c>
      <c r="D62" s="112" t="s">
        <v>620</v>
      </c>
      <c r="E62" s="112" t="s">
        <v>621</v>
      </c>
      <c r="F62" s="111" t="s">
        <v>375</v>
      </c>
      <c r="G62" s="112" t="s">
        <v>479</v>
      </c>
      <c r="H62" s="112" t="s">
        <v>418</v>
      </c>
      <c r="I62" s="113" t="s">
        <v>2314</v>
      </c>
    </row>
    <row r="63" spans="1:9" ht="15">
      <c r="A63" s="109" t="s">
        <v>959</v>
      </c>
      <c r="B63" s="110">
        <v>30</v>
      </c>
      <c r="C63" s="111" t="s">
        <v>355</v>
      </c>
      <c r="D63" s="112" t="s">
        <v>622</v>
      </c>
      <c r="E63" s="112" t="s">
        <v>623</v>
      </c>
      <c r="F63" s="111" t="s">
        <v>375</v>
      </c>
      <c r="G63" s="112" t="s">
        <v>479</v>
      </c>
      <c r="H63" s="112" t="s">
        <v>456</v>
      </c>
      <c r="I63" s="113" t="s">
        <v>2315</v>
      </c>
    </row>
    <row r="64" spans="1:9" ht="15">
      <c r="A64" s="109" t="s">
        <v>960</v>
      </c>
      <c r="B64" s="110">
        <v>48</v>
      </c>
      <c r="C64" s="111" t="s">
        <v>355</v>
      </c>
      <c r="D64" s="112" t="s">
        <v>655</v>
      </c>
      <c r="E64" s="112" t="s">
        <v>656</v>
      </c>
      <c r="F64" s="111" t="s">
        <v>427</v>
      </c>
      <c r="G64" s="112" t="s">
        <v>657</v>
      </c>
      <c r="H64" s="112" t="s">
        <v>658</v>
      </c>
      <c r="I64" s="113" t="s">
        <v>2316</v>
      </c>
    </row>
    <row r="65" spans="1:9" ht="15">
      <c r="A65" s="109" t="s">
        <v>961</v>
      </c>
      <c r="B65" s="110">
        <v>36</v>
      </c>
      <c r="C65" s="111" t="s">
        <v>356</v>
      </c>
      <c r="D65" s="112" t="s">
        <v>630</v>
      </c>
      <c r="E65" s="112" t="s">
        <v>631</v>
      </c>
      <c r="F65" s="111" t="s">
        <v>370</v>
      </c>
      <c r="G65" s="112" t="s">
        <v>632</v>
      </c>
      <c r="H65" s="112" t="s">
        <v>633</v>
      </c>
      <c r="I65" s="113" t="s">
        <v>2317</v>
      </c>
    </row>
    <row r="66" spans="1:9" ht="15">
      <c r="A66" s="109" t="s">
        <v>962</v>
      </c>
      <c r="B66" s="110">
        <v>95</v>
      </c>
      <c r="C66" s="111" t="s">
        <v>356</v>
      </c>
      <c r="D66" s="112" t="s">
        <v>781</v>
      </c>
      <c r="E66" s="112" t="s">
        <v>782</v>
      </c>
      <c r="F66" s="111" t="s">
        <v>370</v>
      </c>
      <c r="G66" s="112" t="s">
        <v>783</v>
      </c>
      <c r="H66" s="112" t="s">
        <v>784</v>
      </c>
      <c r="I66" s="113" t="s">
        <v>2318</v>
      </c>
    </row>
    <row r="67" spans="1:9" ht="15">
      <c r="A67" s="109" t="s">
        <v>963</v>
      </c>
      <c r="B67" s="110">
        <v>37</v>
      </c>
      <c r="C67" s="111" t="s">
        <v>356</v>
      </c>
      <c r="D67" s="112" t="s">
        <v>634</v>
      </c>
      <c r="E67" s="112" t="s">
        <v>635</v>
      </c>
      <c r="F67" s="111" t="s">
        <v>370</v>
      </c>
      <c r="G67" s="112" t="s">
        <v>636</v>
      </c>
      <c r="H67" s="112" t="s">
        <v>436</v>
      </c>
      <c r="I67" s="113" t="s">
        <v>2319</v>
      </c>
    </row>
    <row r="68" spans="1:9" ht="15">
      <c r="A68" s="109" t="s">
        <v>964</v>
      </c>
      <c r="B68" s="110">
        <v>49</v>
      </c>
      <c r="C68" s="111" t="s">
        <v>355</v>
      </c>
      <c r="D68" s="112" t="s">
        <v>471</v>
      </c>
      <c r="E68" s="112" t="s">
        <v>472</v>
      </c>
      <c r="F68" s="111" t="s">
        <v>375</v>
      </c>
      <c r="G68" s="112" t="s">
        <v>431</v>
      </c>
      <c r="H68" s="112" t="s">
        <v>418</v>
      </c>
      <c r="I68" s="113" t="s">
        <v>2320</v>
      </c>
    </row>
    <row r="69" spans="1:9" ht="15">
      <c r="A69" s="109" t="s">
        <v>965</v>
      </c>
      <c r="B69" s="110">
        <v>41</v>
      </c>
      <c r="C69" s="111" t="s">
        <v>357</v>
      </c>
      <c r="D69" s="112" t="s">
        <v>640</v>
      </c>
      <c r="E69" s="112" t="s">
        <v>641</v>
      </c>
      <c r="F69" s="111" t="s">
        <v>370</v>
      </c>
      <c r="G69" s="112" t="s">
        <v>642</v>
      </c>
      <c r="H69" s="112" t="s">
        <v>377</v>
      </c>
      <c r="I69" s="113" t="s">
        <v>2321</v>
      </c>
    </row>
    <row r="70" spans="1:9" ht="15">
      <c r="A70" s="109" t="s">
        <v>966</v>
      </c>
      <c r="B70" s="110">
        <v>86</v>
      </c>
      <c r="C70" s="111" t="s">
        <v>357</v>
      </c>
      <c r="D70" s="112" t="s">
        <v>752</v>
      </c>
      <c r="E70" s="112" t="s">
        <v>753</v>
      </c>
      <c r="F70" s="111" t="s">
        <v>370</v>
      </c>
      <c r="G70" s="112" t="s">
        <v>754</v>
      </c>
      <c r="H70" s="112" t="s">
        <v>386</v>
      </c>
      <c r="I70" s="113" t="s">
        <v>2322</v>
      </c>
    </row>
    <row r="71" spans="1:9" ht="15">
      <c r="A71" s="109" t="s">
        <v>967</v>
      </c>
      <c r="B71" s="110">
        <v>47</v>
      </c>
      <c r="C71" s="111" t="s">
        <v>363</v>
      </c>
      <c r="D71" s="112" t="s">
        <v>652</v>
      </c>
      <c r="E71" s="112" t="s">
        <v>653</v>
      </c>
      <c r="F71" s="111" t="s">
        <v>370</v>
      </c>
      <c r="G71" s="112" t="s">
        <v>654</v>
      </c>
      <c r="H71" s="112" t="s">
        <v>606</v>
      </c>
      <c r="I71" s="113" t="s">
        <v>2323</v>
      </c>
    </row>
    <row r="72" spans="1:9" ht="15">
      <c r="A72" s="109" t="s">
        <v>968</v>
      </c>
      <c r="B72" s="110">
        <v>40</v>
      </c>
      <c r="C72" s="111" t="s">
        <v>357</v>
      </c>
      <c r="D72" s="112" t="s">
        <v>468</v>
      </c>
      <c r="E72" s="112" t="s">
        <v>469</v>
      </c>
      <c r="F72" s="111" t="s">
        <v>375</v>
      </c>
      <c r="G72" s="112" t="s">
        <v>425</v>
      </c>
      <c r="H72" s="112" t="s">
        <v>408</v>
      </c>
      <c r="I72" s="113" t="s">
        <v>2324</v>
      </c>
    </row>
    <row r="73" spans="1:9" ht="15">
      <c r="A73" s="109" t="s">
        <v>969</v>
      </c>
      <c r="B73" s="110">
        <v>74</v>
      </c>
      <c r="C73" s="111" t="s">
        <v>358</v>
      </c>
      <c r="D73" s="112" t="s">
        <v>727</v>
      </c>
      <c r="E73" s="112" t="s">
        <v>728</v>
      </c>
      <c r="F73" s="111" t="s">
        <v>370</v>
      </c>
      <c r="G73" s="112" t="s">
        <v>729</v>
      </c>
      <c r="H73" s="112" t="s">
        <v>456</v>
      </c>
      <c r="I73" s="113" t="s">
        <v>2325</v>
      </c>
    </row>
    <row r="74" spans="1:9" ht="15">
      <c r="A74" s="109" t="s">
        <v>970</v>
      </c>
      <c r="B74" s="110">
        <v>75</v>
      </c>
      <c r="C74" s="111" t="s">
        <v>358</v>
      </c>
      <c r="D74" s="112" t="s">
        <v>458</v>
      </c>
      <c r="E74" s="112" t="s">
        <v>731</v>
      </c>
      <c r="F74" s="111" t="s">
        <v>375</v>
      </c>
      <c r="G74" s="112" t="s">
        <v>388</v>
      </c>
      <c r="H74" s="112" t="s">
        <v>689</v>
      </c>
      <c r="I74" s="113" t="s">
        <v>2326</v>
      </c>
    </row>
    <row r="75" spans="1:9" ht="15">
      <c r="A75" s="109" t="s">
        <v>971</v>
      </c>
      <c r="B75" s="110">
        <v>66</v>
      </c>
      <c r="C75" s="111" t="s">
        <v>356</v>
      </c>
      <c r="D75" s="112" t="s">
        <v>697</v>
      </c>
      <c r="E75" s="112" t="s">
        <v>698</v>
      </c>
      <c r="F75" s="111" t="s">
        <v>370</v>
      </c>
      <c r="G75" s="112" t="s">
        <v>699</v>
      </c>
      <c r="H75" s="112" t="s">
        <v>700</v>
      </c>
      <c r="I75" s="113" t="s">
        <v>2327</v>
      </c>
    </row>
    <row r="76" spans="1:9" ht="15">
      <c r="A76" s="109" t="s">
        <v>972</v>
      </c>
      <c r="B76" s="110">
        <v>76</v>
      </c>
      <c r="C76" s="111" t="s">
        <v>358</v>
      </c>
      <c r="D76" s="112" t="s">
        <v>454</v>
      </c>
      <c r="E76" s="112" t="s">
        <v>455</v>
      </c>
      <c r="F76" s="111" t="s">
        <v>375</v>
      </c>
      <c r="G76" s="112" t="s">
        <v>431</v>
      </c>
      <c r="H76" s="112" t="s">
        <v>456</v>
      </c>
      <c r="I76" s="113" t="s">
        <v>2328</v>
      </c>
    </row>
    <row r="77" spans="1:9" ht="15">
      <c r="A77" s="109" t="s">
        <v>974</v>
      </c>
      <c r="B77" s="110">
        <v>61</v>
      </c>
      <c r="C77" s="111" t="s">
        <v>356</v>
      </c>
      <c r="D77" s="112" t="s">
        <v>679</v>
      </c>
      <c r="E77" s="112" t="s">
        <v>680</v>
      </c>
      <c r="F77" s="111" t="s">
        <v>370</v>
      </c>
      <c r="G77" s="112" t="s">
        <v>681</v>
      </c>
      <c r="H77" s="112" t="s">
        <v>682</v>
      </c>
      <c r="I77" s="113" t="s">
        <v>2329</v>
      </c>
    </row>
    <row r="78" spans="1:9" ht="15">
      <c r="A78" s="109" t="s">
        <v>975</v>
      </c>
      <c r="B78" s="110">
        <v>67</v>
      </c>
      <c r="C78" s="111" t="s">
        <v>356</v>
      </c>
      <c r="D78" s="112" t="s">
        <v>701</v>
      </c>
      <c r="E78" s="112" t="s">
        <v>702</v>
      </c>
      <c r="F78" s="111" t="s">
        <v>375</v>
      </c>
      <c r="G78" s="112" t="s">
        <v>479</v>
      </c>
      <c r="H78" s="112" t="s">
        <v>507</v>
      </c>
      <c r="I78" s="113" t="s">
        <v>2330</v>
      </c>
    </row>
    <row r="79" spans="1:9" ht="15">
      <c r="A79" s="109" t="s">
        <v>976</v>
      </c>
      <c r="B79" s="110">
        <v>82</v>
      </c>
      <c r="C79" s="111" t="s">
        <v>356</v>
      </c>
      <c r="D79" s="112" t="s">
        <v>1050</v>
      </c>
      <c r="E79" s="112" t="s">
        <v>1051</v>
      </c>
      <c r="F79" s="111" t="s">
        <v>375</v>
      </c>
      <c r="G79" s="112" t="s">
        <v>479</v>
      </c>
      <c r="H79" s="112" t="s">
        <v>495</v>
      </c>
      <c r="I79" s="113" t="s">
        <v>2331</v>
      </c>
    </row>
    <row r="80" spans="1:9" ht="15">
      <c r="A80" s="109" t="s">
        <v>977</v>
      </c>
      <c r="B80" s="110">
        <v>63</v>
      </c>
      <c r="C80" s="111" t="s">
        <v>356</v>
      </c>
      <c r="D80" s="112" t="s">
        <v>687</v>
      </c>
      <c r="E80" s="112" t="s">
        <v>688</v>
      </c>
      <c r="F80" s="111" t="s">
        <v>375</v>
      </c>
      <c r="G80" s="112" t="s">
        <v>479</v>
      </c>
      <c r="H80" s="112" t="s">
        <v>689</v>
      </c>
      <c r="I80" s="113" t="s">
        <v>2332</v>
      </c>
    </row>
    <row r="81" spans="1:9" ht="15">
      <c r="A81" s="109" t="s">
        <v>978</v>
      </c>
      <c r="B81" s="110">
        <v>59</v>
      </c>
      <c r="C81" s="111" t="s">
        <v>358</v>
      </c>
      <c r="D81" s="112" t="s">
        <v>677</v>
      </c>
      <c r="E81" s="112" t="s">
        <v>678</v>
      </c>
      <c r="F81" s="111" t="s">
        <v>375</v>
      </c>
      <c r="G81" s="112" t="s">
        <v>479</v>
      </c>
      <c r="H81" s="112" t="s">
        <v>676</v>
      </c>
      <c r="I81" s="113" t="s">
        <v>2333</v>
      </c>
    </row>
    <row r="82" spans="1:9" ht="15">
      <c r="A82" s="109" t="s">
        <v>979</v>
      </c>
      <c r="B82" s="110">
        <v>57</v>
      </c>
      <c r="C82" s="111" t="s">
        <v>358</v>
      </c>
      <c r="D82" s="112" t="s">
        <v>674</v>
      </c>
      <c r="E82" s="112" t="s">
        <v>675</v>
      </c>
      <c r="F82" s="111" t="s">
        <v>375</v>
      </c>
      <c r="G82" s="112" t="s">
        <v>479</v>
      </c>
      <c r="H82" s="112" t="s">
        <v>676</v>
      </c>
      <c r="I82" s="113" t="s">
        <v>2334</v>
      </c>
    </row>
    <row r="83" spans="1:9" ht="15">
      <c r="A83" s="109" t="s">
        <v>980</v>
      </c>
      <c r="B83" s="110">
        <v>68</v>
      </c>
      <c r="C83" s="111" t="s">
        <v>355</v>
      </c>
      <c r="D83" s="112" t="s">
        <v>704</v>
      </c>
      <c r="E83" s="112" t="s">
        <v>705</v>
      </c>
      <c r="F83" s="111" t="s">
        <v>370</v>
      </c>
      <c r="G83" s="112" t="s">
        <v>706</v>
      </c>
      <c r="H83" s="112" t="s">
        <v>707</v>
      </c>
      <c r="I83" s="113" t="s">
        <v>2335</v>
      </c>
    </row>
    <row r="84" spans="1:9" ht="15">
      <c r="A84" s="109" t="s">
        <v>981</v>
      </c>
      <c r="B84" s="110">
        <v>53</v>
      </c>
      <c r="C84" s="111" t="s">
        <v>355</v>
      </c>
      <c r="D84" s="112" t="s">
        <v>666</v>
      </c>
      <c r="E84" s="112" t="s">
        <v>973</v>
      </c>
      <c r="F84" s="111" t="s">
        <v>504</v>
      </c>
      <c r="G84" s="112" t="s">
        <v>667</v>
      </c>
      <c r="H84" s="112" t="s">
        <v>658</v>
      </c>
      <c r="I84" s="113" t="s">
        <v>2336</v>
      </c>
    </row>
    <row r="85" spans="1:9" ht="15">
      <c r="A85" s="109" t="s">
        <v>982</v>
      </c>
      <c r="B85" s="110">
        <v>44</v>
      </c>
      <c r="C85" s="111" t="s">
        <v>357</v>
      </c>
      <c r="D85" s="112" t="s">
        <v>464</v>
      </c>
      <c r="E85" s="112" t="s">
        <v>465</v>
      </c>
      <c r="F85" s="111" t="s">
        <v>375</v>
      </c>
      <c r="G85" s="112" t="s">
        <v>431</v>
      </c>
      <c r="H85" s="112" t="s">
        <v>466</v>
      </c>
      <c r="I85" s="113" t="s">
        <v>2337</v>
      </c>
    </row>
    <row r="86" spans="1:9" ht="15">
      <c r="A86" s="109" t="s">
        <v>983</v>
      </c>
      <c r="B86" s="110">
        <v>52</v>
      </c>
      <c r="C86" s="111" t="s">
        <v>355</v>
      </c>
      <c r="D86" s="112" t="s">
        <v>664</v>
      </c>
      <c r="E86" s="112" t="s">
        <v>665</v>
      </c>
      <c r="F86" s="111" t="s">
        <v>375</v>
      </c>
      <c r="G86" s="112" t="s">
        <v>425</v>
      </c>
      <c r="H86" s="112" t="s">
        <v>418</v>
      </c>
      <c r="I86" s="113" t="s">
        <v>2338</v>
      </c>
    </row>
    <row r="87" spans="1:9" ht="15">
      <c r="A87" s="109" t="s">
        <v>984</v>
      </c>
      <c r="B87" s="110">
        <v>70</v>
      </c>
      <c r="C87" s="111" t="s">
        <v>355</v>
      </c>
      <c r="D87" s="112" t="s">
        <v>710</v>
      </c>
      <c r="E87" s="112" t="s">
        <v>711</v>
      </c>
      <c r="F87" s="111" t="s">
        <v>370</v>
      </c>
      <c r="G87" s="112" t="s">
        <v>712</v>
      </c>
      <c r="H87" s="112" t="s">
        <v>713</v>
      </c>
      <c r="I87" s="113" t="s">
        <v>2339</v>
      </c>
    </row>
    <row r="88" spans="1:9" ht="15">
      <c r="A88" s="109" t="s">
        <v>985</v>
      </c>
      <c r="B88" s="110">
        <v>64</v>
      </c>
      <c r="C88" s="111" t="s">
        <v>356</v>
      </c>
      <c r="D88" s="112" t="s">
        <v>690</v>
      </c>
      <c r="E88" s="112" t="s">
        <v>691</v>
      </c>
      <c r="F88" s="111" t="s">
        <v>375</v>
      </c>
      <c r="G88" s="112" t="s">
        <v>692</v>
      </c>
      <c r="H88" s="112" t="s">
        <v>693</v>
      </c>
      <c r="I88" s="113" t="s">
        <v>2340</v>
      </c>
    </row>
    <row r="89" spans="1:9" ht="15">
      <c r="A89" s="109" t="s">
        <v>986</v>
      </c>
      <c r="B89" s="110">
        <v>46</v>
      </c>
      <c r="C89" s="111" t="s">
        <v>357</v>
      </c>
      <c r="D89" s="112" t="s">
        <v>649</v>
      </c>
      <c r="E89" s="112" t="s">
        <v>650</v>
      </c>
      <c r="F89" s="111" t="s">
        <v>504</v>
      </c>
      <c r="G89" s="112" t="s">
        <v>651</v>
      </c>
      <c r="H89" s="112" t="s">
        <v>466</v>
      </c>
      <c r="I89" s="113" t="s">
        <v>2341</v>
      </c>
    </row>
    <row r="90" spans="1:9" ht="15">
      <c r="A90" s="109" t="s">
        <v>987</v>
      </c>
      <c r="B90" s="110">
        <v>101</v>
      </c>
      <c r="C90" s="111" t="s">
        <v>356</v>
      </c>
      <c r="D90" s="112" t="s">
        <v>803</v>
      </c>
      <c r="E90" s="112" t="s">
        <v>804</v>
      </c>
      <c r="F90" s="111" t="s">
        <v>375</v>
      </c>
      <c r="G90" s="112" t="s">
        <v>479</v>
      </c>
      <c r="H90" s="112" t="s">
        <v>805</v>
      </c>
      <c r="I90" s="113" t="s">
        <v>2342</v>
      </c>
    </row>
    <row r="91" spans="1:9" ht="15">
      <c r="A91" s="109" t="s">
        <v>988</v>
      </c>
      <c r="B91" s="110">
        <v>58</v>
      </c>
      <c r="C91" s="111" t="s">
        <v>358</v>
      </c>
      <c r="D91" s="112" t="s">
        <v>448</v>
      </c>
      <c r="E91" s="112" t="s">
        <v>569</v>
      </c>
      <c r="F91" s="111" t="s">
        <v>375</v>
      </c>
      <c r="G91" s="112" t="s">
        <v>449</v>
      </c>
      <c r="H91" s="112" t="s">
        <v>450</v>
      </c>
      <c r="I91" s="113" t="s">
        <v>2343</v>
      </c>
    </row>
    <row r="92" spans="1:9" ht="15">
      <c r="A92" s="109" t="s">
        <v>989</v>
      </c>
      <c r="B92" s="110">
        <v>91</v>
      </c>
      <c r="C92" s="111" t="s">
        <v>355</v>
      </c>
      <c r="D92" s="112" t="s">
        <v>766</v>
      </c>
      <c r="E92" s="112" t="s">
        <v>767</v>
      </c>
      <c r="F92" s="111" t="s">
        <v>375</v>
      </c>
      <c r="G92" s="112" t="s">
        <v>425</v>
      </c>
      <c r="H92" s="112" t="s">
        <v>418</v>
      </c>
      <c r="I92" s="113" t="s">
        <v>2344</v>
      </c>
    </row>
    <row r="93" spans="1:9" ht="15">
      <c r="A93" s="109" t="s">
        <v>990</v>
      </c>
      <c r="B93" s="110">
        <v>65</v>
      </c>
      <c r="C93" s="111" t="s">
        <v>356</v>
      </c>
      <c r="D93" s="112" t="s">
        <v>694</v>
      </c>
      <c r="E93" s="112" t="s">
        <v>695</v>
      </c>
      <c r="F93" s="111" t="s">
        <v>370</v>
      </c>
      <c r="G93" s="112" t="s">
        <v>696</v>
      </c>
      <c r="H93" s="112" t="s">
        <v>432</v>
      </c>
      <c r="I93" s="113" t="s">
        <v>2345</v>
      </c>
    </row>
    <row r="94" spans="1:9" ht="15">
      <c r="A94" s="109" t="s">
        <v>991</v>
      </c>
      <c r="B94" s="110">
        <v>79</v>
      </c>
      <c r="C94" s="111" t="s">
        <v>358</v>
      </c>
      <c r="D94" s="112" t="s">
        <v>487</v>
      </c>
      <c r="E94" s="112" t="s">
        <v>488</v>
      </c>
      <c r="F94" s="111" t="s">
        <v>474</v>
      </c>
      <c r="G94" s="112" t="s">
        <v>489</v>
      </c>
      <c r="H94" s="112" t="s">
        <v>736</v>
      </c>
      <c r="I94" s="113" t="s">
        <v>2346</v>
      </c>
    </row>
    <row r="95" spans="1:9" ht="15">
      <c r="A95" s="109" t="s">
        <v>992</v>
      </c>
      <c r="B95" s="110">
        <v>90</v>
      </c>
      <c r="C95" s="111" t="s">
        <v>356</v>
      </c>
      <c r="D95" s="112" t="s">
        <v>499</v>
      </c>
      <c r="E95" s="112" t="s">
        <v>500</v>
      </c>
      <c r="F95" s="111" t="s">
        <v>375</v>
      </c>
      <c r="G95" s="112" t="s">
        <v>501</v>
      </c>
      <c r="H95" s="112" t="s">
        <v>502</v>
      </c>
      <c r="I95" s="113" t="s">
        <v>2347</v>
      </c>
    </row>
    <row r="96" spans="1:9" ht="15">
      <c r="A96" s="109" t="s">
        <v>993</v>
      </c>
      <c r="B96" s="110">
        <v>72</v>
      </c>
      <c r="C96" s="111" t="s">
        <v>355</v>
      </c>
      <c r="D96" s="112" t="s">
        <v>718</v>
      </c>
      <c r="E96" s="112" t="s">
        <v>719</v>
      </c>
      <c r="F96" s="111" t="s">
        <v>370</v>
      </c>
      <c r="G96" s="112" t="s">
        <v>720</v>
      </c>
      <c r="H96" s="112" t="s">
        <v>721</v>
      </c>
      <c r="I96" s="113" t="s">
        <v>2348</v>
      </c>
    </row>
    <row r="97" spans="1:9" ht="15">
      <c r="A97" s="109" t="s">
        <v>994</v>
      </c>
      <c r="B97" s="110">
        <v>42</v>
      </c>
      <c r="C97" s="111" t="s">
        <v>354</v>
      </c>
      <c r="D97" s="112" t="s">
        <v>643</v>
      </c>
      <c r="E97" s="112" t="s">
        <v>644</v>
      </c>
      <c r="F97" s="111" t="s">
        <v>375</v>
      </c>
      <c r="G97" s="112" t="s">
        <v>385</v>
      </c>
      <c r="H97" s="112" t="s">
        <v>377</v>
      </c>
      <c r="I97" s="113" t="s">
        <v>2349</v>
      </c>
    </row>
    <row r="98" spans="1:9" ht="15">
      <c r="A98" s="109" t="s">
        <v>995</v>
      </c>
      <c r="B98" s="110">
        <v>81</v>
      </c>
      <c r="C98" s="111" t="s">
        <v>358</v>
      </c>
      <c r="D98" s="112" t="s">
        <v>739</v>
      </c>
      <c r="E98" s="112" t="s">
        <v>740</v>
      </c>
      <c r="F98" s="111" t="s">
        <v>375</v>
      </c>
      <c r="G98" s="112" t="s">
        <v>431</v>
      </c>
      <c r="H98" s="112" t="s">
        <v>741</v>
      </c>
      <c r="I98" s="113" t="s">
        <v>2350</v>
      </c>
    </row>
    <row r="99" spans="1:9" ht="15">
      <c r="A99" s="109" t="s">
        <v>997</v>
      </c>
      <c r="B99" s="110">
        <v>85</v>
      </c>
      <c r="C99" s="111" t="s">
        <v>357</v>
      </c>
      <c r="D99" s="112" t="s">
        <v>748</v>
      </c>
      <c r="E99" s="112" t="s">
        <v>749</v>
      </c>
      <c r="F99" s="111" t="s">
        <v>375</v>
      </c>
      <c r="G99" s="112" t="s">
        <v>381</v>
      </c>
      <c r="H99" s="112" t="s">
        <v>750</v>
      </c>
      <c r="I99" s="113" t="s">
        <v>2351</v>
      </c>
    </row>
    <row r="100" spans="1:9" ht="15">
      <c r="A100" s="109" t="s">
        <v>998</v>
      </c>
      <c r="B100" s="110">
        <v>109</v>
      </c>
      <c r="C100" s="111" t="s">
        <v>356</v>
      </c>
      <c r="D100" s="112" t="s">
        <v>831</v>
      </c>
      <c r="E100" s="112" t="s">
        <v>832</v>
      </c>
      <c r="F100" s="111" t="s">
        <v>375</v>
      </c>
      <c r="G100" s="112" t="s">
        <v>385</v>
      </c>
      <c r="H100" s="112" t="s">
        <v>432</v>
      </c>
      <c r="I100" s="113" t="s">
        <v>2352</v>
      </c>
    </row>
    <row r="101" spans="1:9" ht="15">
      <c r="A101" s="109" t="s">
        <v>999</v>
      </c>
      <c r="B101" s="110">
        <v>78</v>
      </c>
      <c r="C101" s="111" t="s">
        <v>358</v>
      </c>
      <c r="D101" s="112" t="s">
        <v>477</v>
      </c>
      <c r="E101" s="112" t="s">
        <v>478</v>
      </c>
      <c r="F101" s="111" t="s">
        <v>375</v>
      </c>
      <c r="G101" s="112" t="s">
        <v>479</v>
      </c>
      <c r="H101" s="112" t="s">
        <v>456</v>
      </c>
      <c r="I101" s="113" t="s">
        <v>2353</v>
      </c>
    </row>
    <row r="102" spans="1:9" ht="15">
      <c r="A102" s="109" t="s">
        <v>1000</v>
      </c>
      <c r="B102" s="110">
        <v>80</v>
      </c>
      <c r="C102" s="111" t="s">
        <v>358</v>
      </c>
      <c r="D102" s="112" t="s">
        <v>491</v>
      </c>
      <c r="E102" s="112" t="s">
        <v>492</v>
      </c>
      <c r="F102" s="111" t="s">
        <v>375</v>
      </c>
      <c r="G102" s="112" t="s">
        <v>431</v>
      </c>
      <c r="H102" s="112" t="s">
        <v>493</v>
      </c>
      <c r="I102" s="113" t="s">
        <v>2354</v>
      </c>
    </row>
    <row r="103" spans="1:9" ht="15">
      <c r="A103" s="109" t="s">
        <v>1001</v>
      </c>
      <c r="B103" s="110">
        <v>73</v>
      </c>
      <c r="C103" s="111" t="s">
        <v>355</v>
      </c>
      <c r="D103" s="112" t="s">
        <v>723</v>
      </c>
      <c r="E103" s="112" t="s">
        <v>724</v>
      </c>
      <c r="F103" s="111" t="s">
        <v>370</v>
      </c>
      <c r="G103" s="112" t="s">
        <v>725</v>
      </c>
      <c r="H103" s="112" t="s">
        <v>418</v>
      </c>
      <c r="I103" s="113" t="s">
        <v>2355</v>
      </c>
    </row>
    <row r="104" spans="1:9" ht="15">
      <c r="A104" s="109" t="s">
        <v>1002</v>
      </c>
      <c r="B104" s="110">
        <v>71</v>
      </c>
      <c r="C104" s="111" t="s">
        <v>355</v>
      </c>
      <c r="D104" s="112" t="s">
        <v>715</v>
      </c>
      <c r="E104" s="112" t="s">
        <v>716</v>
      </c>
      <c r="F104" s="111" t="s">
        <v>375</v>
      </c>
      <c r="G104" s="112" t="s">
        <v>425</v>
      </c>
      <c r="H104" s="112" t="s">
        <v>418</v>
      </c>
      <c r="I104" s="113" t="s">
        <v>2356</v>
      </c>
    </row>
    <row r="105" spans="1:9" ht="15">
      <c r="A105" s="109" t="s">
        <v>1003</v>
      </c>
      <c r="B105" s="110">
        <v>62</v>
      </c>
      <c r="C105" s="111" t="s">
        <v>356</v>
      </c>
      <c r="D105" s="112" t="s">
        <v>683</v>
      </c>
      <c r="E105" s="112" t="s">
        <v>684</v>
      </c>
      <c r="F105" s="111" t="s">
        <v>370</v>
      </c>
      <c r="G105" s="112" t="s">
        <v>685</v>
      </c>
      <c r="H105" s="112" t="s">
        <v>686</v>
      </c>
      <c r="I105" s="113" t="s">
        <v>2357</v>
      </c>
    </row>
    <row r="106" spans="1:9" ht="15">
      <c r="A106" s="109" t="s">
        <v>1004</v>
      </c>
      <c r="B106" s="110">
        <v>77</v>
      </c>
      <c r="C106" s="111" t="s">
        <v>358</v>
      </c>
      <c r="D106" s="112" t="s">
        <v>482</v>
      </c>
      <c r="E106" s="112" t="s">
        <v>996</v>
      </c>
      <c r="F106" s="111" t="s">
        <v>375</v>
      </c>
      <c r="G106" s="112" t="s">
        <v>385</v>
      </c>
      <c r="H106" s="112" t="s">
        <v>450</v>
      </c>
      <c r="I106" s="113" t="s">
        <v>2358</v>
      </c>
    </row>
    <row r="107" spans="1:9" ht="15">
      <c r="A107" s="109" t="s">
        <v>1005</v>
      </c>
      <c r="B107" s="110">
        <v>100</v>
      </c>
      <c r="C107" s="111" t="s">
        <v>356</v>
      </c>
      <c r="D107" s="112" t="s">
        <v>800</v>
      </c>
      <c r="E107" s="112" t="s">
        <v>801</v>
      </c>
      <c r="F107" s="111" t="s">
        <v>375</v>
      </c>
      <c r="G107" s="112" t="s">
        <v>376</v>
      </c>
      <c r="H107" s="112" t="s">
        <v>676</v>
      </c>
      <c r="I107" s="113" t="s">
        <v>2359</v>
      </c>
    </row>
    <row r="108" spans="1:9" ht="15">
      <c r="A108" s="109" t="s">
        <v>1006</v>
      </c>
      <c r="B108" s="110">
        <v>83</v>
      </c>
      <c r="C108" s="111" t="s">
        <v>356</v>
      </c>
      <c r="D108" s="112" t="s">
        <v>744</v>
      </c>
      <c r="E108" s="112" t="s">
        <v>745</v>
      </c>
      <c r="F108" s="111" t="s">
        <v>375</v>
      </c>
      <c r="G108" s="112" t="s">
        <v>425</v>
      </c>
      <c r="H108" s="112" t="s">
        <v>462</v>
      </c>
      <c r="I108" s="113" t="s">
        <v>2360</v>
      </c>
    </row>
    <row r="109" spans="1:9" ht="15">
      <c r="A109" s="109" t="s">
        <v>1007</v>
      </c>
      <c r="B109" s="110">
        <v>92</v>
      </c>
      <c r="C109" s="111" t="s">
        <v>356</v>
      </c>
      <c r="D109" s="112" t="s">
        <v>769</v>
      </c>
      <c r="E109" s="112" t="s">
        <v>770</v>
      </c>
      <c r="F109" s="111" t="s">
        <v>375</v>
      </c>
      <c r="G109" s="112" t="s">
        <v>446</v>
      </c>
      <c r="H109" s="112" t="s">
        <v>432</v>
      </c>
      <c r="I109" s="113" t="s">
        <v>2361</v>
      </c>
    </row>
    <row r="110" spans="1:9" ht="15">
      <c r="A110" s="109" t="s">
        <v>1008</v>
      </c>
      <c r="B110" s="110">
        <v>102</v>
      </c>
      <c r="C110" s="111" t="s">
        <v>355</v>
      </c>
      <c r="D110" s="112" t="s">
        <v>807</v>
      </c>
      <c r="E110" s="112" t="s">
        <v>808</v>
      </c>
      <c r="F110" s="111" t="s">
        <v>375</v>
      </c>
      <c r="G110" s="112" t="s">
        <v>778</v>
      </c>
      <c r="H110" s="112" t="s">
        <v>809</v>
      </c>
      <c r="I110" s="113" t="s">
        <v>2362</v>
      </c>
    </row>
    <row r="111" spans="1:9" ht="15">
      <c r="A111" s="109" t="s">
        <v>1009</v>
      </c>
      <c r="B111" s="110">
        <v>96</v>
      </c>
      <c r="C111" s="111" t="s">
        <v>355</v>
      </c>
      <c r="D111" s="112" t="s">
        <v>786</v>
      </c>
      <c r="E111" s="112" t="s">
        <v>787</v>
      </c>
      <c r="F111" s="111" t="s">
        <v>375</v>
      </c>
      <c r="G111" s="112" t="s">
        <v>388</v>
      </c>
      <c r="H111" s="112" t="s">
        <v>713</v>
      </c>
      <c r="I111" s="113" t="s">
        <v>2363</v>
      </c>
    </row>
    <row r="112" spans="1:9" ht="15">
      <c r="A112" s="109" t="s">
        <v>1010</v>
      </c>
      <c r="B112" s="110">
        <v>94</v>
      </c>
      <c r="C112" s="111" t="s">
        <v>356</v>
      </c>
      <c r="D112" s="112" t="s">
        <v>776</v>
      </c>
      <c r="E112" s="112" t="s">
        <v>777</v>
      </c>
      <c r="F112" s="111" t="s">
        <v>375</v>
      </c>
      <c r="G112" s="112" t="s">
        <v>778</v>
      </c>
      <c r="H112" s="112" t="s">
        <v>779</v>
      </c>
      <c r="I112" s="113" t="s">
        <v>2364</v>
      </c>
    </row>
    <row r="113" spans="1:9" ht="15">
      <c r="A113" s="109" t="s">
        <v>1011</v>
      </c>
      <c r="B113" s="110">
        <v>9</v>
      </c>
      <c r="C113" s="111" t="s">
        <v>363</v>
      </c>
      <c r="D113" s="112" t="s">
        <v>590</v>
      </c>
      <c r="E113" s="112" t="s">
        <v>591</v>
      </c>
      <c r="F113" s="111" t="s">
        <v>370</v>
      </c>
      <c r="G113" s="112" t="s">
        <v>592</v>
      </c>
      <c r="H113" s="112" t="s">
        <v>593</v>
      </c>
      <c r="I113" s="113" t="s">
        <v>2365</v>
      </c>
    </row>
    <row r="114" spans="1:9" ht="15">
      <c r="A114" s="109" t="s">
        <v>1012</v>
      </c>
      <c r="B114" s="110">
        <v>108</v>
      </c>
      <c r="C114" s="111" t="s">
        <v>358</v>
      </c>
      <c r="D114" s="112" t="s">
        <v>827</v>
      </c>
      <c r="E114" s="112" t="s">
        <v>828</v>
      </c>
      <c r="F114" s="111" t="s">
        <v>375</v>
      </c>
      <c r="G114" s="112" t="s">
        <v>431</v>
      </c>
      <c r="H114" s="112" t="s">
        <v>829</v>
      </c>
      <c r="I114" s="113" t="s">
        <v>2366</v>
      </c>
    </row>
    <row r="115" spans="1:9" ht="15">
      <c r="A115" s="109" t="s">
        <v>1013</v>
      </c>
      <c r="B115" s="110">
        <v>99</v>
      </c>
      <c r="C115" s="111" t="s">
        <v>356</v>
      </c>
      <c r="D115" s="112" t="s">
        <v>797</v>
      </c>
      <c r="E115" s="112" t="s">
        <v>461</v>
      </c>
      <c r="F115" s="111" t="s">
        <v>375</v>
      </c>
      <c r="G115" s="112" t="s">
        <v>596</v>
      </c>
      <c r="H115" s="112" t="s">
        <v>798</v>
      </c>
      <c r="I115" s="113" t="s">
        <v>2367</v>
      </c>
    </row>
    <row r="116" spans="1:9" ht="15">
      <c r="A116" s="109" t="s">
        <v>1014</v>
      </c>
      <c r="B116" s="110">
        <v>88</v>
      </c>
      <c r="C116" s="111" t="s">
        <v>355</v>
      </c>
      <c r="D116" s="112" t="s">
        <v>760</v>
      </c>
      <c r="E116" s="112" t="s">
        <v>761</v>
      </c>
      <c r="F116" s="111" t="s">
        <v>370</v>
      </c>
      <c r="G116" s="112" t="s">
        <v>762</v>
      </c>
      <c r="H116" s="112" t="s">
        <v>507</v>
      </c>
      <c r="I116" s="113" t="s">
        <v>2368</v>
      </c>
    </row>
    <row r="117" spans="1:9" ht="15">
      <c r="A117" s="109" t="s">
        <v>1015</v>
      </c>
      <c r="B117" s="110">
        <v>98</v>
      </c>
      <c r="C117" s="111" t="s">
        <v>358</v>
      </c>
      <c r="D117" s="112" t="s">
        <v>792</v>
      </c>
      <c r="E117" s="112" t="s">
        <v>793</v>
      </c>
      <c r="F117" s="111" t="s">
        <v>375</v>
      </c>
      <c r="G117" s="112" t="s">
        <v>794</v>
      </c>
      <c r="H117" s="112" t="s">
        <v>795</v>
      </c>
      <c r="I117" s="113" t="s">
        <v>2369</v>
      </c>
    </row>
    <row r="118" spans="1:9" ht="15">
      <c r="A118" s="109" t="s">
        <v>1016</v>
      </c>
      <c r="B118" s="110">
        <v>103</v>
      </c>
      <c r="C118" s="111" t="s">
        <v>356</v>
      </c>
      <c r="D118" s="112" t="s">
        <v>811</v>
      </c>
      <c r="E118" s="112" t="s">
        <v>812</v>
      </c>
      <c r="F118" s="111" t="s">
        <v>375</v>
      </c>
      <c r="G118" s="112" t="s">
        <v>388</v>
      </c>
      <c r="H118" s="112" t="s">
        <v>432</v>
      </c>
      <c r="I118" s="113" t="s">
        <v>2370</v>
      </c>
    </row>
    <row r="119" spans="1:9" ht="15">
      <c r="A119" s="109" t="s">
        <v>1017</v>
      </c>
      <c r="B119" s="110">
        <v>104</v>
      </c>
      <c r="C119" s="111" t="s">
        <v>358</v>
      </c>
      <c r="D119" s="112" t="s">
        <v>814</v>
      </c>
      <c r="E119" s="112" t="s">
        <v>815</v>
      </c>
      <c r="F119" s="111" t="s">
        <v>375</v>
      </c>
      <c r="G119" s="112" t="s">
        <v>431</v>
      </c>
      <c r="H119" s="112" t="s">
        <v>689</v>
      </c>
      <c r="I119" s="113" t="s">
        <v>2371</v>
      </c>
    </row>
    <row r="120" spans="1:9" ht="15">
      <c r="A120" s="109" t="s">
        <v>1018</v>
      </c>
      <c r="B120" s="110">
        <v>97</v>
      </c>
      <c r="C120" s="111" t="s">
        <v>358</v>
      </c>
      <c r="D120" s="112" t="s">
        <v>789</v>
      </c>
      <c r="E120" s="112" t="s">
        <v>790</v>
      </c>
      <c r="F120" s="111" t="s">
        <v>375</v>
      </c>
      <c r="G120" s="112" t="s">
        <v>778</v>
      </c>
      <c r="H120" s="112" t="s">
        <v>736</v>
      </c>
      <c r="I120" s="113" t="s">
        <v>2372</v>
      </c>
    </row>
    <row r="121" spans="1:9" ht="15">
      <c r="A121" s="109" t="s">
        <v>1019</v>
      </c>
      <c r="B121" s="110">
        <v>107</v>
      </c>
      <c r="C121" s="111" t="s">
        <v>358</v>
      </c>
      <c r="D121" s="112" t="s">
        <v>823</v>
      </c>
      <c r="E121" s="112" t="s">
        <v>824</v>
      </c>
      <c r="F121" s="111" t="s">
        <v>375</v>
      </c>
      <c r="G121" s="112" t="s">
        <v>431</v>
      </c>
      <c r="H121" s="112" t="s">
        <v>825</v>
      </c>
      <c r="I121" s="113" t="s">
        <v>2373</v>
      </c>
    </row>
    <row r="122" spans="1:9" ht="15">
      <c r="A122" s="109" t="s">
        <v>1020</v>
      </c>
      <c r="B122" s="110">
        <v>105</v>
      </c>
      <c r="C122" s="111" t="s">
        <v>358</v>
      </c>
      <c r="D122" s="112" t="s">
        <v>817</v>
      </c>
      <c r="E122" s="112" t="s">
        <v>818</v>
      </c>
      <c r="F122" s="111" t="s">
        <v>375</v>
      </c>
      <c r="G122" s="112" t="s">
        <v>431</v>
      </c>
      <c r="H122" s="112" t="s">
        <v>741</v>
      </c>
      <c r="I122" s="113" t="s">
        <v>2374</v>
      </c>
    </row>
    <row r="123" spans="1:9" ht="15">
      <c r="A123" s="109" t="s">
        <v>1021</v>
      </c>
      <c r="B123" s="110">
        <v>93</v>
      </c>
      <c r="C123" s="111" t="s">
        <v>356</v>
      </c>
      <c r="D123" s="112" t="s">
        <v>772</v>
      </c>
      <c r="E123" s="112" t="s">
        <v>773</v>
      </c>
      <c r="F123" s="111" t="s">
        <v>375</v>
      </c>
      <c r="G123" s="112" t="s">
        <v>431</v>
      </c>
      <c r="H123" s="112" t="s">
        <v>774</v>
      </c>
      <c r="I123" s="113" t="s">
        <v>2375</v>
      </c>
    </row>
    <row r="124" spans="1:9" ht="15">
      <c r="A124" s="109" t="s">
        <v>1022</v>
      </c>
      <c r="B124" s="110">
        <v>106</v>
      </c>
      <c r="C124" s="111" t="s">
        <v>358</v>
      </c>
      <c r="D124" s="112" t="s">
        <v>820</v>
      </c>
      <c r="E124" s="112" t="s">
        <v>821</v>
      </c>
      <c r="F124" s="111" t="s">
        <v>375</v>
      </c>
      <c r="G124" s="112" t="s">
        <v>794</v>
      </c>
      <c r="H124" s="112" t="s">
        <v>736</v>
      </c>
      <c r="I124" s="113" t="s">
        <v>2376</v>
      </c>
    </row>
    <row r="125" spans="1:9" ht="15">
      <c r="A125" s="109" t="s">
        <v>1023</v>
      </c>
      <c r="B125" s="110">
        <v>110</v>
      </c>
      <c r="C125" s="111" t="s">
        <v>358</v>
      </c>
      <c r="D125" s="112" t="s">
        <v>834</v>
      </c>
      <c r="E125" s="112" t="s">
        <v>835</v>
      </c>
      <c r="F125" s="111" t="s">
        <v>375</v>
      </c>
      <c r="G125" s="112" t="s">
        <v>385</v>
      </c>
      <c r="H125" s="112" t="s">
        <v>836</v>
      </c>
      <c r="I125" s="113" t="s">
        <v>2377</v>
      </c>
    </row>
    <row r="126" spans="1:9" ht="15">
      <c r="A126" s="109" t="s">
        <v>1024</v>
      </c>
      <c r="B126" s="110">
        <v>111</v>
      </c>
      <c r="C126" s="111" t="s">
        <v>367</v>
      </c>
      <c r="D126" s="112" t="s">
        <v>509</v>
      </c>
      <c r="E126" s="112" t="s">
        <v>510</v>
      </c>
      <c r="F126" s="111" t="s">
        <v>375</v>
      </c>
      <c r="G126" s="112" t="s">
        <v>452</v>
      </c>
      <c r="H126" s="112" t="s">
        <v>838</v>
      </c>
      <c r="I126" s="113" t="s">
        <v>2378</v>
      </c>
    </row>
    <row r="127" spans="1:9" ht="15">
      <c r="A127" s="109" t="s">
        <v>1025</v>
      </c>
      <c r="B127" s="110">
        <v>113</v>
      </c>
      <c r="C127" s="111" t="s">
        <v>367</v>
      </c>
      <c r="D127" s="112" t="s">
        <v>532</v>
      </c>
      <c r="E127" s="112" t="s">
        <v>533</v>
      </c>
      <c r="F127" s="111" t="s">
        <v>375</v>
      </c>
      <c r="G127" s="112" t="s">
        <v>452</v>
      </c>
      <c r="H127" s="112" t="s">
        <v>840</v>
      </c>
      <c r="I127" s="113" t="s">
        <v>2379</v>
      </c>
    </row>
    <row r="128" spans="1:9" ht="15">
      <c r="A128" s="109" t="s">
        <v>1026</v>
      </c>
      <c r="B128" s="110">
        <v>121</v>
      </c>
      <c r="C128" s="111" t="s">
        <v>367</v>
      </c>
      <c r="D128" s="112" t="s">
        <v>853</v>
      </c>
      <c r="E128" s="112" t="s">
        <v>854</v>
      </c>
      <c r="F128" s="111" t="s">
        <v>375</v>
      </c>
      <c r="G128" s="112" t="s">
        <v>452</v>
      </c>
      <c r="H128" s="112" t="s">
        <v>840</v>
      </c>
      <c r="I128" s="113" t="s">
        <v>2380</v>
      </c>
    </row>
    <row r="129" spans="1:9" ht="15">
      <c r="A129" s="109" t="s">
        <v>1027</v>
      </c>
      <c r="B129" s="110">
        <v>112</v>
      </c>
      <c r="C129" s="111" t="s">
        <v>367</v>
      </c>
      <c r="D129" s="112" t="s">
        <v>512</v>
      </c>
      <c r="E129" s="112" t="s">
        <v>513</v>
      </c>
      <c r="F129" s="111" t="s">
        <v>375</v>
      </c>
      <c r="G129" s="112" t="s">
        <v>452</v>
      </c>
      <c r="H129" s="112" t="s">
        <v>840</v>
      </c>
      <c r="I129" s="113" t="s">
        <v>2381</v>
      </c>
    </row>
    <row r="130" spans="1:9" ht="15">
      <c r="A130" s="109" t="s">
        <v>1028</v>
      </c>
      <c r="B130" s="110">
        <v>114</v>
      </c>
      <c r="C130" s="111" t="s">
        <v>367</v>
      </c>
      <c r="D130" s="112" t="s">
        <v>518</v>
      </c>
      <c r="E130" s="112" t="s">
        <v>519</v>
      </c>
      <c r="F130" s="111" t="s">
        <v>375</v>
      </c>
      <c r="G130" s="112" t="s">
        <v>452</v>
      </c>
      <c r="H130" s="112" t="s">
        <v>843</v>
      </c>
      <c r="I130" s="113" t="s">
        <v>2382</v>
      </c>
    </row>
    <row r="131" spans="1:9" ht="15">
      <c r="A131" s="109" t="s">
        <v>1029</v>
      </c>
      <c r="B131" s="110">
        <v>115</v>
      </c>
      <c r="C131" s="111" t="s">
        <v>367</v>
      </c>
      <c r="D131" s="112" t="s">
        <v>530</v>
      </c>
      <c r="E131" s="112" t="s">
        <v>531</v>
      </c>
      <c r="F131" s="111" t="s">
        <v>375</v>
      </c>
      <c r="G131" s="112" t="s">
        <v>452</v>
      </c>
      <c r="H131" s="112" t="s">
        <v>838</v>
      </c>
      <c r="I131" s="113" t="s">
        <v>2383</v>
      </c>
    </row>
    <row r="132" spans="1:9" ht="15">
      <c r="A132" s="109" t="s">
        <v>1030</v>
      </c>
      <c r="B132" s="110">
        <v>116</v>
      </c>
      <c r="C132" s="111" t="s">
        <v>367</v>
      </c>
      <c r="D132" s="112" t="s">
        <v>521</v>
      </c>
      <c r="E132" s="112" t="s">
        <v>522</v>
      </c>
      <c r="F132" s="111" t="s">
        <v>375</v>
      </c>
      <c r="G132" s="112" t="s">
        <v>431</v>
      </c>
      <c r="H132" s="112" t="s">
        <v>840</v>
      </c>
      <c r="I132" s="113" t="s">
        <v>2384</v>
      </c>
    </row>
    <row r="133" spans="1:9" ht="15">
      <c r="A133" s="109" t="s">
        <v>1031</v>
      </c>
      <c r="B133" s="110">
        <v>117</v>
      </c>
      <c r="C133" s="111" t="s">
        <v>367</v>
      </c>
      <c r="D133" s="112" t="s">
        <v>515</v>
      </c>
      <c r="E133" s="112" t="s">
        <v>516</v>
      </c>
      <c r="F133" s="111" t="s">
        <v>375</v>
      </c>
      <c r="G133" s="112" t="s">
        <v>388</v>
      </c>
      <c r="H133" s="112" t="s">
        <v>847</v>
      </c>
      <c r="I133" s="113" t="s">
        <v>2385</v>
      </c>
    </row>
    <row r="134" spans="1:9" ht="15">
      <c r="A134" s="109" t="s">
        <v>1032</v>
      </c>
      <c r="B134" s="110">
        <v>119</v>
      </c>
      <c r="C134" s="111" t="s">
        <v>367</v>
      </c>
      <c r="D134" s="112" t="s">
        <v>524</v>
      </c>
      <c r="E134" s="112" t="s">
        <v>525</v>
      </c>
      <c r="F134" s="111" t="s">
        <v>375</v>
      </c>
      <c r="G134" s="112" t="s">
        <v>452</v>
      </c>
      <c r="H134" s="112" t="s">
        <v>838</v>
      </c>
      <c r="I134" s="113" t="s">
        <v>2386</v>
      </c>
    </row>
    <row r="135" spans="1:9" ht="15">
      <c r="A135" s="109" t="s">
        <v>1033</v>
      </c>
      <c r="B135" s="110">
        <v>118</v>
      </c>
      <c r="C135" s="111" t="s">
        <v>367</v>
      </c>
      <c r="D135" s="112" t="s">
        <v>527</v>
      </c>
      <c r="E135" s="112" t="s">
        <v>528</v>
      </c>
      <c r="F135" s="111" t="s">
        <v>375</v>
      </c>
      <c r="G135" s="112" t="s">
        <v>452</v>
      </c>
      <c r="H135" s="112" t="s">
        <v>849</v>
      </c>
      <c r="I135" s="113" t="s">
        <v>2387</v>
      </c>
    </row>
    <row r="136" spans="1:9" ht="15">
      <c r="A136" s="109" t="s">
        <v>1034</v>
      </c>
      <c r="B136" s="110">
        <v>120</v>
      </c>
      <c r="C136" s="111" t="s">
        <v>367</v>
      </c>
      <c r="D136" s="112" t="s">
        <v>536</v>
      </c>
      <c r="E136" s="112" t="s">
        <v>537</v>
      </c>
      <c r="F136" s="111" t="s">
        <v>375</v>
      </c>
      <c r="G136" s="112" t="s">
        <v>431</v>
      </c>
      <c r="H136" s="112" t="s">
        <v>840</v>
      </c>
      <c r="I136" s="113" t="s">
        <v>2393</v>
      </c>
    </row>
  </sheetData>
  <sheetProtection/>
  <autoFilter ref="A9:I136"/>
  <printOptions horizontalCentered="1"/>
  <pageMargins left="0" right="0" top="0" bottom="0" header="0" footer="0"/>
  <pageSetup fitToHeight="2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7.140625" style="47" customWidth="1"/>
    <col min="2" max="2" width="4.28125" style="47" customWidth="1"/>
    <col min="3" max="3" width="23.421875" style="47" customWidth="1"/>
    <col min="4" max="6" width="8.00390625" style="132" customWidth="1"/>
    <col min="7" max="7" width="6.7109375" style="47" customWidth="1"/>
    <col min="8" max="8" width="14.57421875" style="47" customWidth="1"/>
    <col min="9" max="9" width="3.421875" style="47" customWidth="1"/>
    <col min="10" max="10" width="9.140625" style="119" customWidth="1"/>
  </cols>
  <sheetData>
    <row r="1" spans="1:8" ht="6" customHeight="1">
      <c r="A1" s="59"/>
      <c r="B1" s="58"/>
      <c r="C1" s="58"/>
      <c r="D1" s="121"/>
      <c r="E1" s="121"/>
      <c r="F1" s="121"/>
      <c r="G1" s="58"/>
      <c r="H1" s="58"/>
    </row>
    <row r="2" spans="1:8" ht="15.75">
      <c r="A2" s="287" t="str">
        <f>Startlist!$F4</f>
        <v>SILVESTON 49th Saaremaa Rally 2016</v>
      </c>
      <c r="B2" s="287"/>
      <c r="C2" s="287"/>
      <c r="D2" s="287"/>
      <c r="E2" s="287"/>
      <c r="F2" s="287"/>
      <c r="G2" s="287"/>
      <c r="H2" s="287"/>
    </row>
    <row r="3" spans="1:8" ht="15">
      <c r="A3" s="288" t="str">
        <f>Startlist!$F5</f>
        <v>October 7 - 8, 2016</v>
      </c>
      <c r="B3" s="288"/>
      <c r="C3" s="288"/>
      <c r="D3" s="288"/>
      <c r="E3" s="288"/>
      <c r="F3" s="288"/>
      <c r="G3" s="288"/>
      <c r="H3" s="288"/>
    </row>
    <row r="4" spans="1:8" ht="15">
      <c r="A4" s="288" t="str">
        <f>Startlist!$F6</f>
        <v>Saaremaa</v>
      </c>
      <c r="B4" s="288"/>
      <c r="C4" s="288"/>
      <c r="D4" s="288"/>
      <c r="E4" s="288"/>
      <c r="F4" s="288"/>
      <c r="G4" s="288"/>
      <c r="H4" s="288"/>
    </row>
    <row r="5" spans="1:8" ht="15">
      <c r="A5" s="11" t="s">
        <v>362</v>
      </c>
      <c r="B5" s="46"/>
      <c r="C5" s="46"/>
      <c r="D5" s="122"/>
      <c r="E5" s="122"/>
      <c r="F5" s="122"/>
      <c r="G5" s="46"/>
      <c r="H5" s="46"/>
    </row>
    <row r="6" spans="1:8" ht="12.75">
      <c r="A6" s="35" t="s">
        <v>326</v>
      </c>
      <c r="B6" s="27" t="s">
        <v>327</v>
      </c>
      <c r="C6" s="28" t="s">
        <v>328</v>
      </c>
      <c r="D6" s="289" t="s">
        <v>365</v>
      </c>
      <c r="E6" s="290"/>
      <c r="F6" s="290"/>
      <c r="G6" s="26" t="s">
        <v>337</v>
      </c>
      <c r="H6" s="26" t="s">
        <v>347</v>
      </c>
    </row>
    <row r="7" spans="1:8" ht="12.75">
      <c r="A7" s="34" t="s">
        <v>349</v>
      </c>
      <c r="B7" s="29"/>
      <c r="C7" s="30" t="s">
        <v>324</v>
      </c>
      <c r="D7" s="124" t="s">
        <v>329</v>
      </c>
      <c r="E7" s="124" t="s">
        <v>330</v>
      </c>
      <c r="F7" s="124" t="s">
        <v>331</v>
      </c>
      <c r="G7" s="33"/>
      <c r="H7" s="34" t="s">
        <v>348</v>
      </c>
    </row>
    <row r="8" spans="1:10" ht="12.75">
      <c r="A8" s="190" t="s">
        <v>1052</v>
      </c>
      <c r="B8" s="191">
        <v>2</v>
      </c>
      <c r="C8" s="192" t="s">
        <v>1053</v>
      </c>
      <c r="D8" s="193" t="s">
        <v>1054</v>
      </c>
      <c r="E8" s="194" t="s">
        <v>1055</v>
      </c>
      <c r="F8" s="194" t="s">
        <v>1056</v>
      </c>
      <c r="G8" s="195"/>
      <c r="H8" s="196" t="s">
        <v>1057</v>
      </c>
      <c r="I8" s="241"/>
      <c r="J8"/>
    </row>
    <row r="9" spans="1:10" ht="12.75">
      <c r="A9" s="200" t="s">
        <v>363</v>
      </c>
      <c r="B9" s="201"/>
      <c r="C9" s="202" t="s">
        <v>371</v>
      </c>
      <c r="D9" s="203" t="s">
        <v>1058</v>
      </c>
      <c r="E9" s="204" t="s">
        <v>1058</v>
      </c>
      <c r="F9" s="204" t="s">
        <v>1058</v>
      </c>
      <c r="G9" s="205"/>
      <c r="H9" s="189" t="s">
        <v>1059</v>
      </c>
      <c r="I9" s="241"/>
      <c r="J9"/>
    </row>
    <row r="10" spans="1:10" ht="12.75">
      <c r="A10" s="190" t="s">
        <v>1060</v>
      </c>
      <c r="B10" s="191">
        <v>5</v>
      </c>
      <c r="C10" s="192" t="s">
        <v>1061</v>
      </c>
      <c r="D10" s="193" t="s">
        <v>1062</v>
      </c>
      <c r="E10" s="194" t="s">
        <v>1063</v>
      </c>
      <c r="F10" s="194" t="s">
        <v>1064</v>
      </c>
      <c r="G10" s="195"/>
      <c r="H10" s="196" t="s">
        <v>1065</v>
      </c>
      <c r="I10" s="241"/>
      <c r="J10"/>
    </row>
    <row r="11" spans="1:10" ht="12.75">
      <c r="A11" s="200" t="s">
        <v>354</v>
      </c>
      <c r="B11" s="201"/>
      <c r="C11" s="202" t="s">
        <v>389</v>
      </c>
      <c r="D11" s="203" t="s">
        <v>1066</v>
      </c>
      <c r="E11" s="204" t="s">
        <v>1067</v>
      </c>
      <c r="F11" s="204" t="s">
        <v>1278</v>
      </c>
      <c r="G11" s="205"/>
      <c r="H11" s="189" t="s">
        <v>1069</v>
      </c>
      <c r="I11" s="241"/>
      <c r="J11"/>
    </row>
    <row r="12" spans="1:10" ht="12.75">
      <c r="A12" s="190" t="s">
        <v>1070</v>
      </c>
      <c r="B12" s="191">
        <v>11</v>
      </c>
      <c r="C12" s="192" t="s">
        <v>1099</v>
      </c>
      <c r="D12" s="193" t="s">
        <v>1219</v>
      </c>
      <c r="E12" s="194" t="s">
        <v>1220</v>
      </c>
      <c r="F12" s="194" t="s">
        <v>1221</v>
      </c>
      <c r="G12" s="195"/>
      <c r="H12" s="196" t="s">
        <v>1222</v>
      </c>
      <c r="I12" s="241"/>
      <c r="J12"/>
    </row>
    <row r="13" spans="1:10" ht="12.75">
      <c r="A13" s="200" t="s">
        <v>363</v>
      </c>
      <c r="B13" s="201"/>
      <c r="C13" s="202" t="s">
        <v>371</v>
      </c>
      <c r="D13" s="203" t="s">
        <v>1259</v>
      </c>
      <c r="E13" s="204" t="s">
        <v>1068</v>
      </c>
      <c r="F13" s="204" t="s">
        <v>1082</v>
      </c>
      <c r="G13" s="205"/>
      <c r="H13" s="189" t="s">
        <v>1224</v>
      </c>
      <c r="I13" s="241"/>
      <c r="J13"/>
    </row>
    <row r="14" spans="1:10" ht="12.75">
      <c r="A14" s="190" t="s">
        <v>1703</v>
      </c>
      <c r="B14" s="191">
        <v>1</v>
      </c>
      <c r="C14" s="192" t="s">
        <v>1085</v>
      </c>
      <c r="D14" s="193" t="s">
        <v>1086</v>
      </c>
      <c r="E14" s="194" t="s">
        <v>1087</v>
      </c>
      <c r="F14" s="194" t="s">
        <v>1088</v>
      </c>
      <c r="G14" s="195"/>
      <c r="H14" s="196" t="s">
        <v>1611</v>
      </c>
      <c r="I14" s="241"/>
      <c r="J14"/>
    </row>
    <row r="15" spans="1:10" ht="12.75">
      <c r="A15" s="200" t="s">
        <v>363</v>
      </c>
      <c r="B15" s="201"/>
      <c r="C15" s="202" t="s">
        <v>581</v>
      </c>
      <c r="D15" s="203" t="s">
        <v>1068</v>
      </c>
      <c r="E15" s="204" t="s">
        <v>1229</v>
      </c>
      <c r="F15" s="204" t="s">
        <v>1089</v>
      </c>
      <c r="G15" s="205"/>
      <c r="H15" s="189" t="s">
        <v>1612</v>
      </c>
      <c r="I15" s="241"/>
      <c r="J15"/>
    </row>
    <row r="16" spans="1:10" ht="12.75">
      <c r="A16" s="190" t="s">
        <v>1704</v>
      </c>
      <c r="B16" s="191">
        <v>4</v>
      </c>
      <c r="C16" s="192" t="s">
        <v>1076</v>
      </c>
      <c r="D16" s="193" t="s">
        <v>1077</v>
      </c>
      <c r="E16" s="194" t="s">
        <v>1078</v>
      </c>
      <c r="F16" s="194" t="s">
        <v>1079</v>
      </c>
      <c r="G16" s="195"/>
      <c r="H16" s="196" t="s">
        <v>1080</v>
      </c>
      <c r="I16" s="241"/>
      <c r="J16"/>
    </row>
    <row r="17" spans="1:10" ht="12.75">
      <c r="A17" s="200" t="s">
        <v>354</v>
      </c>
      <c r="B17" s="201"/>
      <c r="C17" s="202" t="s">
        <v>377</v>
      </c>
      <c r="D17" s="203" t="s">
        <v>1223</v>
      </c>
      <c r="E17" s="204" t="s">
        <v>1075</v>
      </c>
      <c r="F17" s="204" t="s">
        <v>1083</v>
      </c>
      <c r="G17" s="205"/>
      <c r="H17" s="189" t="s">
        <v>1084</v>
      </c>
      <c r="I17" s="241"/>
      <c r="J17"/>
    </row>
    <row r="18" spans="1:10" ht="12.75">
      <c r="A18" s="190" t="s">
        <v>1705</v>
      </c>
      <c r="B18" s="191">
        <v>87</v>
      </c>
      <c r="C18" s="192" t="s">
        <v>1174</v>
      </c>
      <c r="D18" s="193" t="s">
        <v>1086</v>
      </c>
      <c r="E18" s="194" t="s">
        <v>1235</v>
      </c>
      <c r="F18" s="194" t="s">
        <v>1279</v>
      </c>
      <c r="G18" s="195"/>
      <c r="H18" s="196" t="s">
        <v>1280</v>
      </c>
      <c r="I18" s="241"/>
      <c r="J18"/>
    </row>
    <row r="19" spans="1:10" ht="12.75">
      <c r="A19" s="200" t="s">
        <v>363</v>
      </c>
      <c r="B19" s="201"/>
      <c r="C19" s="202" t="s">
        <v>377</v>
      </c>
      <c r="D19" s="203" t="s">
        <v>1068</v>
      </c>
      <c r="E19" s="204" t="s">
        <v>1266</v>
      </c>
      <c r="F19" s="204" t="s">
        <v>1281</v>
      </c>
      <c r="G19" s="205"/>
      <c r="H19" s="189" t="s">
        <v>1282</v>
      </c>
      <c r="I19" s="241"/>
      <c r="J19"/>
    </row>
    <row r="20" spans="1:10" ht="12.75">
      <c r="A20" s="190" t="s">
        <v>1706</v>
      </c>
      <c r="B20" s="191">
        <v>10</v>
      </c>
      <c r="C20" s="192" t="s">
        <v>1098</v>
      </c>
      <c r="D20" s="193" t="s">
        <v>1225</v>
      </c>
      <c r="E20" s="194" t="s">
        <v>1226</v>
      </c>
      <c r="F20" s="194" t="s">
        <v>1227</v>
      </c>
      <c r="G20" s="195"/>
      <c r="H20" s="196" t="s">
        <v>1228</v>
      </c>
      <c r="I20" s="241"/>
      <c r="J20"/>
    </row>
    <row r="21" spans="1:10" ht="12.75">
      <c r="A21" s="200" t="s">
        <v>363</v>
      </c>
      <c r="B21" s="201"/>
      <c r="C21" s="202" t="s">
        <v>597</v>
      </c>
      <c r="D21" s="203" t="s">
        <v>1283</v>
      </c>
      <c r="E21" s="204" t="s">
        <v>1081</v>
      </c>
      <c r="F21" s="204" t="s">
        <v>1284</v>
      </c>
      <c r="G21" s="205"/>
      <c r="H21" s="189" t="s">
        <v>1230</v>
      </c>
      <c r="I21" s="241"/>
      <c r="J21"/>
    </row>
    <row r="22" spans="1:10" ht="12.75">
      <c r="A22" s="190" t="s">
        <v>1707</v>
      </c>
      <c r="B22" s="191">
        <v>15</v>
      </c>
      <c r="C22" s="192" t="s">
        <v>1102</v>
      </c>
      <c r="D22" s="193" t="s">
        <v>1231</v>
      </c>
      <c r="E22" s="194" t="s">
        <v>1232</v>
      </c>
      <c r="F22" s="194" t="s">
        <v>1064</v>
      </c>
      <c r="G22" s="195"/>
      <c r="H22" s="196" t="s">
        <v>1233</v>
      </c>
      <c r="I22" s="241"/>
      <c r="J22"/>
    </row>
    <row r="23" spans="1:10" ht="12.75">
      <c r="A23" s="200" t="s">
        <v>357</v>
      </c>
      <c r="B23" s="201"/>
      <c r="C23" s="202" t="s">
        <v>377</v>
      </c>
      <c r="D23" s="203" t="s">
        <v>1260</v>
      </c>
      <c r="E23" s="204" t="s">
        <v>1256</v>
      </c>
      <c r="F23" s="204" t="s">
        <v>1094</v>
      </c>
      <c r="G23" s="205"/>
      <c r="H23" s="189" t="s">
        <v>1234</v>
      </c>
      <c r="I23" s="241"/>
      <c r="J23"/>
    </row>
    <row r="24" spans="1:10" ht="12.75">
      <c r="A24" s="190" t="s">
        <v>1708</v>
      </c>
      <c r="B24" s="191">
        <v>14</v>
      </c>
      <c r="C24" s="192" t="s">
        <v>1101</v>
      </c>
      <c r="D24" s="193" t="s">
        <v>1225</v>
      </c>
      <c r="E24" s="194" t="s">
        <v>1235</v>
      </c>
      <c r="F24" s="194" t="s">
        <v>1236</v>
      </c>
      <c r="G24" s="195"/>
      <c r="H24" s="196" t="s">
        <v>1237</v>
      </c>
      <c r="I24" s="241"/>
      <c r="J24"/>
    </row>
    <row r="25" spans="1:10" ht="12.75">
      <c r="A25" s="200" t="s">
        <v>357</v>
      </c>
      <c r="B25" s="201"/>
      <c r="C25" s="202" t="s">
        <v>386</v>
      </c>
      <c r="D25" s="203" t="s">
        <v>1250</v>
      </c>
      <c r="E25" s="204" t="s">
        <v>1238</v>
      </c>
      <c r="F25" s="204" t="s">
        <v>1709</v>
      </c>
      <c r="G25" s="205"/>
      <c r="H25" s="189" t="s">
        <v>1240</v>
      </c>
      <c r="I25" s="241"/>
      <c r="J25"/>
    </row>
    <row r="26" spans="1:10" ht="12.75">
      <c r="A26" s="190" t="s">
        <v>1710</v>
      </c>
      <c r="B26" s="191">
        <v>16</v>
      </c>
      <c r="C26" s="192" t="s">
        <v>1103</v>
      </c>
      <c r="D26" s="193" t="s">
        <v>1241</v>
      </c>
      <c r="E26" s="194" t="s">
        <v>1242</v>
      </c>
      <c r="F26" s="194" t="s">
        <v>1243</v>
      </c>
      <c r="G26" s="195"/>
      <c r="H26" s="196" t="s">
        <v>1244</v>
      </c>
      <c r="I26" s="241"/>
      <c r="J26"/>
    </row>
    <row r="27" spans="1:10" ht="12.75">
      <c r="A27" s="200" t="s">
        <v>357</v>
      </c>
      <c r="B27" s="201"/>
      <c r="C27" s="202" t="s">
        <v>408</v>
      </c>
      <c r="D27" s="203" t="s">
        <v>1286</v>
      </c>
      <c r="E27" s="204" t="s">
        <v>1286</v>
      </c>
      <c r="F27" s="204" t="s">
        <v>1287</v>
      </c>
      <c r="G27" s="205"/>
      <c r="H27" s="189" t="s">
        <v>1246</v>
      </c>
      <c r="I27" s="241"/>
      <c r="J27"/>
    </row>
    <row r="28" spans="1:10" ht="12.75">
      <c r="A28" s="190" t="s">
        <v>1711</v>
      </c>
      <c r="B28" s="191">
        <v>19</v>
      </c>
      <c r="C28" s="192" t="s">
        <v>1106</v>
      </c>
      <c r="D28" s="193" t="s">
        <v>1288</v>
      </c>
      <c r="E28" s="194" t="s">
        <v>1289</v>
      </c>
      <c r="F28" s="194" t="s">
        <v>1290</v>
      </c>
      <c r="G28" s="195"/>
      <c r="H28" s="196" t="s">
        <v>1291</v>
      </c>
      <c r="I28" s="241"/>
      <c r="J28"/>
    </row>
    <row r="29" spans="1:10" ht="12.75">
      <c r="A29" s="200" t="s">
        <v>363</v>
      </c>
      <c r="B29" s="201"/>
      <c r="C29" s="202" t="s">
        <v>389</v>
      </c>
      <c r="D29" s="203" t="s">
        <v>1292</v>
      </c>
      <c r="E29" s="204" t="s">
        <v>1239</v>
      </c>
      <c r="F29" s="204" t="s">
        <v>1293</v>
      </c>
      <c r="G29" s="205"/>
      <c r="H29" s="189" t="s">
        <v>1294</v>
      </c>
      <c r="I29" s="241"/>
      <c r="J29"/>
    </row>
    <row r="30" spans="1:10" ht="12.75">
      <c r="A30" s="190" t="s">
        <v>1258</v>
      </c>
      <c r="B30" s="191">
        <v>12</v>
      </c>
      <c r="C30" s="192" t="s">
        <v>1100</v>
      </c>
      <c r="D30" s="193" t="s">
        <v>1252</v>
      </c>
      <c r="E30" s="194" t="s">
        <v>1253</v>
      </c>
      <c r="F30" s="194" t="s">
        <v>1254</v>
      </c>
      <c r="G30" s="195"/>
      <c r="H30" s="196" t="s">
        <v>1255</v>
      </c>
      <c r="I30" s="241"/>
      <c r="J30"/>
    </row>
    <row r="31" spans="1:10" ht="12.75">
      <c r="A31" s="200" t="s">
        <v>357</v>
      </c>
      <c r="B31" s="201"/>
      <c r="C31" s="202" t="s">
        <v>599</v>
      </c>
      <c r="D31" s="203" t="s">
        <v>1256</v>
      </c>
      <c r="E31" s="204" t="s">
        <v>1292</v>
      </c>
      <c r="F31" s="204" t="s">
        <v>1443</v>
      </c>
      <c r="G31" s="205"/>
      <c r="H31" s="189" t="s">
        <v>1257</v>
      </c>
      <c r="I31" s="241"/>
      <c r="J31"/>
    </row>
    <row r="32" spans="1:10" ht="12.75">
      <c r="A32" s="190" t="s">
        <v>1712</v>
      </c>
      <c r="B32" s="191">
        <v>8</v>
      </c>
      <c r="C32" s="192" t="s">
        <v>1096</v>
      </c>
      <c r="D32" s="193" t="s">
        <v>1262</v>
      </c>
      <c r="E32" s="194" t="s">
        <v>1263</v>
      </c>
      <c r="F32" s="194" t="s">
        <v>1264</v>
      </c>
      <c r="G32" s="195"/>
      <c r="H32" s="196" t="s">
        <v>1265</v>
      </c>
      <c r="I32" s="241"/>
      <c r="J32"/>
    </row>
    <row r="33" spans="1:10" ht="12.75">
      <c r="A33" s="200" t="s">
        <v>363</v>
      </c>
      <c r="B33" s="201"/>
      <c r="C33" s="202" t="s">
        <v>581</v>
      </c>
      <c r="D33" s="203" t="s">
        <v>1261</v>
      </c>
      <c r="E33" s="204" t="s">
        <v>1261</v>
      </c>
      <c r="F33" s="204" t="s">
        <v>1295</v>
      </c>
      <c r="G33" s="205"/>
      <c r="H33" s="189" t="s">
        <v>1267</v>
      </c>
      <c r="I33" s="241"/>
      <c r="J33"/>
    </row>
    <row r="34" spans="1:10" ht="12.75">
      <c r="A34" s="190" t="s">
        <v>1713</v>
      </c>
      <c r="B34" s="191">
        <v>33</v>
      </c>
      <c r="C34" s="192" t="s">
        <v>1120</v>
      </c>
      <c r="D34" s="193" t="s">
        <v>1445</v>
      </c>
      <c r="E34" s="194" t="s">
        <v>1446</v>
      </c>
      <c r="F34" s="194" t="s">
        <v>1447</v>
      </c>
      <c r="G34" s="195"/>
      <c r="H34" s="196" t="s">
        <v>1448</v>
      </c>
      <c r="I34" s="241"/>
      <c r="J34"/>
    </row>
    <row r="35" spans="1:10" ht="12.75">
      <c r="A35" s="200" t="s">
        <v>356</v>
      </c>
      <c r="B35" s="201"/>
      <c r="C35" s="202" t="s">
        <v>432</v>
      </c>
      <c r="D35" s="203" t="s">
        <v>1449</v>
      </c>
      <c r="E35" s="204" t="s">
        <v>1312</v>
      </c>
      <c r="F35" s="204" t="s">
        <v>1312</v>
      </c>
      <c r="G35" s="205"/>
      <c r="H35" s="189" t="s">
        <v>1450</v>
      </c>
      <c r="I35" s="241"/>
      <c r="J35"/>
    </row>
    <row r="36" spans="1:10" ht="12.75">
      <c r="A36" s="190" t="s">
        <v>1714</v>
      </c>
      <c r="B36" s="191">
        <v>29</v>
      </c>
      <c r="C36" s="192" t="s">
        <v>1116</v>
      </c>
      <c r="D36" s="193" t="s">
        <v>1345</v>
      </c>
      <c r="E36" s="194" t="s">
        <v>1346</v>
      </c>
      <c r="F36" s="194" t="s">
        <v>1347</v>
      </c>
      <c r="G36" s="195"/>
      <c r="H36" s="196" t="s">
        <v>1348</v>
      </c>
      <c r="I36" s="241"/>
      <c r="J36"/>
    </row>
    <row r="37" spans="1:10" ht="12.75">
      <c r="A37" s="200" t="s">
        <v>355</v>
      </c>
      <c r="B37" s="201"/>
      <c r="C37" s="202" t="s">
        <v>418</v>
      </c>
      <c r="D37" s="203" t="s">
        <v>1312</v>
      </c>
      <c r="E37" s="204" t="s">
        <v>1451</v>
      </c>
      <c r="F37" s="204" t="s">
        <v>1452</v>
      </c>
      <c r="G37" s="205"/>
      <c r="H37" s="189" t="s">
        <v>1350</v>
      </c>
      <c r="I37" s="241"/>
      <c r="J37"/>
    </row>
    <row r="38" spans="1:10" ht="12.75">
      <c r="A38" s="190" t="s">
        <v>1715</v>
      </c>
      <c r="B38" s="191">
        <v>20</v>
      </c>
      <c r="C38" s="192" t="s">
        <v>1107</v>
      </c>
      <c r="D38" s="193" t="s">
        <v>1296</v>
      </c>
      <c r="E38" s="194" t="s">
        <v>1297</v>
      </c>
      <c r="F38" s="194" t="s">
        <v>1298</v>
      </c>
      <c r="G38" s="195"/>
      <c r="H38" s="196" t="s">
        <v>1299</v>
      </c>
      <c r="I38" s="241"/>
      <c r="J38"/>
    </row>
    <row r="39" spans="1:10" ht="12.75">
      <c r="A39" s="200" t="s">
        <v>357</v>
      </c>
      <c r="B39" s="201"/>
      <c r="C39" s="202" t="s">
        <v>606</v>
      </c>
      <c r="D39" s="203" t="s">
        <v>1453</v>
      </c>
      <c r="E39" s="204" t="s">
        <v>1324</v>
      </c>
      <c r="F39" s="204" t="s">
        <v>1300</v>
      </c>
      <c r="G39" s="205"/>
      <c r="H39" s="189" t="s">
        <v>1301</v>
      </c>
      <c r="I39" s="241"/>
      <c r="J39"/>
    </row>
    <row r="40" spans="1:10" ht="12.75">
      <c r="A40" s="190" t="s">
        <v>1344</v>
      </c>
      <c r="B40" s="191">
        <v>209</v>
      </c>
      <c r="C40" s="192" t="s">
        <v>1216</v>
      </c>
      <c r="D40" s="193" t="s">
        <v>1387</v>
      </c>
      <c r="E40" s="194" t="s">
        <v>1388</v>
      </c>
      <c r="F40" s="194" t="s">
        <v>1389</v>
      </c>
      <c r="G40" s="195"/>
      <c r="H40" s="196" t="s">
        <v>1390</v>
      </c>
      <c r="I40" s="241"/>
      <c r="J40"/>
    </row>
    <row r="41" spans="1:10" ht="12.75">
      <c r="A41" s="200" t="s">
        <v>359</v>
      </c>
      <c r="B41" s="201"/>
      <c r="C41" s="202" t="s">
        <v>540</v>
      </c>
      <c r="D41" s="203" t="s">
        <v>1349</v>
      </c>
      <c r="E41" s="204" t="s">
        <v>1454</v>
      </c>
      <c r="F41" s="204" t="s">
        <v>1392</v>
      </c>
      <c r="G41" s="205"/>
      <c r="H41" s="189" t="s">
        <v>1391</v>
      </c>
      <c r="I41" s="241"/>
      <c r="J41"/>
    </row>
    <row r="42" spans="1:10" ht="12.75">
      <c r="A42" s="190" t="s">
        <v>1716</v>
      </c>
      <c r="B42" s="191">
        <v>22</v>
      </c>
      <c r="C42" s="192" t="s">
        <v>1109</v>
      </c>
      <c r="D42" s="193" t="s">
        <v>1302</v>
      </c>
      <c r="E42" s="194" t="s">
        <v>1303</v>
      </c>
      <c r="F42" s="194" t="s">
        <v>1304</v>
      </c>
      <c r="G42" s="195"/>
      <c r="H42" s="196" t="s">
        <v>1305</v>
      </c>
      <c r="I42" s="241"/>
      <c r="J42"/>
    </row>
    <row r="43" spans="1:10" ht="12.75">
      <c r="A43" s="200" t="s">
        <v>363</v>
      </c>
      <c r="B43" s="201"/>
      <c r="C43" s="202" t="s">
        <v>613</v>
      </c>
      <c r="D43" s="203" t="s">
        <v>1343</v>
      </c>
      <c r="E43" s="204" t="s">
        <v>1351</v>
      </c>
      <c r="F43" s="204" t="s">
        <v>1306</v>
      </c>
      <c r="G43" s="205"/>
      <c r="H43" s="189" t="s">
        <v>1307</v>
      </c>
      <c r="I43" s="241"/>
      <c r="J43"/>
    </row>
    <row r="44" spans="1:10" ht="12.75">
      <c r="A44" s="190" t="s">
        <v>1717</v>
      </c>
      <c r="B44" s="191">
        <v>17</v>
      </c>
      <c r="C44" s="192" t="s">
        <v>1104</v>
      </c>
      <c r="D44" s="193" t="s">
        <v>1268</v>
      </c>
      <c r="E44" s="194" t="s">
        <v>1269</v>
      </c>
      <c r="F44" s="194" t="s">
        <v>1254</v>
      </c>
      <c r="G44" s="195"/>
      <c r="H44" s="196" t="s">
        <v>1270</v>
      </c>
      <c r="I44" s="241"/>
      <c r="J44"/>
    </row>
    <row r="45" spans="1:10" ht="12.75">
      <c r="A45" s="200" t="s">
        <v>357</v>
      </c>
      <c r="B45" s="201"/>
      <c r="C45" s="202" t="s">
        <v>412</v>
      </c>
      <c r="D45" s="203" t="s">
        <v>1285</v>
      </c>
      <c r="E45" s="204" t="s">
        <v>1352</v>
      </c>
      <c r="F45" s="204" t="s">
        <v>1443</v>
      </c>
      <c r="G45" s="205"/>
      <c r="H45" s="189" t="s">
        <v>1271</v>
      </c>
      <c r="I45" s="241"/>
      <c r="J45"/>
    </row>
    <row r="46" spans="1:10" ht="12.75">
      <c r="A46" s="190" t="s">
        <v>1718</v>
      </c>
      <c r="B46" s="191">
        <v>27</v>
      </c>
      <c r="C46" s="192" t="s">
        <v>1114</v>
      </c>
      <c r="D46" s="193" t="s">
        <v>1308</v>
      </c>
      <c r="E46" s="194" t="s">
        <v>1309</v>
      </c>
      <c r="F46" s="194" t="s">
        <v>1310</v>
      </c>
      <c r="G46" s="195"/>
      <c r="H46" s="196" t="s">
        <v>1311</v>
      </c>
      <c r="I46" s="241"/>
      <c r="J46"/>
    </row>
    <row r="47" spans="1:10" ht="12.75">
      <c r="A47" s="200" t="s">
        <v>355</v>
      </c>
      <c r="B47" s="201"/>
      <c r="C47" s="202" t="s">
        <v>418</v>
      </c>
      <c r="D47" s="203" t="s">
        <v>1456</v>
      </c>
      <c r="E47" s="204" t="s">
        <v>1457</v>
      </c>
      <c r="F47" s="204" t="s">
        <v>1458</v>
      </c>
      <c r="G47" s="205"/>
      <c r="H47" s="189" t="s">
        <v>1313</v>
      </c>
      <c r="I47" s="241"/>
      <c r="J47"/>
    </row>
    <row r="48" spans="1:10" ht="12.75">
      <c r="A48" s="190" t="s">
        <v>1719</v>
      </c>
      <c r="B48" s="191">
        <v>21</v>
      </c>
      <c r="C48" s="192" t="s">
        <v>1108</v>
      </c>
      <c r="D48" s="193" t="s">
        <v>1314</v>
      </c>
      <c r="E48" s="194" t="s">
        <v>1315</v>
      </c>
      <c r="F48" s="194" t="s">
        <v>1316</v>
      </c>
      <c r="G48" s="195"/>
      <c r="H48" s="196" t="s">
        <v>1317</v>
      </c>
      <c r="I48" s="241"/>
      <c r="J48"/>
    </row>
    <row r="49" spans="1:10" ht="12.75">
      <c r="A49" s="200" t="s">
        <v>354</v>
      </c>
      <c r="B49" s="201"/>
      <c r="C49" s="202" t="s">
        <v>389</v>
      </c>
      <c r="D49" s="203" t="s">
        <v>1459</v>
      </c>
      <c r="E49" s="204" t="s">
        <v>1432</v>
      </c>
      <c r="F49" s="204" t="s">
        <v>1318</v>
      </c>
      <c r="G49" s="205"/>
      <c r="H49" s="189" t="s">
        <v>1319</v>
      </c>
      <c r="I49" s="241"/>
      <c r="J49"/>
    </row>
    <row r="50" spans="1:10" ht="12.75">
      <c r="A50" s="190" t="s">
        <v>1720</v>
      </c>
      <c r="B50" s="191">
        <v>35</v>
      </c>
      <c r="C50" s="192" t="s">
        <v>1122</v>
      </c>
      <c r="D50" s="193" t="s">
        <v>1460</v>
      </c>
      <c r="E50" s="194" t="s">
        <v>1297</v>
      </c>
      <c r="F50" s="194" t="s">
        <v>1236</v>
      </c>
      <c r="G50" s="195"/>
      <c r="H50" s="196" t="s">
        <v>1461</v>
      </c>
      <c r="I50" s="241"/>
      <c r="J50"/>
    </row>
    <row r="51" spans="1:10" ht="12.75">
      <c r="A51" s="200" t="s">
        <v>356</v>
      </c>
      <c r="B51" s="201"/>
      <c r="C51" s="202" t="s">
        <v>436</v>
      </c>
      <c r="D51" s="203" t="s">
        <v>1462</v>
      </c>
      <c r="E51" s="204" t="s">
        <v>1456</v>
      </c>
      <c r="F51" s="204" t="s">
        <v>1721</v>
      </c>
      <c r="G51" s="205"/>
      <c r="H51" s="189" t="s">
        <v>1464</v>
      </c>
      <c r="I51" s="241"/>
      <c r="J51"/>
    </row>
    <row r="52" spans="1:10" ht="12.75">
      <c r="A52" s="190" t="s">
        <v>1455</v>
      </c>
      <c r="B52" s="191">
        <v>207</v>
      </c>
      <c r="C52" s="192" t="s">
        <v>1215</v>
      </c>
      <c r="D52" s="193" t="s">
        <v>1393</v>
      </c>
      <c r="E52" s="194" t="s">
        <v>1394</v>
      </c>
      <c r="F52" s="194" t="s">
        <v>1395</v>
      </c>
      <c r="G52" s="195"/>
      <c r="H52" s="196" t="s">
        <v>1396</v>
      </c>
      <c r="I52" s="241"/>
      <c r="J52"/>
    </row>
    <row r="53" spans="1:10" ht="12.75">
      <c r="A53" s="200" t="s">
        <v>359</v>
      </c>
      <c r="B53" s="201"/>
      <c r="C53" s="202" t="s">
        <v>865</v>
      </c>
      <c r="D53" s="203" t="s">
        <v>1335</v>
      </c>
      <c r="E53" s="204" t="s">
        <v>1449</v>
      </c>
      <c r="F53" s="204" t="s">
        <v>1722</v>
      </c>
      <c r="G53" s="205"/>
      <c r="H53" s="189" t="s">
        <v>1397</v>
      </c>
      <c r="I53" s="241"/>
      <c r="J53"/>
    </row>
    <row r="54" spans="1:10" ht="12.75">
      <c r="A54" s="190" t="s">
        <v>1723</v>
      </c>
      <c r="B54" s="191">
        <v>34</v>
      </c>
      <c r="C54" s="192" t="s">
        <v>1121</v>
      </c>
      <c r="D54" s="193" t="s">
        <v>1466</v>
      </c>
      <c r="E54" s="194" t="s">
        <v>1467</v>
      </c>
      <c r="F54" s="194" t="s">
        <v>1468</v>
      </c>
      <c r="G54" s="195"/>
      <c r="H54" s="196" t="s">
        <v>1469</v>
      </c>
      <c r="I54" s="241"/>
      <c r="J54"/>
    </row>
    <row r="55" spans="1:10" ht="12.75">
      <c r="A55" s="200" t="s">
        <v>356</v>
      </c>
      <c r="B55" s="201"/>
      <c r="C55" s="202" t="s">
        <v>432</v>
      </c>
      <c r="D55" s="203" t="s">
        <v>1470</v>
      </c>
      <c r="E55" s="204" t="s">
        <v>1358</v>
      </c>
      <c r="F55" s="204" t="s">
        <v>1724</v>
      </c>
      <c r="G55" s="205"/>
      <c r="H55" s="189" t="s">
        <v>1471</v>
      </c>
      <c r="I55" s="241"/>
      <c r="J55"/>
    </row>
    <row r="56" spans="1:10" ht="12.75">
      <c r="A56" s="190" t="s">
        <v>1725</v>
      </c>
      <c r="B56" s="191">
        <v>217</v>
      </c>
      <c r="C56" s="192" t="s">
        <v>1126</v>
      </c>
      <c r="D56" s="193" t="s">
        <v>1398</v>
      </c>
      <c r="E56" s="194" t="s">
        <v>1399</v>
      </c>
      <c r="F56" s="194" t="s">
        <v>1400</v>
      </c>
      <c r="G56" s="195"/>
      <c r="H56" s="196" t="s">
        <v>1401</v>
      </c>
      <c r="I56" s="241"/>
      <c r="J56"/>
    </row>
    <row r="57" spans="1:10" ht="12.75">
      <c r="A57" s="200" t="s">
        <v>359</v>
      </c>
      <c r="B57" s="201"/>
      <c r="C57" s="202" t="s">
        <v>872</v>
      </c>
      <c r="D57" s="203" t="s">
        <v>1402</v>
      </c>
      <c r="E57" s="204" t="s">
        <v>1376</v>
      </c>
      <c r="F57" s="204" t="s">
        <v>1381</v>
      </c>
      <c r="G57" s="205"/>
      <c r="H57" s="189" t="s">
        <v>1403</v>
      </c>
      <c r="I57" s="241"/>
      <c r="J57"/>
    </row>
    <row r="58" spans="1:10" ht="12.75">
      <c r="A58" s="190" t="s">
        <v>1726</v>
      </c>
      <c r="B58" s="191">
        <v>218</v>
      </c>
      <c r="C58" s="192" t="s">
        <v>1113</v>
      </c>
      <c r="D58" s="193" t="s">
        <v>1353</v>
      </c>
      <c r="E58" s="194" t="s">
        <v>1332</v>
      </c>
      <c r="F58" s="194" t="s">
        <v>1354</v>
      </c>
      <c r="G58" s="195"/>
      <c r="H58" s="196" t="s">
        <v>1355</v>
      </c>
      <c r="I58" s="241"/>
      <c r="J58"/>
    </row>
    <row r="59" spans="1:10" ht="12.75">
      <c r="A59" s="200" t="s">
        <v>359</v>
      </c>
      <c r="B59" s="201"/>
      <c r="C59" s="202" t="s">
        <v>540</v>
      </c>
      <c r="D59" s="203" t="s">
        <v>1336</v>
      </c>
      <c r="E59" s="204" t="s">
        <v>1727</v>
      </c>
      <c r="F59" s="204" t="s">
        <v>1454</v>
      </c>
      <c r="G59" s="205"/>
      <c r="H59" s="189" t="s">
        <v>1356</v>
      </c>
      <c r="I59" s="241"/>
      <c r="J59"/>
    </row>
    <row r="60" spans="1:10" ht="12.75">
      <c r="A60" s="190" t="s">
        <v>1728</v>
      </c>
      <c r="B60" s="191">
        <v>24</v>
      </c>
      <c r="C60" s="192" t="s">
        <v>1111</v>
      </c>
      <c r="D60" s="193" t="s">
        <v>1320</v>
      </c>
      <c r="E60" s="194" t="s">
        <v>1321</v>
      </c>
      <c r="F60" s="194" t="s">
        <v>1322</v>
      </c>
      <c r="G60" s="195"/>
      <c r="H60" s="196" t="s">
        <v>1323</v>
      </c>
      <c r="I60" s="241"/>
      <c r="J60"/>
    </row>
    <row r="61" spans="1:10" ht="12.75">
      <c r="A61" s="200" t="s">
        <v>357</v>
      </c>
      <c r="B61" s="201"/>
      <c r="C61" s="202" t="s">
        <v>377</v>
      </c>
      <c r="D61" s="203" t="s">
        <v>1729</v>
      </c>
      <c r="E61" s="204" t="s">
        <v>1329</v>
      </c>
      <c r="F61" s="204" t="s">
        <v>1453</v>
      </c>
      <c r="G61" s="205"/>
      <c r="H61" s="189" t="s">
        <v>1325</v>
      </c>
      <c r="I61" s="241"/>
      <c r="J61"/>
    </row>
    <row r="62" spans="1:10" ht="12.75">
      <c r="A62" s="190" t="s">
        <v>1730</v>
      </c>
      <c r="B62" s="191">
        <v>38</v>
      </c>
      <c r="C62" s="192" t="s">
        <v>1125</v>
      </c>
      <c r="D62" s="193" t="s">
        <v>1472</v>
      </c>
      <c r="E62" s="194" t="s">
        <v>1473</v>
      </c>
      <c r="F62" s="194" t="s">
        <v>1474</v>
      </c>
      <c r="G62" s="195"/>
      <c r="H62" s="196" t="s">
        <v>1475</v>
      </c>
      <c r="I62" s="241"/>
      <c r="J62"/>
    </row>
    <row r="63" spans="1:10" ht="12.75">
      <c r="A63" s="200" t="s">
        <v>354</v>
      </c>
      <c r="B63" s="201"/>
      <c r="C63" s="202" t="s">
        <v>377</v>
      </c>
      <c r="D63" s="203" t="s">
        <v>1432</v>
      </c>
      <c r="E63" s="204" t="s">
        <v>1476</v>
      </c>
      <c r="F63" s="204" t="s">
        <v>1576</v>
      </c>
      <c r="G63" s="205"/>
      <c r="H63" s="189" t="s">
        <v>1477</v>
      </c>
      <c r="I63" s="241"/>
      <c r="J63"/>
    </row>
    <row r="64" spans="1:10" ht="12.75">
      <c r="A64" s="190" t="s">
        <v>1731</v>
      </c>
      <c r="B64" s="191">
        <v>18</v>
      </c>
      <c r="C64" s="192" t="s">
        <v>1105</v>
      </c>
      <c r="D64" s="193" t="s">
        <v>1272</v>
      </c>
      <c r="E64" s="194" t="s">
        <v>1273</v>
      </c>
      <c r="F64" s="194" t="s">
        <v>1274</v>
      </c>
      <c r="G64" s="195"/>
      <c r="H64" s="196" t="s">
        <v>1275</v>
      </c>
      <c r="I64" s="241"/>
      <c r="J64"/>
    </row>
    <row r="65" spans="1:10" ht="12.75">
      <c r="A65" s="200" t="s">
        <v>354</v>
      </c>
      <c r="B65" s="201"/>
      <c r="C65" s="202" t="s">
        <v>389</v>
      </c>
      <c r="D65" s="203" t="s">
        <v>1431</v>
      </c>
      <c r="E65" s="204" t="s">
        <v>1415</v>
      </c>
      <c r="F65" s="204" t="s">
        <v>1732</v>
      </c>
      <c r="G65" s="205"/>
      <c r="H65" s="189" t="s">
        <v>1277</v>
      </c>
      <c r="I65" s="241"/>
      <c r="J65"/>
    </row>
    <row r="66" spans="1:10" ht="12.75">
      <c r="A66" s="190" t="s">
        <v>1733</v>
      </c>
      <c r="B66" s="191">
        <v>56</v>
      </c>
      <c r="C66" s="192" t="s">
        <v>1143</v>
      </c>
      <c r="D66" s="193" t="s">
        <v>1478</v>
      </c>
      <c r="E66" s="194" t="s">
        <v>1479</v>
      </c>
      <c r="F66" s="194" t="s">
        <v>1480</v>
      </c>
      <c r="G66" s="195"/>
      <c r="H66" s="196" t="s">
        <v>1481</v>
      </c>
      <c r="I66" s="241"/>
      <c r="J66"/>
    </row>
    <row r="67" spans="1:10" ht="12.75">
      <c r="A67" s="200" t="s">
        <v>358</v>
      </c>
      <c r="B67" s="201"/>
      <c r="C67" s="202" t="s">
        <v>673</v>
      </c>
      <c r="D67" s="203" t="s">
        <v>1734</v>
      </c>
      <c r="E67" s="204" t="s">
        <v>1482</v>
      </c>
      <c r="F67" s="204" t="s">
        <v>1483</v>
      </c>
      <c r="G67" s="205"/>
      <c r="H67" s="189" t="s">
        <v>1484</v>
      </c>
      <c r="I67" s="241"/>
      <c r="J67"/>
    </row>
    <row r="68" spans="1:10" ht="12.75">
      <c r="A68" s="190" t="s">
        <v>1735</v>
      </c>
      <c r="B68" s="191">
        <v>55</v>
      </c>
      <c r="C68" s="192" t="s">
        <v>1142</v>
      </c>
      <c r="D68" s="193" t="s">
        <v>1485</v>
      </c>
      <c r="E68" s="194" t="s">
        <v>1486</v>
      </c>
      <c r="F68" s="194" t="s">
        <v>1487</v>
      </c>
      <c r="G68" s="195"/>
      <c r="H68" s="196" t="s">
        <v>1488</v>
      </c>
      <c r="I68" s="241"/>
      <c r="J68"/>
    </row>
    <row r="69" spans="1:10" ht="12.75">
      <c r="A69" s="200" t="s">
        <v>358</v>
      </c>
      <c r="B69" s="201"/>
      <c r="C69" s="202" t="s">
        <v>671</v>
      </c>
      <c r="D69" s="203" t="s">
        <v>1736</v>
      </c>
      <c r="E69" s="204" t="s">
        <v>1489</v>
      </c>
      <c r="F69" s="204" t="s">
        <v>1737</v>
      </c>
      <c r="G69" s="205"/>
      <c r="H69" s="189" t="s">
        <v>1490</v>
      </c>
      <c r="I69" s="241"/>
      <c r="J69"/>
    </row>
    <row r="70" spans="1:10" ht="12.75">
      <c r="A70" s="190" t="s">
        <v>1738</v>
      </c>
      <c r="B70" s="191">
        <v>203</v>
      </c>
      <c r="C70" s="192" t="s">
        <v>1211</v>
      </c>
      <c r="D70" s="193" t="s">
        <v>1405</v>
      </c>
      <c r="E70" s="194" t="s">
        <v>1406</v>
      </c>
      <c r="F70" s="194" t="s">
        <v>1236</v>
      </c>
      <c r="G70" s="195"/>
      <c r="H70" s="196" t="s">
        <v>1407</v>
      </c>
      <c r="I70" s="241"/>
      <c r="J70"/>
    </row>
    <row r="71" spans="1:10" ht="12.75">
      <c r="A71" s="200" t="s">
        <v>359</v>
      </c>
      <c r="B71" s="201"/>
      <c r="C71" s="202" t="s">
        <v>540</v>
      </c>
      <c r="D71" s="203" t="s">
        <v>1739</v>
      </c>
      <c r="E71" s="204" t="s">
        <v>1492</v>
      </c>
      <c r="F71" s="204" t="s">
        <v>1721</v>
      </c>
      <c r="G71" s="205"/>
      <c r="H71" s="189" t="s">
        <v>1408</v>
      </c>
      <c r="I71" s="241"/>
      <c r="J71"/>
    </row>
    <row r="72" spans="1:10" ht="12.75">
      <c r="A72" s="190" t="s">
        <v>1740</v>
      </c>
      <c r="B72" s="191">
        <v>60</v>
      </c>
      <c r="C72" s="192" t="s">
        <v>1147</v>
      </c>
      <c r="D72" s="193" t="s">
        <v>1320</v>
      </c>
      <c r="E72" s="194" t="s">
        <v>1493</v>
      </c>
      <c r="F72" s="194" t="s">
        <v>1411</v>
      </c>
      <c r="G72" s="195"/>
      <c r="H72" s="196" t="s">
        <v>1494</v>
      </c>
      <c r="I72" s="241"/>
      <c r="J72"/>
    </row>
    <row r="73" spans="1:10" ht="12.75">
      <c r="A73" s="200" t="s">
        <v>356</v>
      </c>
      <c r="B73" s="201"/>
      <c r="C73" s="202" t="s">
        <v>432</v>
      </c>
      <c r="D73" s="203" t="s">
        <v>1741</v>
      </c>
      <c r="E73" s="204" t="s">
        <v>1495</v>
      </c>
      <c r="F73" s="204" t="s">
        <v>1742</v>
      </c>
      <c r="G73" s="205"/>
      <c r="H73" s="189" t="s">
        <v>1497</v>
      </c>
      <c r="I73" s="241"/>
      <c r="J73"/>
    </row>
    <row r="74" spans="1:10" ht="12.75">
      <c r="A74" s="190" t="s">
        <v>1743</v>
      </c>
      <c r="B74" s="191">
        <v>205</v>
      </c>
      <c r="C74" s="192" t="s">
        <v>1213</v>
      </c>
      <c r="D74" s="193" t="s">
        <v>1409</v>
      </c>
      <c r="E74" s="194" t="s">
        <v>1410</v>
      </c>
      <c r="F74" s="194" t="s">
        <v>1411</v>
      </c>
      <c r="G74" s="195"/>
      <c r="H74" s="196" t="s">
        <v>1412</v>
      </c>
      <c r="I74" s="241"/>
      <c r="J74"/>
    </row>
    <row r="75" spans="1:10" ht="12.75">
      <c r="A75" s="200" t="s">
        <v>359</v>
      </c>
      <c r="B75" s="201"/>
      <c r="C75" s="202" t="s">
        <v>540</v>
      </c>
      <c r="D75" s="203" t="s">
        <v>1744</v>
      </c>
      <c r="E75" s="204" t="s">
        <v>1498</v>
      </c>
      <c r="F75" s="204" t="s">
        <v>1742</v>
      </c>
      <c r="G75" s="205"/>
      <c r="H75" s="189" t="s">
        <v>1413</v>
      </c>
      <c r="I75" s="241"/>
      <c r="J75"/>
    </row>
    <row r="76" spans="1:10" ht="12.75">
      <c r="A76" s="190" t="s">
        <v>1745</v>
      </c>
      <c r="B76" s="191">
        <v>31</v>
      </c>
      <c r="C76" s="192" t="s">
        <v>1118</v>
      </c>
      <c r="D76" s="193" t="s">
        <v>1363</v>
      </c>
      <c r="E76" s="194" t="s">
        <v>1364</v>
      </c>
      <c r="F76" s="194" t="s">
        <v>1333</v>
      </c>
      <c r="G76" s="195"/>
      <c r="H76" s="196" t="s">
        <v>1414</v>
      </c>
      <c r="I76" s="241"/>
      <c r="J76"/>
    </row>
    <row r="77" spans="1:10" ht="12.75">
      <c r="A77" s="200" t="s">
        <v>355</v>
      </c>
      <c r="B77" s="201"/>
      <c r="C77" s="202" t="s">
        <v>626</v>
      </c>
      <c r="D77" s="203" t="s">
        <v>1463</v>
      </c>
      <c r="E77" s="204" t="s">
        <v>1500</v>
      </c>
      <c r="F77" s="204" t="s">
        <v>1370</v>
      </c>
      <c r="G77" s="205"/>
      <c r="H77" s="189" t="s">
        <v>1416</v>
      </c>
      <c r="I77" s="241"/>
      <c r="J77"/>
    </row>
    <row r="78" spans="1:10" ht="12.75">
      <c r="A78" s="190" t="s">
        <v>1746</v>
      </c>
      <c r="B78" s="191">
        <v>210</v>
      </c>
      <c r="C78" s="192" t="s">
        <v>1217</v>
      </c>
      <c r="D78" s="193" t="s">
        <v>1417</v>
      </c>
      <c r="E78" s="194" t="s">
        <v>1418</v>
      </c>
      <c r="F78" s="194" t="s">
        <v>1354</v>
      </c>
      <c r="G78" s="195"/>
      <c r="H78" s="196" t="s">
        <v>1419</v>
      </c>
      <c r="I78" s="241"/>
      <c r="J78"/>
    </row>
    <row r="79" spans="1:10" ht="12.75">
      <c r="A79" s="200" t="s">
        <v>359</v>
      </c>
      <c r="B79" s="201"/>
      <c r="C79" s="202" t="s">
        <v>872</v>
      </c>
      <c r="D79" s="203" t="s">
        <v>1747</v>
      </c>
      <c r="E79" s="204" t="s">
        <v>1501</v>
      </c>
      <c r="F79" s="204" t="s">
        <v>1454</v>
      </c>
      <c r="G79" s="205"/>
      <c r="H79" s="189" t="s">
        <v>1420</v>
      </c>
      <c r="I79" s="241"/>
      <c r="J79"/>
    </row>
    <row r="80" spans="1:10" ht="12.75">
      <c r="A80" s="190" t="s">
        <v>1748</v>
      </c>
      <c r="B80" s="191">
        <v>32</v>
      </c>
      <c r="C80" s="192" t="s">
        <v>1119</v>
      </c>
      <c r="D80" s="193" t="s">
        <v>1421</v>
      </c>
      <c r="E80" s="194" t="s">
        <v>1422</v>
      </c>
      <c r="F80" s="194" t="s">
        <v>1423</v>
      </c>
      <c r="G80" s="195"/>
      <c r="H80" s="196" t="s">
        <v>1424</v>
      </c>
      <c r="I80" s="241"/>
      <c r="J80"/>
    </row>
    <row r="81" spans="1:10" ht="12.75">
      <c r="A81" s="200" t="s">
        <v>356</v>
      </c>
      <c r="B81" s="201"/>
      <c r="C81" s="202" t="s">
        <v>432</v>
      </c>
      <c r="D81" s="203" t="s">
        <v>1749</v>
      </c>
      <c r="E81" s="204" t="s">
        <v>1614</v>
      </c>
      <c r="F81" s="204" t="s">
        <v>1750</v>
      </c>
      <c r="G81" s="205"/>
      <c r="H81" s="189" t="s">
        <v>1425</v>
      </c>
      <c r="I81" s="241"/>
      <c r="J81"/>
    </row>
    <row r="82" spans="1:10" ht="12.75">
      <c r="A82" s="190" t="s">
        <v>1751</v>
      </c>
      <c r="B82" s="191">
        <v>206</v>
      </c>
      <c r="C82" s="192" t="s">
        <v>1214</v>
      </c>
      <c r="D82" s="193" t="s">
        <v>1426</v>
      </c>
      <c r="E82" s="194" t="s">
        <v>1427</v>
      </c>
      <c r="F82" s="194" t="s">
        <v>1428</v>
      </c>
      <c r="G82" s="195"/>
      <c r="H82" s="196" t="s">
        <v>1429</v>
      </c>
      <c r="I82" s="241"/>
      <c r="J82"/>
    </row>
    <row r="83" spans="1:10" ht="12.75">
      <c r="A83" s="200" t="s">
        <v>359</v>
      </c>
      <c r="B83" s="201"/>
      <c r="C83" s="202" t="s">
        <v>540</v>
      </c>
      <c r="D83" s="203" t="s">
        <v>1491</v>
      </c>
      <c r="E83" s="204" t="s">
        <v>1496</v>
      </c>
      <c r="F83" s="204" t="s">
        <v>1752</v>
      </c>
      <c r="G83" s="205"/>
      <c r="H83" s="189" t="s">
        <v>1430</v>
      </c>
      <c r="I83" s="241"/>
      <c r="J83"/>
    </row>
    <row r="84" spans="1:10" ht="12.75">
      <c r="A84" s="190" t="s">
        <v>1753</v>
      </c>
      <c r="B84" s="191">
        <v>23</v>
      </c>
      <c r="C84" s="192" t="s">
        <v>1110</v>
      </c>
      <c r="D84" s="193" t="s">
        <v>1326</v>
      </c>
      <c r="E84" s="194" t="s">
        <v>1327</v>
      </c>
      <c r="F84" s="194" t="s">
        <v>1310</v>
      </c>
      <c r="G84" s="195"/>
      <c r="H84" s="196" t="s">
        <v>1328</v>
      </c>
      <c r="I84" s="241"/>
      <c r="J84"/>
    </row>
    <row r="85" spans="1:10" ht="12.75">
      <c r="A85" s="200" t="s">
        <v>363</v>
      </c>
      <c r="B85" s="201"/>
      <c r="C85" s="202" t="s">
        <v>616</v>
      </c>
      <c r="D85" s="203" t="s">
        <v>1514</v>
      </c>
      <c r="E85" s="204" t="s">
        <v>1503</v>
      </c>
      <c r="F85" s="204" t="s">
        <v>1357</v>
      </c>
      <c r="G85" s="205"/>
      <c r="H85" s="189" t="s">
        <v>1330</v>
      </c>
      <c r="I85" s="241"/>
      <c r="J85"/>
    </row>
    <row r="86" spans="1:10" ht="12.75">
      <c r="A86" s="190" t="s">
        <v>1754</v>
      </c>
      <c r="B86" s="191">
        <v>28</v>
      </c>
      <c r="C86" s="192" t="s">
        <v>1115</v>
      </c>
      <c r="D86" s="193" t="s">
        <v>1331</v>
      </c>
      <c r="E86" s="194" t="s">
        <v>1332</v>
      </c>
      <c r="F86" s="194" t="s">
        <v>1333</v>
      </c>
      <c r="G86" s="195"/>
      <c r="H86" s="196" t="s">
        <v>1334</v>
      </c>
      <c r="I86" s="241"/>
      <c r="J86"/>
    </row>
    <row r="87" spans="1:10" ht="12.75">
      <c r="A87" s="200" t="s">
        <v>355</v>
      </c>
      <c r="B87" s="201"/>
      <c r="C87" s="202" t="s">
        <v>418</v>
      </c>
      <c r="D87" s="203" t="s">
        <v>1742</v>
      </c>
      <c r="E87" s="204" t="s">
        <v>1755</v>
      </c>
      <c r="F87" s="204" t="s">
        <v>1370</v>
      </c>
      <c r="G87" s="205"/>
      <c r="H87" s="189" t="s">
        <v>1337</v>
      </c>
      <c r="I87" s="241"/>
      <c r="J87"/>
    </row>
    <row r="88" spans="1:10" ht="12.75">
      <c r="A88" s="190" t="s">
        <v>1756</v>
      </c>
      <c r="B88" s="191">
        <v>54</v>
      </c>
      <c r="C88" s="192" t="s">
        <v>1141</v>
      </c>
      <c r="D88" s="193" t="s">
        <v>1417</v>
      </c>
      <c r="E88" s="194" t="s">
        <v>1504</v>
      </c>
      <c r="F88" s="194" t="s">
        <v>1505</v>
      </c>
      <c r="G88" s="195"/>
      <c r="H88" s="196" t="s">
        <v>1506</v>
      </c>
      <c r="I88" s="241"/>
      <c r="J88"/>
    </row>
    <row r="89" spans="1:10" ht="12.75">
      <c r="A89" s="200" t="s">
        <v>358</v>
      </c>
      <c r="B89" s="201"/>
      <c r="C89" s="202" t="s">
        <v>572</v>
      </c>
      <c r="D89" s="203" t="s">
        <v>1757</v>
      </c>
      <c r="E89" s="204" t="s">
        <v>1616</v>
      </c>
      <c r="F89" s="204" t="s">
        <v>1758</v>
      </c>
      <c r="G89" s="205"/>
      <c r="H89" s="189" t="s">
        <v>1507</v>
      </c>
      <c r="I89" s="241"/>
      <c r="J89"/>
    </row>
    <row r="90" spans="1:10" ht="12.75">
      <c r="A90" s="190" t="s">
        <v>1759</v>
      </c>
      <c r="B90" s="191">
        <v>25</v>
      </c>
      <c r="C90" s="192" t="s">
        <v>1112</v>
      </c>
      <c r="D90" s="193" t="s">
        <v>1338</v>
      </c>
      <c r="E90" s="194" t="s">
        <v>1339</v>
      </c>
      <c r="F90" s="194" t="s">
        <v>1340</v>
      </c>
      <c r="G90" s="195"/>
      <c r="H90" s="196" t="s">
        <v>1341</v>
      </c>
      <c r="I90" s="241"/>
      <c r="J90"/>
    </row>
    <row r="91" spans="1:10" ht="12.75">
      <c r="A91" s="200" t="s">
        <v>355</v>
      </c>
      <c r="B91" s="201"/>
      <c r="C91" s="202" t="s">
        <v>418</v>
      </c>
      <c r="D91" s="203" t="s">
        <v>1509</v>
      </c>
      <c r="E91" s="204" t="s">
        <v>1509</v>
      </c>
      <c r="F91" s="204" t="s">
        <v>1760</v>
      </c>
      <c r="G91" s="205"/>
      <c r="H91" s="189" t="s">
        <v>1342</v>
      </c>
      <c r="I91" s="241"/>
      <c r="J91"/>
    </row>
    <row r="92" spans="1:10" ht="12.75">
      <c r="A92" s="190" t="s">
        <v>1761</v>
      </c>
      <c r="B92" s="191">
        <v>30</v>
      </c>
      <c r="C92" s="192" t="s">
        <v>1117</v>
      </c>
      <c r="D92" s="193" t="s">
        <v>1359</v>
      </c>
      <c r="E92" s="194" t="s">
        <v>1360</v>
      </c>
      <c r="F92" s="194" t="s">
        <v>1236</v>
      </c>
      <c r="G92" s="195"/>
      <c r="H92" s="196" t="s">
        <v>1361</v>
      </c>
      <c r="I92" s="241"/>
      <c r="J92"/>
    </row>
    <row r="93" spans="1:10" ht="12.75">
      <c r="A93" s="200" t="s">
        <v>355</v>
      </c>
      <c r="B93" s="201"/>
      <c r="C93" s="202" t="s">
        <v>456</v>
      </c>
      <c r="D93" s="203" t="s">
        <v>1762</v>
      </c>
      <c r="E93" s="204" t="s">
        <v>1519</v>
      </c>
      <c r="F93" s="204" t="s">
        <v>1721</v>
      </c>
      <c r="G93" s="205"/>
      <c r="H93" s="189" t="s">
        <v>1362</v>
      </c>
      <c r="I93" s="241"/>
      <c r="J93"/>
    </row>
    <row r="94" spans="1:10" ht="12.75">
      <c r="A94" s="190" t="s">
        <v>1763</v>
      </c>
      <c r="B94" s="191">
        <v>204</v>
      </c>
      <c r="C94" s="192" t="s">
        <v>1212</v>
      </c>
      <c r="D94" s="193" t="s">
        <v>1433</v>
      </c>
      <c r="E94" s="194" t="s">
        <v>1434</v>
      </c>
      <c r="F94" s="194" t="s">
        <v>1435</v>
      </c>
      <c r="G94" s="195"/>
      <c r="H94" s="196" t="s">
        <v>1436</v>
      </c>
      <c r="I94" s="241"/>
      <c r="J94"/>
    </row>
    <row r="95" spans="1:10" ht="12.75">
      <c r="A95" s="200" t="s">
        <v>359</v>
      </c>
      <c r="B95" s="201"/>
      <c r="C95" s="202" t="s">
        <v>540</v>
      </c>
      <c r="D95" s="203" t="s">
        <v>1545</v>
      </c>
      <c r="E95" s="204" t="s">
        <v>1499</v>
      </c>
      <c r="F95" s="204" t="s">
        <v>1764</v>
      </c>
      <c r="G95" s="205"/>
      <c r="H95" s="189" t="s">
        <v>1437</v>
      </c>
      <c r="I95" s="241"/>
      <c r="J95"/>
    </row>
    <row r="96" spans="1:10" ht="12.75">
      <c r="A96" s="190" t="s">
        <v>1765</v>
      </c>
      <c r="B96" s="191">
        <v>48</v>
      </c>
      <c r="C96" s="192" t="s">
        <v>1135</v>
      </c>
      <c r="D96" s="193" t="s">
        <v>1511</v>
      </c>
      <c r="E96" s="194" t="s">
        <v>1512</v>
      </c>
      <c r="F96" s="194" t="s">
        <v>1440</v>
      </c>
      <c r="G96" s="195"/>
      <c r="H96" s="196" t="s">
        <v>1513</v>
      </c>
      <c r="I96" s="241"/>
      <c r="J96"/>
    </row>
    <row r="97" spans="1:10" ht="12.75">
      <c r="A97" s="200" t="s">
        <v>355</v>
      </c>
      <c r="B97" s="201"/>
      <c r="C97" s="202" t="s">
        <v>658</v>
      </c>
      <c r="D97" s="203" t="s">
        <v>1766</v>
      </c>
      <c r="E97" s="204" t="s">
        <v>1515</v>
      </c>
      <c r="F97" s="204" t="s">
        <v>1767</v>
      </c>
      <c r="G97" s="205"/>
      <c r="H97" s="189" t="s">
        <v>1516</v>
      </c>
      <c r="I97" s="241"/>
      <c r="J97"/>
    </row>
    <row r="98" spans="1:10" ht="12.75">
      <c r="A98" s="190" t="s">
        <v>1508</v>
      </c>
      <c r="B98" s="191">
        <v>36</v>
      </c>
      <c r="C98" s="192" t="s">
        <v>1123</v>
      </c>
      <c r="D98" s="193" t="s">
        <v>1517</v>
      </c>
      <c r="E98" s="194" t="s">
        <v>1091</v>
      </c>
      <c r="F98" s="194" t="s">
        <v>1502</v>
      </c>
      <c r="G98" s="195"/>
      <c r="H98" s="196" t="s">
        <v>1518</v>
      </c>
      <c r="I98" s="241"/>
      <c r="J98"/>
    </row>
    <row r="99" spans="1:10" ht="12.75">
      <c r="A99" s="200" t="s">
        <v>356</v>
      </c>
      <c r="B99" s="201"/>
      <c r="C99" s="202" t="s">
        <v>633</v>
      </c>
      <c r="D99" s="203" t="s">
        <v>1768</v>
      </c>
      <c r="E99" s="204" t="s">
        <v>1769</v>
      </c>
      <c r="F99" s="204" t="s">
        <v>1770</v>
      </c>
      <c r="G99" s="205"/>
      <c r="H99" s="189" t="s">
        <v>1520</v>
      </c>
      <c r="I99" s="241"/>
      <c r="J99"/>
    </row>
    <row r="100" spans="1:10" ht="12.75">
      <c r="A100" s="190" t="s">
        <v>1771</v>
      </c>
      <c r="B100" s="191">
        <v>212</v>
      </c>
      <c r="C100" s="192" t="s">
        <v>1132</v>
      </c>
      <c r="D100" s="193" t="s">
        <v>1438</v>
      </c>
      <c r="E100" s="194" t="s">
        <v>1439</v>
      </c>
      <c r="F100" s="194" t="s">
        <v>1440</v>
      </c>
      <c r="G100" s="195"/>
      <c r="H100" s="196" t="s">
        <v>1441</v>
      </c>
      <c r="I100" s="241"/>
      <c r="J100"/>
    </row>
    <row r="101" spans="1:10" ht="12.75">
      <c r="A101" s="200" t="s">
        <v>359</v>
      </c>
      <c r="B101" s="201"/>
      <c r="C101" s="202" t="s">
        <v>881</v>
      </c>
      <c r="D101" s="203" t="s">
        <v>1772</v>
      </c>
      <c r="E101" s="204" t="s">
        <v>1521</v>
      </c>
      <c r="F101" s="204" t="s">
        <v>1655</v>
      </c>
      <c r="G101" s="205"/>
      <c r="H101" s="189" t="s">
        <v>1442</v>
      </c>
      <c r="I101" s="241"/>
      <c r="J101"/>
    </row>
    <row r="102" spans="1:10" ht="12.75">
      <c r="A102" s="190" t="s">
        <v>1773</v>
      </c>
      <c r="B102" s="191">
        <v>95</v>
      </c>
      <c r="C102" s="192" t="s">
        <v>1182</v>
      </c>
      <c r="D102" s="193" t="s">
        <v>1522</v>
      </c>
      <c r="E102" s="194" t="s">
        <v>1523</v>
      </c>
      <c r="F102" s="194" t="s">
        <v>1423</v>
      </c>
      <c r="G102" s="195"/>
      <c r="H102" s="196" t="s">
        <v>1524</v>
      </c>
      <c r="I102" s="241"/>
      <c r="J102"/>
    </row>
    <row r="103" spans="1:10" ht="12.75">
      <c r="A103" s="200" t="s">
        <v>356</v>
      </c>
      <c r="B103" s="201"/>
      <c r="C103" s="202" t="s">
        <v>784</v>
      </c>
      <c r="D103" s="203" t="s">
        <v>1774</v>
      </c>
      <c r="E103" s="204" t="s">
        <v>1647</v>
      </c>
      <c r="F103" s="204" t="s">
        <v>1750</v>
      </c>
      <c r="G103" s="205"/>
      <c r="H103" s="189" t="s">
        <v>1525</v>
      </c>
      <c r="I103" s="241"/>
      <c r="J103"/>
    </row>
    <row r="104" spans="1:10" ht="12.75">
      <c r="A104" s="190" t="s">
        <v>1510</v>
      </c>
      <c r="B104" s="191">
        <v>37</v>
      </c>
      <c r="C104" s="192" t="s">
        <v>1124</v>
      </c>
      <c r="D104" s="193" t="s">
        <v>1526</v>
      </c>
      <c r="E104" s="194" t="s">
        <v>1527</v>
      </c>
      <c r="F104" s="194" t="s">
        <v>1400</v>
      </c>
      <c r="G104" s="195"/>
      <c r="H104" s="196" t="s">
        <v>1528</v>
      </c>
      <c r="I104" s="241"/>
      <c r="J104"/>
    </row>
    <row r="105" spans="1:10" ht="12.75">
      <c r="A105" s="200" t="s">
        <v>356</v>
      </c>
      <c r="B105" s="201"/>
      <c r="C105" s="202" t="s">
        <v>436</v>
      </c>
      <c r="D105" s="203" t="s">
        <v>1627</v>
      </c>
      <c r="E105" s="204" t="s">
        <v>1618</v>
      </c>
      <c r="F105" s="204" t="s">
        <v>1775</v>
      </c>
      <c r="G105" s="205"/>
      <c r="H105" s="189" t="s">
        <v>1530</v>
      </c>
      <c r="I105" s="241"/>
      <c r="J105"/>
    </row>
    <row r="106" spans="1:10" ht="12.75">
      <c r="A106" s="190" t="s">
        <v>1776</v>
      </c>
      <c r="B106" s="191">
        <v>49</v>
      </c>
      <c r="C106" s="192" t="s">
        <v>1136</v>
      </c>
      <c r="D106" s="193" t="s">
        <v>1531</v>
      </c>
      <c r="E106" s="194" t="s">
        <v>1532</v>
      </c>
      <c r="F106" s="194" t="s">
        <v>1487</v>
      </c>
      <c r="G106" s="195"/>
      <c r="H106" s="196" t="s">
        <v>1533</v>
      </c>
      <c r="I106" s="241"/>
      <c r="J106"/>
    </row>
    <row r="107" spans="1:10" ht="12.75">
      <c r="A107" s="200" t="s">
        <v>355</v>
      </c>
      <c r="B107" s="201"/>
      <c r="C107" s="202" t="s">
        <v>418</v>
      </c>
      <c r="D107" s="203" t="s">
        <v>1770</v>
      </c>
      <c r="E107" s="204" t="s">
        <v>1465</v>
      </c>
      <c r="F107" s="204" t="s">
        <v>1766</v>
      </c>
      <c r="G107" s="205"/>
      <c r="H107" s="189" t="s">
        <v>1534</v>
      </c>
      <c r="I107" s="241"/>
      <c r="J107"/>
    </row>
    <row r="108" spans="1:10" ht="12.75">
      <c r="A108" s="190" t="s">
        <v>1777</v>
      </c>
      <c r="B108" s="191">
        <v>41</v>
      </c>
      <c r="C108" s="192" t="s">
        <v>1128</v>
      </c>
      <c r="D108" s="193" t="s">
        <v>1535</v>
      </c>
      <c r="E108" s="194" t="s">
        <v>1536</v>
      </c>
      <c r="F108" s="194" t="s">
        <v>1537</v>
      </c>
      <c r="G108" s="195"/>
      <c r="H108" s="196" t="s">
        <v>1538</v>
      </c>
      <c r="I108" s="241"/>
      <c r="J108"/>
    </row>
    <row r="109" spans="1:10" ht="12.75">
      <c r="A109" s="200" t="s">
        <v>357</v>
      </c>
      <c r="B109" s="201"/>
      <c r="C109" s="202" t="s">
        <v>377</v>
      </c>
      <c r="D109" s="203" t="s">
        <v>1619</v>
      </c>
      <c r="E109" s="204" t="s">
        <v>1778</v>
      </c>
      <c r="F109" s="204" t="s">
        <v>1329</v>
      </c>
      <c r="G109" s="205"/>
      <c r="H109" s="189" t="s">
        <v>1539</v>
      </c>
      <c r="I109" s="241"/>
      <c r="J109"/>
    </row>
    <row r="110" spans="1:10" ht="12.75">
      <c r="A110" s="190" t="s">
        <v>1779</v>
      </c>
      <c r="B110" s="191">
        <v>86</v>
      </c>
      <c r="C110" s="192" t="s">
        <v>1173</v>
      </c>
      <c r="D110" s="193" t="s">
        <v>1780</v>
      </c>
      <c r="E110" s="194" t="s">
        <v>1360</v>
      </c>
      <c r="F110" s="194" t="s">
        <v>1333</v>
      </c>
      <c r="G110" s="195"/>
      <c r="H110" s="196" t="s">
        <v>1781</v>
      </c>
      <c r="I110" s="241"/>
      <c r="J110"/>
    </row>
    <row r="111" spans="1:10" ht="12.75">
      <c r="A111" s="200" t="s">
        <v>357</v>
      </c>
      <c r="B111" s="201"/>
      <c r="C111" s="202" t="s">
        <v>386</v>
      </c>
      <c r="D111" s="203" t="s">
        <v>1782</v>
      </c>
      <c r="E111" s="204" t="s">
        <v>1772</v>
      </c>
      <c r="F111" s="204" t="s">
        <v>1783</v>
      </c>
      <c r="G111" s="205"/>
      <c r="H111" s="189" t="s">
        <v>1784</v>
      </c>
      <c r="I111" s="241"/>
      <c r="J111"/>
    </row>
    <row r="112" spans="1:10" ht="12.75">
      <c r="A112" s="190" t="s">
        <v>1785</v>
      </c>
      <c r="B112" s="191">
        <v>47</v>
      </c>
      <c r="C112" s="192" t="s">
        <v>1134</v>
      </c>
      <c r="D112" s="193" t="s">
        <v>1540</v>
      </c>
      <c r="E112" s="194" t="s">
        <v>1541</v>
      </c>
      <c r="F112" s="194" t="s">
        <v>1542</v>
      </c>
      <c r="G112" s="195"/>
      <c r="H112" s="196" t="s">
        <v>1543</v>
      </c>
      <c r="I112" s="241"/>
      <c r="J112"/>
    </row>
    <row r="113" spans="1:10" ht="12.75">
      <c r="A113" s="200" t="s">
        <v>363</v>
      </c>
      <c r="B113" s="201"/>
      <c r="C113" s="202" t="s">
        <v>606</v>
      </c>
      <c r="D113" s="203" t="s">
        <v>1615</v>
      </c>
      <c r="E113" s="204" t="s">
        <v>1786</v>
      </c>
      <c r="F113" s="204" t="s">
        <v>1787</v>
      </c>
      <c r="G113" s="205"/>
      <c r="H113" s="189" t="s">
        <v>1544</v>
      </c>
      <c r="I113" s="241"/>
      <c r="J113"/>
    </row>
    <row r="114" spans="1:10" ht="12.75">
      <c r="A114" s="190" t="s">
        <v>1788</v>
      </c>
      <c r="B114" s="191">
        <v>74</v>
      </c>
      <c r="C114" s="192" t="s">
        <v>1161</v>
      </c>
      <c r="D114" s="193" t="s">
        <v>1621</v>
      </c>
      <c r="E114" s="194" t="s">
        <v>1622</v>
      </c>
      <c r="F114" s="194" t="s">
        <v>1623</v>
      </c>
      <c r="G114" s="195"/>
      <c r="H114" s="196" t="s">
        <v>1624</v>
      </c>
      <c r="I114" s="241"/>
      <c r="J114"/>
    </row>
    <row r="115" spans="1:10" ht="12.75">
      <c r="A115" s="200" t="s">
        <v>358</v>
      </c>
      <c r="B115" s="201"/>
      <c r="C115" s="202" t="s">
        <v>456</v>
      </c>
      <c r="D115" s="203" t="s">
        <v>1789</v>
      </c>
      <c r="E115" s="204" t="s">
        <v>1625</v>
      </c>
      <c r="F115" s="204" t="s">
        <v>1790</v>
      </c>
      <c r="G115" s="205"/>
      <c r="H115" s="189" t="s">
        <v>1626</v>
      </c>
      <c r="I115" s="241"/>
      <c r="J115"/>
    </row>
    <row r="116" spans="1:10" ht="12.75">
      <c r="A116" s="190" t="s">
        <v>1791</v>
      </c>
      <c r="B116" s="191">
        <v>213</v>
      </c>
      <c r="C116" s="192" t="s">
        <v>1209</v>
      </c>
      <c r="D116" s="193" t="s">
        <v>1366</v>
      </c>
      <c r="E116" s="194" t="s">
        <v>1367</v>
      </c>
      <c r="F116" s="194" t="s">
        <v>1368</v>
      </c>
      <c r="G116" s="195"/>
      <c r="H116" s="196" t="s">
        <v>1369</v>
      </c>
      <c r="I116" s="197"/>
      <c r="J116"/>
    </row>
    <row r="117" spans="1:10" ht="12.75">
      <c r="A117" s="200" t="s">
        <v>359</v>
      </c>
      <c r="B117" s="201"/>
      <c r="C117" s="202" t="s">
        <v>540</v>
      </c>
      <c r="D117" s="203" t="s">
        <v>1792</v>
      </c>
      <c r="E117" s="204" t="s">
        <v>1793</v>
      </c>
      <c r="F117" s="204" t="s">
        <v>1699</v>
      </c>
      <c r="G117" s="205"/>
      <c r="H117" s="189" t="s">
        <v>1371</v>
      </c>
      <c r="I117" s="197"/>
      <c r="J117"/>
    </row>
    <row r="118" spans="1:10" ht="12.75">
      <c r="A118" s="190" t="s">
        <v>1794</v>
      </c>
      <c r="B118" s="191">
        <v>75</v>
      </c>
      <c r="C118" s="192" t="s">
        <v>1162</v>
      </c>
      <c r="D118" s="193" t="s">
        <v>1629</v>
      </c>
      <c r="E118" s="194" t="s">
        <v>1630</v>
      </c>
      <c r="F118" s="194" t="s">
        <v>1274</v>
      </c>
      <c r="G118" s="195"/>
      <c r="H118" s="196" t="s">
        <v>1631</v>
      </c>
      <c r="I118" s="197"/>
      <c r="J118"/>
    </row>
    <row r="119" spans="1:10" ht="12.75">
      <c r="A119" s="200" t="s">
        <v>358</v>
      </c>
      <c r="B119" s="201"/>
      <c r="C119" s="202" t="s">
        <v>689</v>
      </c>
      <c r="D119" s="203" t="s">
        <v>1795</v>
      </c>
      <c r="E119" s="204" t="s">
        <v>1796</v>
      </c>
      <c r="F119" s="204" t="s">
        <v>1797</v>
      </c>
      <c r="G119" s="205"/>
      <c r="H119" s="189" t="s">
        <v>1633</v>
      </c>
      <c r="I119" s="197"/>
      <c r="J119"/>
    </row>
    <row r="120" spans="1:10" ht="12.75">
      <c r="A120" s="190" t="s">
        <v>1798</v>
      </c>
      <c r="B120" s="191">
        <v>61</v>
      </c>
      <c r="C120" s="192" t="s">
        <v>1148</v>
      </c>
      <c r="D120" s="193" t="s">
        <v>1546</v>
      </c>
      <c r="E120" s="194" t="s">
        <v>1547</v>
      </c>
      <c r="F120" s="194" t="s">
        <v>1548</v>
      </c>
      <c r="G120" s="195"/>
      <c r="H120" s="196" t="s">
        <v>1549</v>
      </c>
      <c r="I120" s="197"/>
      <c r="J120"/>
    </row>
    <row r="121" spans="1:10" ht="12.75">
      <c r="A121" s="200" t="s">
        <v>356</v>
      </c>
      <c r="B121" s="201"/>
      <c r="C121" s="202" t="s">
        <v>682</v>
      </c>
      <c r="D121" s="203" t="s">
        <v>1658</v>
      </c>
      <c r="E121" s="204" t="s">
        <v>1617</v>
      </c>
      <c r="F121" s="204" t="s">
        <v>1656</v>
      </c>
      <c r="G121" s="205"/>
      <c r="H121" s="189" t="s">
        <v>1550</v>
      </c>
      <c r="I121" s="197"/>
      <c r="J121"/>
    </row>
    <row r="122" spans="1:10" ht="12.75">
      <c r="A122" s="190" t="s">
        <v>1799</v>
      </c>
      <c r="B122" s="191">
        <v>40</v>
      </c>
      <c r="C122" s="192" t="s">
        <v>1127</v>
      </c>
      <c r="D122" s="193" t="s">
        <v>1551</v>
      </c>
      <c r="E122" s="194" t="s">
        <v>1552</v>
      </c>
      <c r="F122" s="194" t="s">
        <v>1553</v>
      </c>
      <c r="G122" s="195"/>
      <c r="H122" s="196" t="s">
        <v>1554</v>
      </c>
      <c r="I122" s="197"/>
      <c r="J122"/>
    </row>
    <row r="123" spans="1:10" ht="12.75">
      <c r="A123" s="200" t="s">
        <v>357</v>
      </c>
      <c r="B123" s="201"/>
      <c r="C123" s="202" t="s">
        <v>408</v>
      </c>
      <c r="D123" s="203" t="s">
        <v>1644</v>
      </c>
      <c r="E123" s="204" t="s">
        <v>1800</v>
      </c>
      <c r="F123" s="204" t="s">
        <v>1352</v>
      </c>
      <c r="G123" s="205"/>
      <c r="H123" s="189" t="s">
        <v>1555</v>
      </c>
      <c r="I123" s="197"/>
      <c r="J123"/>
    </row>
    <row r="124" spans="1:10" ht="12.75">
      <c r="A124" s="190" t="s">
        <v>1801</v>
      </c>
      <c r="B124" s="191">
        <v>50</v>
      </c>
      <c r="C124" s="192" t="s">
        <v>1137</v>
      </c>
      <c r="D124" s="193" t="s">
        <v>1485</v>
      </c>
      <c r="E124" s="194" t="s">
        <v>1422</v>
      </c>
      <c r="F124" s="194" t="s">
        <v>1502</v>
      </c>
      <c r="G124" s="195" t="s">
        <v>1802</v>
      </c>
      <c r="H124" s="196" t="s">
        <v>1803</v>
      </c>
      <c r="I124" s="197"/>
      <c r="J124"/>
    </row>
    <row r="125" spans="1:10" ht="12.75">
      <c r="A125" s="200" t="s">
        <v>355</v>
      </c>
      <c r="B125" s="201"/>
      <c r="C125" s="202" t="s">
        <v>418</v>
      </c>
      <c r="D125" s="203" t="s">
        <v>1804</v>
      </c>
      <c r="E125" s="204" t="s">
        <v>1614</v>
      </c>
      <c r="F125" s="204" t="s">
        <v>1770</v>
      </c>
      <c r="G125" s="205"/>
      <c r="H125" s="189" t="s">
        <v>1805</v>
      </c>
      <c r="I125" s="197"/>
      <c r="J125"/>
    </row>
    <row r="126" spans="1:10" ht="12.75">
      <c r="A126" s="190" t="s">
        <v>1806</v>
      </c>
      <c r="B126" s="191">
        <v>59</v>
      </c>
      <c r="C126" s="192" t="s">
        <v>1146</v>
      </c>
      <c r="D126" s="193" t="s">
        <v>1556</v>
      </c>
      <c r="E126" s="194" t="s">
        <v>1523</v>
      </c>
      <c r="F126" s="194" t="s">
        <v>1557</v>
      </c>
      <c r="G126" s="195"/>
      <c r="H126" s="196" t="s">
        <v>1558</v>
      </c>
      <c r="I126" s="197"/>
      <c r="J126"/>
    </row>
    <row r="127" spans="1:10" ht="12.75">
      <c r="A127" s="200" t="s">
        <v>358</v>
      </c>
      <c r="B127" s="201"/>
      <c r="C127" s="202" t="s">
        <v>676</v>
      </c>
      <c r="D127" s="203" t="s">
        <v>1807</v>
      </c>
      <c r="E127" s="204" t="s">
        <v>1808</v>
      </c>
      <c r="F127" s="204" t="s">
        <v>1809</v>
      </c>
      <c r="G127" s="205"/>
      <c r="H127" s="189" t="s">
        <v>1559</v>
      </c>
      <c r="I127" s="197"/>
      <c r="J127"/>
    </row>
    <row r="128" spans="1:10" ht="12.75">
      <c r="A128" s="190" t="s">
        <v>1810</v>
      </c>
      <c r="B128" s="191">
        <v>57</v>
      </c>
      <c r="C128" s="192" t="s">
        <v>1144</v>
      </c>
      <c r="D128" s="193" t="s">
        <v>1560</v>
      </c>
      <c r="E128" s="194" t="s">
        <v>1561</v>
      </c>
      <c r="F128" s="194" t="s">
        <v>1562</v>
      </c>
      <c r="G128" s="195"/>
      <c r="H128" s="196" t="s">
        <v>1563</v>
      </c>
      <c r="I128" s="197"/>
      <c r="J128"/>
    </row>
    <row r="129" spans="1:10" ht="12.75">
      <c r="A129" s="200" t="s">
        <v>358</v>
      </c>
      <c r="B129" s="201"/>
      <c r="C129" s="202" t="s">
        <v>676</v>
      </c>
      <c r="D129" s="203" t="s">
        <v>1811</v>
      </c>
      <c r="E129" s="204" t="s">
        <v>1635</v>
      </c>
      <c r="F129" s="204" t="s">
        <v>1812</v>
      </c>
      <c r="G129" s="205"/>
      <c r="H129" s="189" t="s">
        <v>1564</v>
      </c>
      <c r="I129" s="197"/>
      <c r="J129"/>
    </row>
    <row r="130" spans="1:10" ht="12.75">
      <c r="A130" s="190" t="s">
        <v>1813</v>
      </c>
      <c r="B130" s="191">
        <v>211</v>
      </c>
      <c r="C130" s="192" t="s">
        <v>1218</v>
      </c>
      <c r="D130" s="193" t="s">
        <v>1814</v>
      </c>
      <c r="E130" s="194" t="s">
        <v>1379</v>
      </c>
      <c r="F130" s="194" t="s">
        <v>1380</v>
      </c>
      <c r="G130" s="195"/>
      <c r="H130" s="196" t="s">
        <v>1815</v>
      </c>
      <c r="I130" s="197"/>
      <c r="J130"/>
    </row>
    <row r="131" spans="1:10" ht="12.75">
      <c r="A131" s="200" t="s">
        <v>359</v>
      </c>
      <c r="B131" s="201"/>
      <c r="C131" s="202" t="s">
        <v>856</v>
      </c>
      <c r="D131" s="203" t="s">
        <v>1816</v>
      </c>
      <c r="E131" s="204" t="s">
        <v>1645</v>
      </c>
      <c r="F131" s="204" t="s">
        <v>1817</v>
      </c>
      <c r="G131" s="205"/>
      <c r="H131" s="189" t="s">
        <v>1818</v>
      </c>
      <c r="I131" s="197"/>
      <c r="J131"/>
    </row>
    <row r="132" spans="1:10" ht="12.75">
      <c r="A132" s="190" t="s">
        <v>1819</v>
      </c>
      <c r="B132" s="191">
        <v>68</v>
      </c>
      <c r="C132" s="192" t="s">
        <v>1155</v>
      </c>
      <c r="D132" s="193" t="s">
        <v>1636</v>
      </c>
      <c r="E132" s="194" t="s">
        <v>1637</v>
      </c>
      <c r="F132" s="194" t="s">
        <v>1502</v>
      </c>
      <c r="G132" s="195"/>
      <c r="H132" s="196" t="s">
        <v>1638</v>
      </c>
      <c r="I132" s="197"/>
      <c r="J132"/>
    </row>
    <row r="133" spans="1:10" ht="12.75">
      <c r="A133" s="200" t="s">
        <v>355</v>
      </c>
      <c r="B133" s="201"/>
      <c r="C133" s="202" t="s">
        <v>707</v>
      </c>
      <c r="D133" s="203" t="s">
        <v>1628</v>
      </c>
      <c r="E133" s="204" t="s">
        <v>1634</v>
      </c>
      <c r="F133" s="204" t="s">
        <v>1770</v>
      </c>
      <c r="G133" s="205"/>
      <c r="H133" s="189" t="s">
        <v>1639</v>
      </c>
      <c r="I133" s="197"/>
      <c r="J133"/>
    </row>
    <row r="134" spans="1:10" ht="12.75">
      <c r="A134" s="190" t="s">
        <v>1820</v>
      </c>
      <c r="B134" s="191">
        <v>53</v>
      </c>
      <c r="C134" s="192" t="s">
        <v>1140</v>
      </c>
      <c r="D134" s="193" t="s">
        <v>1565</v>
      </c>
      <c r="E134" s="194" t="s">
        <v>1566</v>
      </c>
      <c r="F134" s="194" t="s">
        <v>1440</v>
      </c>
      <c r="G134" s="195"/>
      <c r="H134" s="196" t="s">
        <v>1567</v>
      </c>
      <c r="I134" s="197"/>
      <c r="J134"/>
    </row>
    <row r="135" spans="1:10" ht="12.75">
      <c r="A135" s="200" t="s">
        <v>355</v>
      </c>
      <c r="B135" s="201"/>
      <c r="C135" s="202" t="s">
        <v>658</v>
      </c>
      <c r="D135" s="203" t="s">
        <v>1649</v>
      </c>
      <c r="E135" s="204" t="s">
        <v>1821</v>
      </c>
      <c r="F135" s="204" t="s">
        <v>1767</v>
      </c>
      <c r="G135" s="205"/>
      <c r="H135" s="189" t="s">
        <v>1568</v>
      </c>
      <c r="I135" s="197"/>
      <c r="J135"/>
    </row>
    <row r="136" spans="1:10" ht="12.75">
      <c r="A136" s="190" t="s">
        <v>1822</v>
      </c>
      <c r="B136" s="191">
        <v>76</v>
      </c>
      <c r="C136" s="192" t="s">
        <v>1163</v>
      </c>
      <c r="D136" s="193" t="s">
        <v>1640</v>
      </c>
      <c r="E136" s="194" t="s">
        <v>1641</v>
      </c>
      <c r="F136" s="194" t="s">
        <v>1468</v>
      </c>
      <c r="G136" s="195"/>
      <c r="H136" s="196" t="s">
        <v>1642</v>
      </c>
      <c r="I136" s="197"/>
      <c r="J136"/>
    </row>
    <row r="137" spans="1:10" ht="12.75">
      <c r="A137" s="200" t="s">
        <v>358</v>
      </c>
      <c r="B137" s="201"/>
      <c r="C137" s="202" t="s">
        <v>456</v>
      </c>
      <c r="D137" s="203" t="s">
        <v>1823</v>
      </c>
      <c r="E137" s="204" t="s">
        <v>1824</v>
      </c>
      <c r="F137" s="204" t="s">
        <v>1632</v>
      </c>
      <c r="G137" s="205" t="s">
        <v>1365</v>
      </c>
      <c r="H137" s="189" t="s">
        <v>1643</v>
      </c>
      <c r="I137" s="197"/>
      <c r="J137"/>
    </row>
    <row r="138" spans="1:10" ht="12.75">
      <c r="A138" s="190" t="s">
        <v>1825</v>
      </c>
      <c r="B138" s="191">
        <v>214</v>
      </c>
      <c r="C138" s="192" t="s">
        <v>1176</v>
      </c>
      <c r="D138" s="193" t="s">
        <v>1372</v>
      </c>
      <c r="E138" s="194" t="s">
        <v>1373</v>
      </c>
      <c r="F138" s="194" t="s">
        <v>1374</v>
      </c>
      <c r="G138" s="195"/>
      <c r="H138" s="196" t="s">
        <v>1375</v>
      </c>
      <c r="I138" s="197"/>
      <c r="J138"/>
    </row>
    <row r="139" spans="1:10" ht="12.75">
      <c r="A139" s="200" t="s">
        <v>359</v>
      </c>
      <c r="B139" s="201"/>
      <c r="C139" s="202" t="s">
        <v>540</v>
      </c>
      <c r="D139" s="203" t="s">
        <v>1826</v>
      </c>
      <c r="E139" s="204" t="s">
        <v>1628</v>
      </c>
      <c r="F139" s="204" t="s">
        <v>1827</v>
      </c>
      <c r="G139" s="205"/>
      <c r="H139" s="189" t="s">
        <v>1377</v>
      </c>
      <c r="I139" s="197"/>
      <c r="J139"/>
    </row>
    <row r="140" spans="1:10" ht="12.75">
      <c r="A140" s="190" t="s">
        <v>1828</v>
      </c>
      <c r="B140" s="191">
        <v>44</v>
      </c>
      <c r="C140" s="192" t="s">
        <v>1131</v>
      </c>
      <c r="D140" s="193" t="s">
        <v>1569</v>
      </c>
      <c r="E140" s="194" t="s">
        <v>1570</v>
      </c>
      <c r="F140" s="194" t="s">
        <v>1236</v>
      </c>
      <c r="G140" s="195"/>
      <c r="H140" s="196" t="s">
        <v>1571</v>
      </c>
      <c r="I140" s="197"/>
      <c r="J140"/>
    </row>
    <row r="141" spans="1:10" ht="12.75">
      <c r="A141" s="200" t="s">
        <v>357</v>
      </c>
      <c r="B141" s="201"/>
      <c r="C141" s="202" t="s">
        <v>466</v>
      </c>
      <c r="D141" s="203" t="s">
        <v>1829</v>
      </c>
      <c r="E141" s="204" t="s">
        <v>1657</v>
      </c>
      <c r="F141" s="204" t="s">
        <v>1709</v>
      </c>
      <c r="G141" s="205"/>
      <c r="H141" s="189" t="s">
        <v>1572</v>
      </c>
      <c r="I141" s="197"/>
      <c r="J141"/>
    </row>
    <row r="142" spans="1:10" ht="12.75">
      <c r="A142" s="190" t="s">
        <v>1646</v>
      </c>
      <c r="B142" s="191">
        <v>52</v>
      </c>
      <c r="C142" s="192" t="s">
        <v>1139</v>
      </c>
      <c r="D142" s="193" t="s">
        <v>1573</v>
      </c>
      <c r="E142" s="194" t="s">
        <v>1574</v>
      </c>
      <c r="F142" s="194" t="s">
        <v>1542</v>
      </c>
      <c r="G142" s="195"/>
      <c r="H142" s="196" t="s">
        <v>1575</v>
      </c>
      <c r="I142" s="197"/>
      <c r="J142"/>
    </row>
    <row r="143" spans="1:10" ht="12.75">
      <c r="A143" s="200" t="s">
        <v>355</v>
      </c>
      <c r="B143" s="201"/>
      <c r="C143" s="202" t="s">
        <v>418</v>
      </c>
      <c r="D143" s="203" t="s">
        <v>1830</v>
      </c>
      <c r="E143" s="204" t="s">
        <v>1831</v>
      </c>
      <c r="F143" s="204" t="s">
        <v>1832</v>
      </c>
      <c r="G143" s="205"/>
      <c r="H143" s="189" t="s">
        <v>1577</v>
      </c>
      <c r="I143" s="197"/>
      <c r="J143"/>
    </row>
    <row r="144" spans="1:10" ht="12.75">
      <c r="A144" s="190" t="s">
        <v>1648</v>
      </c>
      <c r="B144" s="191">
        <v>70</v>
      </c>
      <c r="C144" s="192" t="s">
        <v>1157</v>
      </c>
      <c r="D144" s="193" t="s">
        <v>1650</v>
      </c>
      <c r="E144" s="194" t="s">
        <v>1651</v>
      </c>
      <c r="F144" s="194" t="s">
        <v>1652</v>
      </c>
      <c r="G144" s="195"/>
      <c r="H144" s="196" t="s">
        <v>1653</v>
      </c>
      <c r="I144" s="197"/>
      <c r="J144"/>
    </row>
    <row r="145" spans="1:10" ht="12.75">
      <c r="A145" s="200" t="s">
        <v>355</v>
      </c>
      <c r="B145" s="201"/>
      <c r="C145" s="202" t="s">
        <v>713</v>
      </c>
      <c r="D145" s="203" t="s">
        <v>1722</v>
      </c>
      <c r="E145" s="204" t="s">
        <v>1644</v>
      </c>
      <c r="F145" s="204" t="s">
        <v>1697</v>
      </c>
      <c r="G145" s="205"/>
      <c r="H145" s="189" t="s">
        <v>1654</v>
      </c>
      <c r="I145" s="197"/>
      <c r="J145"/>
    </row>
    <row r="146" spans="1:10" ht="12.75">
      <c r="A146" s="190" t="s">
        <v>1833</v>
      </c>
      <c r="B146" s="191">
        <v>64</v>
      </c>
      <c r="C146" s="192" t="s">
        <v>1151</v>
      </c>
      <c r="D146" s="193" t="s">
        <v>1565</v>
      </c>
      <c r="E146" s="194" t="s">
        <v>1578</v>
      </c>
      <c r="F146" s="194" t="s">
        <v>1579</v>
      </c>
      <c r="G146" s="195"/>
      <c r="H146" s="196" t="s">
        <v>1580</v>
      </c>
      <c r="I146" s="197"/>
      <c r="J146"/>
    </row>
    <row r="147" spans="1:10" ht="12.75">
      <c r="A147" s="200" t="s">
        <v>356</v>
      </c>
      <c r="B147" s="201"/>
      <c r="C147" s="202" t="s">
        <v>693</v>
      </c>
      <c r="D147" s="203" t="s">
        <v>1649</v>
      </c>
      <c r="E147" s="204" t="s">
        <v>1834</v>
      </c>
      <c r="F147" s="204" t="s">
        <v>1831</v>
      </c>
      <c r="G147" s="205"/>
      <c r="H147" s="189" t="s">
        <v>1581</v>
      </c>
      <c r="I147" s="197"/>
      <c r="J147"/>
    </row>
    <row r="148" spans="1:10" ht="12.75">
      <c r="A148" s="190" t="s">
        <v>1835</v>
      </c>
      <c r="B148" s="191">
        <v>46</v>
      </c>
      <c r="C148" s="192" t="s">
        <v>1133</v>
      </c>
      <c r="D148" s="193" t="s">
        <v>1582</v>
      </c>
      <c r="E148" s="194" t="s">
        <v>1583</v>
      </c>
      <c r="F148" s="194" t="s">
        <v>1584</v>
      </c>
      <c r="G148" s="195"/>
      <c r="H148" s="196" t="s">
        <v>1585</v>
      </c>
      <c r="I148" s="197"/>
      <c r="J148"/>
    </row>
    <row r="149" spans="1:10" ht="12.75">
      <c r="A149" s="200" t="s">
        <v>357</v>
      </c>
      <c r="B149" s="201"/>
      <c r="C149" s="202" t="s">
        <v>466</v>
      </c>
      <c r="D149" s="203" t="s">
        <v>1836</v>
      </c>
      <c r="E149" s="204" t="s">
        <v>1444</v>
      </c>
      <c r="F149" s="204" t="s">
        <v>1837</v>
      </c>
      <c r="G149" s="205"/>
      <c r="H149" s="189" t="s">
        <v>1586</v>
      </c>
      <c r="I149" s="197"/>
      <c r="J149"/>
    </row>
    <row r="150" spans="1:10" ht="12.75">
      <c r="A150" s="190" t="s">
        <v>1838</v>
      </c>
      <c r="B150" s="191">
        <v>58</v>
      </c>
      <c r="C150" s="192" t="s">
        <v>1145</v>
      </c>
      <c r="D150" s="193" t="s">
        <v>1587</v>
      </c>
      <c r="E150" s="194" t="s">
        <v>1588</v>
      </c>
      <c r="F150" s="194" t="s">
        <v>1428</v>
      </c>
      <c r="G150" s="195"/>
      <c r="H150" s="196" t="s">
        <v>1589</v>
      </c>
      <c r="I150" s="197"/>
      <c r="J150"/>
    </row>
    <row r="151" spans="1:10" ht="12.75">
      <c r="A151" s="200" t="s">
        <v>358</v>
      </c>
      <c r="B151" s="201"/>
      <c r="C151" s="202" t="s">
        <v>450</v>
      </c>
      <c r="D151" s="203" t="s">
        <v>1839</v>
      </c>
      <c r="E151" s="204" t="s">
        <v>1840</v>
      </c>
      <c r="F151" s="204" t="s">
        <v>1841</v>
      </c>
      <c r="G151" s="205"/>
      <c r="H151" s="189" t="s">
        <v>1590</v>
      </c>
      <c r="I151" s="197"/>
      <c r="J151"/>
    </row>
    <row r="152" spans="1:10" ht="12.75">
      <c r="A152" s="190" t="s">
        <v>1842</v>
      </c>
      <c r="B152" s="191">
        <v>91</v>
      </c>
      <c r="C152" s="192" t="s">
        <v>1178</v>
      </c>
      <c r="D152" s="193" t="s">
        <v>1843</v>
      </c>
      <c r="E152" s="194" t="s">
        <v>1844</v>
      </c>
      <c r="F152" s="194" t="s">
        <v>1845</v>
      </c>
      <c r="G152" s="195"/>
      <c r="H152" s="196" t="s">
        <v>1846</v>
      </c>
      <c r="I152" s="197"/>
      <c r="J152"/>
    </row>
    <row r="153" spans="1:10" ht="12.75">
      <c r="A153" s="200" t="s">
        <v>355</v>
      </c>
      <c r="B153" s="201"/>
      <c r="C153" s="202" t="s">
        <v>418</v>
      </c>
      <c r="D153" s="203" t="s">
        <v>1847</v>
      </c>
      <c r="E153" s="204" t="s">
        <v>1767</v>
      </c>
      <c r="F153" s="204" t="s">
        <v>1658</v>
      </c>
      <c r="G153" s="205"/>
      <c r="H153" s="189" t="s">
        <v>1848</v>
      </c>
      <c r="I153" s="197"/>
      <c r="J153"/>
    </row>
    <row r="154" spans="1:10" ht="12.75">
      <c r="A154" s="190" t="s">
        <v>1849</v>
      </c>
      <c r="B154" s="191">
        <v>65</v>
      </c>
      <c r="C154" s="192" t="s">
        <v>1152</v>
      </c>
      <c r="D154" s="193" t="s">
        <v>1591</v>
      </c>
      <c r="E154" s="194" t="s">
        <v>1592</v>
      </c>
      <c r="F154" s="194" t="s">
        <v>1593</v>
      </c>
      <c r="G154" s="195"/>
      <c r="H154" s="196" t="s">
        <v>1594</v>
      </c>
      <c r="I154" s="197"/>
      <c r="J154"/>
    </row>
    <row r="155" spans="1:10" ht="12.75">
      <c r="A155" s="200" t="s">
        <v>356</v>
      </c>
      <c r="B155" s="201"/>
      <c r="C155" s="202" t="s">
        <v>432</v>
      </c>
      <c r="D155" s="203" t="s">
        <v>1850</v>
      </c>
      <c r="E155" s="204" t="s">
        <v>1850</v>
      </c>
      <c r="F155" s="204" t="s">
        <v>1829</v>
      </c>
      <c r="G155" s="205"/>
      <c r="H155" s="189" t="s">
        <v>1595</v>
      </c>
      <c r="I155" s="197"/>
      <c r="J155"/>
    </row>
    <row r="156" spans="1:10" ht="12.75">
      <c r="A156" s="190" t="s">
        <v>1851</v>
      </c>
      <c r="B156" s="191">
        <v>79</v>
      </c>
      <c r="C156" s="192" t="s">
        <v>1166</v>
      </c>
      <c r="D156" s="193" t="s">
        <v>1660</v>
      </c>
      <c r="E156" s="194" t="s">
        <v>1314</v>
      </c>
      <c r="F156" s="194" t="s">
        <v>1661</v>
      </c>
      <c r="G156" s="195"/>
      <c r="H156" s="196" t="s">
        <v>1662</v>
      </c>
      <c r="I156" s="197"/>
      <c r="J156"/>
    </row>
    <row r="157" spans="1:10" ht="12.75">
      <c r="A157" s="200" t="s">
        <v>358</v>
      </c>
      <c r="B157" s="201"/>
      <c r="C157" s="202" t="s">
        <v>736</v>
      </c>
      <c r="D157" s="203" t="s">
        <v>1852</v>
      </c>
      <c r="E157" s="204" t="s">
        <v>1853</v>
      </c>
      <c r="F157" s="204" t="s">
        <v>1854</v>
      </c>
      <c r="G157" s="205"/>
      <c r="H157" s="189" t="s">
        <v>1663</v>
      </c>
      <c r="I157" s="197"/>
      <c r="J157"/>
    </row>
    <row r="158" spans="1:10" ht="12.75">
      <c r="A158" s="190" t="s">
        <v>1855</v>
      </c>
      <c r="B158" s="191">
        <v>90</v>
      </c>
      <c r="C158" s="192" t="s">
        <v>1177</v>
      </c>
      <c r="D158" s="193" t="s">
        <v>1856</v>
      </c>
      <c r="E158" s="194" t="s">
        <v>1857</v>
      </c>
      <c r="F158" s="194" t="s">
        <v>1858</v>
      </c>
      <c r="G158" s="195"/>
      <c r="H158" s="196" t="s">
        <v>1859</v>
      </c>
      <c r="I158" s="197"/>
      <c r="J158"/>
    </row>
    <row r="159" spans="1:10" ht="12.75">
      <c r="A159" s="200" t="s">
        <v>356</v>
      </c>
      <c r="B159" s="201"/>
      <c r="C159" s="202" t="s">
        <v>502</v>
      </c>
      <c r="D159" s="203" t="s">
        <v>1860</v>
      </c>
      <c r="E159" s="204" t="s">
        <v>1861</v>
      </c>
      <c r="F159" s="204" t="s">
        <v>1862</v>
      </c>
      <c r="G159" s="205"/>
      <c r="H159" s="189" t="s">
        <v>1863</v>
      </c>
      <c r="I159" s="197"/>
      <c r="J159"/>
    </row>
    <row r="160" spans="1:10" ht="12.75">
      <c r="A160" s="190" t="s">
        <v>1864</v>
      </c>
      <c r="B160" s="191">
        <v>72</v>
      </c>
      <c r="C160" s="192" t="s">
        <v>1159</v>
      </c>
      <c r="D160" s="193" t="s">
        <v>1664</v>
      </c>
      <c r="E160" s="194" t="s">
        <v>1665</v>
      </c>
      <c r="F160" s="194" t="s">
        <v>1666</v>
      </c>
      <c r="G160" s="195"/>
      <c r="H160" s="196" t="s">
        <v>1667</v>
      </c>
      <c r="I160" s="197"/>
      <c r="J160"/>
    </row>
    <row r="161" spans="1:10" ht="12.75">
      <c r="A161" s="200" t="s">
        <v>355</v>
      </c>
      <c r="B161" s="201"/>
      <c r="C161" s="202" t="s">
        <v>721</v>
      </c>
      <c r="D161" s="203" t="s">
        <v>1865</v>
      </c>
      <c r="E161" s="204" t="s">
        <v>1866</v>
      </c>
      <c r="F161" s="204" t="s">
        <v>1867</v>
      </c>
      <c r="G161" s="205"/>
      <c r="H161" s="189" t="s">
        <v>1668</v>
      </c>
      <c r="I161" s="197"/>
      <c r="J161"/>
    </row>
    <row r="162" spans="1:10" ht="12.75">
      <c r="A162" s="190" t="s">
        <v>1868</v>
      </c>
      <c r="B162" s="191">
        <v>42</v>
      </c>
      <c r="C162" s="192" t="s">
        <v>1129</v>
      </c>
      <c r="D162" s="193" t="s">
        <v>1596</v>
      </c>
      <c r="E162" s="194" t="s">
        <v>1597</v>
      </c>
      <c r="F162" s="194" t="s">
        <v>1598</v>
      </c>
      <c r="G162" s="195"/>
      <c r="H162" s="196" t="s">
        <v>1599</v>
      </c>
      <c r="I162" s="197"/>
      <c r="J162"/>
    </row>
    <row r="163" spans="1:10" ht="12.75">
      <c r="A163" s="200" t="s">
        <v>354</v>
      </c>
      <c r="B163" s="201"/>
      <c r="C163" s="202" t="s">
        <v>377</v>
      </c>
      <c r="D163" s="203" t="s">
        <v>1869</v>
      </c>
      <c r="E163" s="204" t="s">
        <v>1869</v>
      </c>
      <c r="F163" s="204" t="s">
        <v>1870</v>
      </c>
      <c r="G163" s="205"/>
      <c r="H163" s="189" t="s">
        <v>1600</v>
      </c>
      <c r="I163" s="197"/>
      <c r="J163"/>
    </row>
    <row r="164" spans="1:10" ht="12.75">
      <c r="A164" s="190" t="s">
        <v>1669</v>
      </c>
      <c r="B164" s="191">
        <v>81</v>
      </c>
      <c r="C164" s="192" t="s">
        <v>1168</v>
      </c>
      <c r="D164" s="193" t="s">
        <v>1670</v>
      </c>
      <c r="E164" s="194" t="s">
        <v>1671</v>
      </c>
      <c r="F164" s="194" t="s">
        <v>1672</v>
      </c>
      <c r="G164" s="195"/>
      <c r="H164" s="196" t="s">
        <v>1673</v>
      </c>
      <c r="I164" s="197"/>
      <c r="J164"/>
    </row>
    <row r="165" spans="1:10" ht="12.75">
      <c r="A165" s="200" t="s">
        <v>358</v>
      </c>
      <c r="B165" s="201"/>
      <c r="C165" s="202" t="s">
        <v>741</v>
      </c>
      <c r="D165" s="203" t="s">
        <v>1695</v>
      </c>
      <c r="E165" s="204" t="s">
        <v>1871</v>
      </c>
      <c r="F165" s="204" t="s">
        <v>1698</v>
      </c>
      <c r="G165" s="205"/>
      <c r="H165" s="189" t="s">
        <v>1674</v>
      </c>
      <c r="I165" s="197"/>
      <c r="J165"/>
    </row>
    <row r="166" spans="1:10" ht="12.75">
      <c r="A166" s="190" t="s">
        <v>1872</v>
      </c>
      <c r="B166" s="191">
        <v>85</v>
      </c>
      <c r="C166" s="192" t="s">
        <v>1172</v>
      </c>
      <c r="D166" s="193" t="s">
        <v>1873</v>
      </c>
      <c r="E166" s="194" t="s">
        <v>1314</v>
      </c>
      <c r="F166" s="194" t="s">
        <v>1874</v>
      </c>
      <c r="G166" s="195"/>
      <c r="H166" s="196" t="s">
        <v>1875</v>
      </c>
      <c r="I166" s="197"/>
      <c r="J166"/>
    </row>
    <row r="167" spans="1:10" ht="12.75">
      <c r="A167" s="200" t="s">
        <v>357</v>
      </c>
      <c r="B167" s="201"/>
      <c r="C167" s="202" t="s">
        <v>750</v>
      </c>
      <c r="D167" s="203" t="s">
        <v>1876</v>
      </c>
      <c r="E167" s="204" t="s">
        <v>1877</v>
      </c>
      <c r="F167" s="204" t="s">
        <v>1878</v>
      </c>
      <c r="G167" s="205"/>
      <c r="H167" s="189" t="s">
        <v>1880</v>
      </c>
      <c r="I167" s="197"/>
      <c r="J167"/>
    </row>
    <row r="168" spans="1:10" ht="12.75">
      <c r="A168" s="190" t="s">
        <v>1881</v>
      </c>
      <c r="B168" s="191">
        <v>109</v>
      </c>
      <c r="C168" s="192" t="s">
        <v>1196</v>
      </c>
      <c r="D168" s="193" t="s">
        <v>1882</v>
      </c>
      <c r="E168" s="194" t="s">
        <v>1883</v>
      </c>
      <c r="F168" s="194" t="s">
        <v>1395</v>
      </c>
      <c r="G168" s="195"/>
      <c r="H168" s="196" t="s">
        <v>1884</v>
      </c>
      <c r="I168" s="197"/>
      <c r="J168"/>
    </row>
    <row r="169" spans="1:10" ht="12.75">
      <c r="A169" s="200" t="s">
        <v>356</v>
      </c>
      <c r="B169" s="201"/>
      <c r="C169" s="202" t="s">
        <v>432</v>
      </c>
      <c r="D169" s="203" t="s">
        <v>1885</v>
      </c>
      <c r="E169" s="204" t="s">
        <v>1886</v>
      </c>
      <c r="F169" s="204" t="s">
        <v>1659</v>
      </c>
      <c r="G169" s="205"/>
      <c r="H169" s="189" t="s">
        <v>1887</v>
      </c>
      <c r="I169" s="197"/>
      <c r="J169"/>
    </row>
    <row r="170" spans="1:10" ht="12.75">
      <c r="A170" s="190" t="s">
        <v>1888</v>
      </c>
      <c r="B170" s="191">
        <v>80</v>
      </c>
      <c r="C170" s="192" t="s">
        <v>1167</v>
      </c>
      <c r="D170" s="193" t="s">
        <v>1675</v>
      </c>
      <c r="E170" s="194" t="s">
        <v>1676</v>
      </c>
      <c r="F170" s="194" t="s">
        <v>1677</v>
      </c>
      <c r="G170" s="195"/>
      <c r="H170" s="196" t="s">
        <v>1678</v>
      </c>
      <c r="I170" s="197"/>
      <c r="J170"/>
    </row>
    <row r="171" spans="1:10" ht="12.75">
      <c r="A171" s="200" t="s">
        <v>358</v>
      </c>
      <c r="B171" s="201"/>
      <c r="C171" s="202" t="s">
        <v>493</v>
      </c>
      <c r="D171" s="203" t="s">
        <v>1889</v>
      </c>
      <c r="E171" s="204" t="s">
        <v>1696</v>
      </c>
      <c r="F171" s="204" t="s">
        <v>1890</v>
      </c>
      <c r="G171" s="205"/>
      <c r="H171" s="189" t="s">
        <v>1679</v>
      </c>
      <c r="I171" s="197"/>
      <c r="J171"/>
    </row>
    <row r="172" spans="1:10" ht="12.75">
      <c r="A172" s="190" t="s">
        <v>1891</v>
      </c>
      <c r="B172" s="191">
        <v>73</v>
      </c>
      <c r="C172" s="192" t="s">
        <v>1160</v>
      </c>
      <c r="D172" s="193" t="s">
        <v>1680</v>
      </c>
      <c r="E172" s="194" t="s">
        <v>1681</v>
      </c>
      <c r="F172" s="194" t="s">
        <v>1682</v>
      </c>
      <c r="G172" s="195"/>
      <c r="H172" s="196" t="s">
        <v>1683</v>
      </c>
      <c r="I172" s="197"/>
      <c r="J172"/>
    </row>
    <row r="173" spans="1:10" ht="12.75">
      <c r="A173" s="200" t="s">
        <v>355</v>
      </c>
      <c r="B173" s="201"/>
      <c r="C173" s="202" t="s">
        <v>418</v>
      </c>
      <c r="D173" s="203" t="s">
        <v>1892</v>
      </c>
      <c r="E173" s="204" t="s">
        <v>1893</v>
      </c>
      <c r="F173" s="204" t="s">
        <v>1894</v>
      </c>
      <c r="G173" s="205"/>
      <c r="H173" s="189" t="s">
        <v>1685</v>
      </c>
      <c r="I173" s="197"/>
      <c r="J173"/>
    </row>
    <row r="174" spans="1:10" ht="12.75">
      <c r="A174" s="190" t="s">
        <v>1895</v>
      </c>
      <c r="B174" s="191">
        <v>71</v>
      </c>
      <c r="C174" s="192" t="s">
        <v>1158</v>
      </c>
      <c r="D174" s="193" t="s">
        <v>1686</v>
      </c>
      <c r="E174" s="194" t="s">
        <v>1687</v>
      </c>
      <c r="F174" s="194" t="s">
        <v>1584</v>
      </c>
      <c r="G174" s="195"/>
      <c r="H174" s="196" t="s">
        <v>1688</v>
      </c>
      <c r="I174" s="197"/>
      <c r="J174"/>
    </row>
    <row r="175" spans="1:10" ht="12.75">
      <c r="A175" s="200" t="s">
        <v>355</v>
      </c>
      <c r="B175" s="201"/>
      <c r="C175" s="202" t="s">
        <v>418</v>
      </c>
      <c r="D175" s="203" t="s">
        <v>1896</v>
      </c>
      <c r="E175" s="204" t="s">
        <v>1860</v>
      </c>
      <c r="F175" s="204" t="s">
        <v>1837</v>
      </c>
      <c r="G175" s="205"/>
      <c r="H175" s="189" t="s">
        <v>1689</v>
      </c>
      <c r="I175" s="197"/>
      <c r="J175"/>
    </row>
    <row r="176" spans="1:10" ht="12.75">
      <c r="A176" s="190" t="s">
        <v>1897</v>
      </c>
      <c r="B176" s="191">
        <v>77</v>
      </c>
      <c r="C176" s="192" t="s">
        <v>1164</v>
      </c>
      <c r="D176" s="193" t="s">
        <v>1690</v>
      </c>
      <c r="E176" s="194" t="s">
        <v>1691</v>
      </c>
      <c r="F176" s="194" t="s">
        <v>1692</v>
      </c>
      <c r="G176" s="195"/>
      <c r="H176" s="196" t="s">
        <v>1693</v>
      </c>
      <c r="I176" s="197"/>
      <c r="J176"/>
    </row>
    <row r="177" spans="1:10" ht="12.75">
      <c r="A177" s="200" t="s">
        <v>358</v>
      </c>
      <c r="B177" s="201"/>
      <c r="C177" s="202" t="s">
        <v>450</v>
      </c>
      <c r="D177" s="203" t="s">
        <v>1898</v>
      </c>
      <c r="E177" s="204" t="s">
        <v>1899</v>
      </c>
      <c r="F177" s="204" t="s">
        <v>1900</v>
      </c>
      <c r="G177" s="205"/>
      <c r="H177" s="189" t="s">
        <v>1694</v>
      </c>
      <c r="I177" s="197"/>
      <c r="J177"/>
    </row>
    <row r="178" spans="1:10" ht="12.75">
      <c r="A178" s="190" t="s">
        <v>1901</v>
      </c>
      <c r="B178" s="191">
        <v>100</v>
      </c>
      <c r="C178" s="192" t="s">
        <v>1187</v>
      </c>
      <c r="D178" s="193" t="s">
        <v>1902</v>
      </c>
      <c r="E178" s="194" t="s">
        <v>1903</v>
      </c>
      <c r="F178" s="194" t="s">
        <v>1904</v>
      </c>
      <c r="G178" s="195"/>
      <c r="H178" s="196" t="s">
        <v>1905</v>
      </c>
      <c r="I178" s="197"/>
      <c r="J178"/>
    </row>
    <row r="179" spans="1:10" ht="12.75">
      <c r="A179" s="200" t="s">
        <v>356</v>
      </c>
      <c r="B179" s="201"/>
      <c r="C179" s="202" t="s">
        <v>676</v>
      </c>
      <c r="D179" s="203" t="s">
        <v>1894</v>
      </c>
      <c r="E179" s="204" t="s">
        <v>1906</v>
      </c>
      <c r="F179" s="204" t="s">
        <v>1907</v>
      </c>
      <c r="G179" s="205"/>
      <c r="H179" s="189" t="s">
        <v>1908</v>
      </c>
      <c r="I179" s="197"/>
      <c r="J179"/>
    </row>
    <row r="180" spans="1:10" ht="12.75">
      <c r="A180" s="190" t="s">
        <v>1909</v>
      </c>
      <c r="B180" s="191">
        <v>83</v>
      </c>
      <c r="C180" s="192" t="s">
        <v>1170</v>
      </c>
      <c r="D180" s="193" t="s">
        <v>1910</v>
      </c>
      <c r="E180" s="194" t="s">
        <v>1911</v>
      </c>
      <c r="F180" s="194" t="s">
        <v>1912</v>
      </c>
      <c r="G180" s="195"/>
      <c r="H180" s="196" t="s">
        <v>1913</v>
      </c>
      <c r="I180" s="197"/>
      <c r="J180"/>
    </row>
    <row r="181" spans="1:10" ht="12.75">
      <c r="A181" s="200" t="s">
        <v>356</v>
      </c>
      <c r="B181" s="201"/>
      <c r="C181" s="202" t="s">
        <v>462</v>
      </c>
      <c r="D181" s="203" t="s">
        <v>1914</v>
      </c>
      <c r="E181" s="204" t="s">
        <v>1915</v>
      </c>
      <c r="F181" s="204" t="s">
        <v>1916</v>
      </c>
      <c r="G181" s="205"/>
      <c r="H181" s="189" t="s">
        <v>1917</v>
      </c>
      <c r="I181" s="197"/>
      <c r="J181"/>
    </row>
    <row r="182" spans="1:10" ht="12.75">
      <c r="A182" s="190" t="s">
        <v>1918</v>
      </c>
      <c r="B182" s="191">
        <v>92</v>
      </c>
      <c r="C182" s="192" t="s">
        <v>1179</v>
      </c>
      <c r="D182" s="193" t="s">
        <v>1919</v>
      </c>
      <c r="E182" s="194" t="s">
        <v>1920</v>
      </c>
      <c r="F182" s="194" t="s">
        <v>1921</v>
      </c>
      <c r="G182" s="195"/>
      <c r="H182" s="196" t="s">
        <v>1922</v>
      </c>
      <c r="I182" s="197"/>
      <c r="J182"/>
    </row>
    <row r="183" spans="1:10" ht="12.75">
      <c r="A183" s="200" t="s">
        <v>356</v>
      </c>
      <c r="B183" s="201"/>
      <c r="C183" s="202" t="s">
        <v>432</v>
      </c>
      <c r="D183" s="203" t="s">
        <v>1923</v>
      </c>
      <c r="E183" s="204" t="s">
        <v>1924</v>
      </c>
      <c r="F183" s="204" t="s">
        <v>1925</v>
      </c>
      <c r="G183" s="205"/>
      <c r="H183" s="189" t="s">
        <v>1926</v>
      </c>
      <c r="I183" s="197"/>
      <c r="J183"/>
    </row>
    <row r="184" spans="1:10" ht="12.75">
      <c r="A184" s="190" t="s">
        <v>1927</v>
      </c>
      <c r="B184" s="191">
        <v>102</v>
      </c>
      <c r="C184" s="192" t="s">
        <v>1189</v>
      </c>
      <c r="D184" s="193" t="s">
        <v>1928</v>
      </c>
      <c r="E184" s="194" t="s">
        <v>1929</v>
      </c>
      <c r="F184" s="194" t="s">
        <v>1874</v>
      </c>
      <c r="G184" s="195"/>
      <c r="H184" s="196" t="s">
        <v>1930</v>
      </c>
      <c r="I184" s="197"/>
      <c r="J184"/>
    </row>
    <row r="185" spans="1:10" ht="12.75">
      <c r="A185" s="200" t="s">
        <v>355</v>
      </c>
      <c r="B185" s="201"/>
      <c r="C185" s="202" t="s">
        <v>809</v>
      </c>
      <c r="D185" s="203" t="s">
        <v>1931</v>
      </c>
      <c r="E185" s="204" t="s">
        <v>1932</v>
      </c>
      <c r="F185" s="204" t="s">
        <v>1892</v>
      </c>
      <c r="G185" s="205"/>
      <c r="H185" s="189" t="s">
        <v>1933</v>
      </c>
      <c r="I185" s="197"/>
      <c r="J185"/>
    </row>
    <row r="186" spans="1:10" ht="12.75">
      <c r="A186" s="190" t="s">
        <v>1934</v>
      </c>
      <c r="B186" s="191">
        <v>96</v>
      </c>
      <c r="C186" s="192" t="s">
        <v>1183</v>
      </c>
      <c r="D186" s="193" t="s">
        <v>1935</v>
      </c>
      <c r="E186" s="194" t="s">
        <v>1936</v>
      </c>
      <c r="F186" s="194" t="s">
        <v>1937</v>
      </c>
      <c r="G186" s="195"/>
      <c r="H186" s="196" t="s">
        <v>1938</v>
      </c>
      <c r="I186" s="197"/>
      <c r="J186"/>
    </row>
    <row r="187" spans="1:10" ht="12.75">
      <c r="A187" s="200" t="s">
        <v>355</v>
      </c>
      <c r="B187" s="201"/>
      <c r="C187" s="202" t="s">
        <v>713</v>
      </c>
      <c r="D187" s="203" t="s">
        <v>1939</v>
      </c>
      <c r="E187" s="204" t="s">
        <v>1940</v>
      </c>
      <c r="F187" s="204" t="s">
        <v>1941</v>
      </c>
      <c r="G187" s="205"/>
      <c r="H187" s="189" t="s">
        <v>1942</v>
      </c>
      <c r="I187" s="197"/>
      <c r="J187"/>
    </row>
    <row r="188" spans="1:10" ht="12.75">
      <c r="A188" s="190" t="s">
        <v>1943</v>
      </c>
      <c r="B188" s="191">
        <v>111</v>
      </c>
      <c r="C188" s="192" t="s">
        <v>1198</v>
      </c>
      <c r="D188" s="193" t="s">
        <v>1944</v>
      </c>
      <c r="E188" s="194" t="s">
        <v>1945</v>
      </c>
      <c r="F188" s="194" t="s">
        <v>1340</v>
      </c>
      <c r="G188" s="195"/>
      <c r="H188" s="196" t="s">
        <v>1946</v>
      </c>
      <c r="I188" s="197"/>
      <c r="J188"/>
    </row>
    <row r="189" spans="1:10" ht="12.75">
      <c r="A189" s="200" t="s">
        <v>367</v>
      </c>
      <c r="B189" s="201"/>
      <c r="C189" s="202" t="s">
        <v>838</v>
      </c>
      <c r="D189" s="203" t="s">
        <v>1947</v>
      </c>
      <c r="E189" s="204" t="s">
        <v>1948</v>
      </c>
      <c r="F189" s="204" t="s">
        <v>1949</v>
      </c>
      <c r="G189" s="205"/>
      <c r="H189" s="189" t="s">
        <v>1950</v>
      </c>
      <c r="I189" s="197"/>
      <c r="J189"/>
    </row>
    <row r="190" spans="1:10" ht="12.75">
      <c r="A190" s="190" t="s">
        <v>1951</v>
      </c>
      <c r="B190" s="191">
        <v>9</v>
      </c>
      <c r="C190" s="192" t="s">
        <v>1097</v>
      </c>
      <c r="D190" s="193" t="s">
        <v>1601</v>
      </c>
      <c r="E190" s="194" t="s">
        <v>1602</v>
      </c>
      <c r="F190" s="194" t="s">
        <v>1603</v>
      </c>
      <c r="G190" s="195"/>
      <c r="H190" s="196" t="s">
        <v>1604</v>
      </c>
      <c r="I190" s="197"/>
      <c r="J190"/>
    </row>
    <row r="191" spans="1:10" ht="12.75">
      <c r="A191" s="200" t="s">
        <v>363</v>
      </c>
      <c r="B191" s="201"/>
      <c r="C191" s="202" t="s">
        <v>593</v>
      </c>
      <c r="D191" s="203" t="s">
        <v>1952</v>
      </c>
      <c r="E191" s="204" t="s">
        <v>1953</v>
      </c>
      <c r="F191" s="204" t="s">
        <v>1954</v>
      </c>
      <c r="G191" s="205"/>
      <c r="H191" s="189" t="s">
        <v>1605</v>
      </c>
      <c r="I191" s="197"/>
      <c r="J191"/>
    </row>
    <row r="192" spans="1:10" ht="12.75">
      <c r="A192" s="190" t="s">
        <v>1955</v>
      </c>
      <c r="B192" s="191">
        <v>113</v>
      </c>
      <c r="C192" s="192" t="s">
        <v>1200</v>
      </c>
      <c r="D192" s="193" t="s">
        <v>1956</v>
      </c>
      <c r="E192" s="194" t="s">
        <v>1957</v>
      </c>
      <c r="F192" s="194" t="s">
        <v>1958</v>
      </c>
      <c r="G192" s="195"/>
      <c r="H192" s="196" t="s">
        <v>1959</v>
      </c>
      <c r="I192" s="197"/>
      <c r="J192"/>
    </row>
    <row r="193" spans="1:10" ht="12.75">
      <c r="A193" s="200" t="s">
        <v>367</v>
      </c>
      <c r="B193" s="201"/>
      <c r="C193" s="202" t="s">
        <v>840</v>
      </c>
      <c r="D193" s="203" t="s">
        <v>1960</v>
      </c>
      <c r="E193" s="204" t="s">
        <v>1961</v>
      </c>
      <c r="F193" s="204" t="s">
        <v>1962</v>
      </c>
      <c r="G193" s="205"/>
      <c r="H193" s="189" t="s">
        <v>1963</v>
      </c>
      <c r="I193" s="197"/>
      <c r="J193"/>
    </row>
    <row r="194" spans="1:10" ht="12.75">
      <c r="A194" s="190" t="s">
        <v>1964</v>
      </c>
      <c r="B194" s="191">
        <v>108</v>
      </c>
      <c r="C194" s="192" t="s">
        <v>1195</v>
      </c>
      <c r="D194" s="193" t="s">
        <v>1965</v>
      </c>
      <c r="E194" s="194" t="s">
        <v>1966</v>
      </c>
      <c r="F194" s="194" t="s">
        <v>1967</v>
      </c>
      <c r="G194" s="195"/>
      <c r="H194" s="196" t="s">
        <v>1968</v>
      </c>
      <c r="I194" s="197"/>
      <c r="J194"/>
    </row>
    <row r="195" spans="1:10" ht="12.75">
      <c r="A195" s="200" t="s">
        <v>358</v>
      </c>
      <c r="B195" s="201"/>
      <c r="C195" s="202" t="s">
        <v>829</v>
      </c>
      <c r="D195" s="203" t="s">
        <v>1969</v>
      </c>
      <c r="E195" s="204" t="s">
        <v>1970</v>
      </c>
      <c r="F195" s="204" t="s">
        <v>1971</v>
      </c>
      <c r="G195" s="205"/>
      <c r="H195" s="189" t="s">
        <v>1972</v>
      </c>
      <c r="I195" s="197"/>
      <c r="J195"/>
    </row>
    <row r="196" spans="1:10" ht="12.75">
      <c r="A196" s="190" t="s">
        <v>1973</v>
      </c>
      <c r="B196" s="191">
        <v>99</v>
      </c>
      <c r="C196" s="192" t="s">
        <v>1186</v>
      </c>
      <c r="D196" s="193" t="s">
        <v>1974</v>
      </c>
      <c r="E196" s="194" t="s">
        <v>1975</v>
      </c>
      <c r="F196" s="194" t="s">
        <v>1384</v>
      </c>
      <c r="G196" s="195"/>
      <c r="H196" s="196" t="s">
        <v>1976</v>
      </c>
      <c r="I196" s="197"/>
      <c r="J196"/>
    </row>
    <row r="197" spans="1:10" ht="12.75">
      <c r="A197" s="200" t="s">
        <v>356</v>
      </c>
      <c r="B197" s="201"/>
      <c r="C197" s="202" t="s">
        <v>798</v>
      </c>
      <c r="D197" s="203" t="s">
        <v>1977</v>
      </c>
      <c r="E197" s="204" t="s">
        <v>1760</v>
      </c>
      <c r="F197" s="204" t="s">
        <v>1978</v>
      </c>
      <c r="G197" s="205"/>
      <c r="H197" s="189" t="s">
        <v>1979</v>
      </c>
      <c r="I197" s="197"/>
      <c r="J197"/>
    </row>
    <row r="198" spans="1:10" ht="12.75">
      <c r="A198" s="190" t="s">
        <v>1980</v>
      </c>
      <c r="B198" s="191">
        <v>88</v>
      </c>
      <c r="C198" s="192" t="s">
        <v>1175</v>
      </c>
      <c r="D198" s="193" t="s">
        <v>1981</v>
      </c>
      <c r="E198" s="194" t="s">
        <v>1982</v>
      </c>
      <c r="F198" s="194" t="s">
        <v>1983</v>
      </c>
      <c r="G198" s="195"/>
      <c r="H198" s="196" t="s">
        <v>1984</v>
      </c>
      <c r="I198" s="197"/>
      <c r="J198"/>
    </row>
    <row r="199" spans="1:10" ht="12.75">
      <c r="A199" s="200" t="s">
        <v>355</v>
      </c>
      <c r="B199" s="201"/>
      <c r="C199" s="202" t="s">
        <v>507</v>
      </c>
      <c r="D199" s="203" t="s">
        <v>1985</v>
      </c>
      <c r="E199" s="204" t="s">
        <v>1986</v>
      </c>
      <c r="F199" s="204" t="s">
        <v>1987</v>
      </c>
      <c r="G199" s="205"/>
      <c r="H199" s="189" t="s">
        <v>1988</v>
      </c>
      <c r="I199" s="197"/>
      <c r="J199"/>
    </row>
    <row r="200" spans="1:10" ht="12.75">
      <c r="A200" s="190" t="s">
        <v>1989</v>
      </c>
      <c r="B200" s="191">
        <v>121</v>
      </c>
      <c r="C200" s="192" t="s">
        <v>1208</v>
      </c>
      <c r="D200" s="193" t="s">
        <v>1990</v>
      </c>
      <c r="E200" s="194" t="s">
        <v>1560</v>
      </c>
      <c r="F200" s="194" t="s">
        <v>1991</v>
      </c>
      <c r="G200" s="195"/>
      <c r="H200" s="196" t="s">
        <v>1992</v>
      </c>
      <c r="I200" s="197"/>
      <c r="J200"/>
    </row>
    <row r="201" spans="1:10" ht="12.75">
      <c r="A201" s="200" t="s">
        <v>367</v>
      </c>
      <c r="B201" s="201"/>
      <c r="C201" s="202" t="s">
        <v>840</v>
      </c>
      <c r="D201" s="203" t="s">
        <v>1993</v>
      </c>
      <c r="E201" s="204" t="s">
        <v>1994</v>
      </c>
      <c r="F201" s="204" t="s">
        <v>1995</v>
      </c>
      <c r="G201" s="205"/>
      <c r="H201" s="189" t="s">
        <v>1996</v>
      </c>
      <c r="I201" s="197"/>
      <c r="J201"/>
    </row>
    <row r="202" spans="1:10" ht="12.75">
      <c r="A202" s="190" t="s">
        <v>1997</v>
      </c>
      <c r="B202" s="191">
        <v>215</v>
      </c>
      <c r="C202" s="192" t="s">
        <v>1156</v>
      </c>
      <c r="D202" s="193" t="s">
        <v>1382</v>
      </c>
      <c r="E202" s="194" t="s">
        <v>1383</v>
      </c>
      <c r="F202" s="194" t="s">
        <v>1384</v>
      </c>
      <c r="G202" s="195"/>
      <c r="H202" s="196" t="s">
        <v>1385</v>
      </c>
      <c r="I202" s="197"/>
      <c r="J202"/>
    </row>
    <row r="203" spans="1:10" ht="12.75">
      <c r="A203" s="200" t="s">
        <v>359</v>
      </c>
      <c r="B203" s="201"/>
      <c r="C203" s="202" t="s">
        <v>856</v>
      </c>
      <c r="D203" s="203" t="s">
        <v>1998</v>
      </c>
      <c r="E203" s="204" t="s">
        <v>1999</v>
      </c>
      <c r="F203" s="204" t="s">
        <v>2000</v>
      </c>
      <c r="G203" s="205"/>
      <c r="H203" s="189" t="s">
        <v>1386</v>
      </c>
      <c r="I203" s="197"/>
      <c r="J203"/>
    </row>
    <row r="204" spans="1:10" ht="12.75">
      <c r="A204" s="190" t="s">
        <v>2001</v>
      </c>
      <c r="B204" s="191">
        <v>112</v>
      </c>
      <c r="C204" s="192" t="s">
        <v>1199</v>
      </c>
      <c r="D204" s="193" t="s">
        <v>2002</v>
      </c>
      <c r="E204" s="194" t="s">
        <v>1378</v>
      </c>
      <c r="F204" s="194" t="s">
        <v>2003</v>
      </c>
      <c r="G204" s="195"/>
      <c r="H204" s="196" t="s">
        <v>2004</v>
      </c>
      <c r="I204" s="197"/>
      <c r="J204"/>
    </row>
    <row r="205" spans="1:10" ht="12.75">
      <c r="A205" s="200" t="s">
        <v>367</v>
      </c>
      <c r="B205" s="201"/>
      <c r="C205" s="202" t="s">
        <v>840</v>
      </c>
      <c r="D205" s="203" t="s">
        <v>2005</v>
      </c>
      <c r="E205" s="204" t="s">
        <v>2006</v>
      </c>
      <c r="F205" s="204" t="s">
        <v>1993</v>
      </c>
      <c r="G205" s="205"/>
      <c r="H205" s="189" t="s">
        <v>2007</v>
      </c>
      <c r="I205" s="197"/>
      <c r="J205"/>
    </row>
    <row r="206" spans="1:10" ht="12.75">
      <c r="A206" s="190" t="s">
        <v>2008</v>
      </c>
      <c r="B206" s="191">
        <v>98</v>
      </c>
      <c r="C206" s="192" t="s">
        <v>1185</v>
      </c>
      <c r="D206" s="193" t="s">
        <v>2009</v>
      </c>
      <c r="E206" s="194" t="s">
        <v>2010</v>
      </c>
      <c r="F206" s="194" t="s">
        <v>2011</v>
      </c>
      <c r="G206" s="195"/>
      <c r="H206" s="196" t="s">
        <v>2012</v>
      </c>
      <c r="I206" s="197"/>
      <c r="J206"/>
    </row>
    <row r="207" spans="1:10" ht="12.75">
      <c r="A207" s="200" t="s">
        <v>358</v>
      </c>
      <c r="B207" s="201"/>
      <c r="C207" s="202" t="s">
        <v>795</v>
      </c>
      <c r="D207" s="203" t="s">
        <v>2013</v>
      </c>
      <c r="E207" s="204" t="s">
        <v>2014</v>
      </c>
      <c r="F207" s="204" t="s">
        <v>2015</v>
      </c>
      <c r="G207" s="205"/>
      <c r="H207" s="189" t="s">
        <v>2016</v>
      </c>
      <c r="I207" s="197"/>
      <c r="J207"/>
    </row>
    <row r="208" spans="1:10" ht="12.75">
      <c r="A208" s="190" t="s">
        <v>2017</v>
      </c>
      <c r="B208" s="191">
        <v>104</v>
      </c>
      <c r="C208" s="192" t="s">
        <v>1191</v>
      </c>
      <c r="D208" s="193" t="s">
        <v>2018</v>
      </c>
      <c r="E208" s="194" t="s">
        <v>2019</v>
      </c>
      <c r="F208" s="194" t="s">
        <v>2020</v>
      </c>
      <c r="G208" s="195"/>
      <c r="H208" s="196" t="s">
        <v>2021</v>
      </c>
      <c r="I208" s="197"/>
      <c r="J208"/>
    </row>
    <row r="209" spans="1:10" ht="12.75">
      <c r="A209" s="200" t="s">
        <v>358</v>
      </c>
      <c r="B209" s="201"/>
      <c r="C209" s="202" t="s">
        <v>689</v>
      </c>
      <c r="D209" s="203" t="s">
        <v>2022</v>
      </c>
      <c r="E209" s="204" t="s">
        <v>2023</v>
      </c>
      <c r="F209" s="204" t="s">
        <v>2024</v>
      </c>
      <c r="G209" s="205"/>
      <c r="H209" s="189" t="s">
        <v>2025</v>
      </c>
      <c r="I209" s="197"/>
      <c r="J209"/>
    </row>
    <row r="210" spans="1:10" ht="12.75">
      <c r="A210" s="190" t="s">
        <v>2026</v>
      </c>
      <c r="B210" s="191">
        <v>114</v>
      </c>
      <c r="C210" s="192" t="s">
        <v>1201</v>
      </c>
      <c r="D210" s="193" t="s">
        <v>2027</v>
      </c>
      <c r="E210" s="194" t="s">
        <v>2028</v>
      </c>
      <c r="F210" s="194" t="s">
        <v>2029</v>
      </c>
      <c r="G210" s="195"/>
      <c r="H210" s="196" t="s">
        <v>2030</v>
      </c>
      <c r="I210" s="197"/>
      <c r="J210"/>
    </row>
    <row r="211" spans="1:10" ht="12.75">
      <c r="A211" s="200" t="s">
        <v>367</v>
      </c>
      <c r="B211" s="201"/>
      <c r="C211" s="202" t="s">
        <v>843</v>
      </c>
      <c r="D211" s="203" t="s">
        <v>2031</v>
      </c>
      <c r="E211" s="204" t="s">
        <v>2032</v>
      </c>
      <c r="F211" s="204" t="s">
        <v>2033</v>
      </c>
      <c r="G211" s="205"/>
      <c r="H211" s="189" t="s">
        <v>2034</v>
      </c>
      <c r="I211" s="197"/>
      <c r="J211"/>
    </row>
    <row r="212" spans="1:10" ht="12.75">
      <c r="A212" s="190" t="s">
        <v>2035</v>
      </c>
      <c r="B212" s="191">
        <v>115</v>
      </c>
      <c r="C212" s="192" t="s">
        <v>1202</v>
      </c>
      <c r="D212" s="193" t="s">
        <v>1981</v>
      </c>
      <c r="E212" s="194" t="s">
        <v>2036</v>
      </c>
      <c r="F212" s="194" t="s">
        <v>2037</v>
      </c>
      <c r="G212" s="195"/>
      <c r="H212" s="196" t="s">
        <v>2038</v>
      </c>
      <c r="I212" s="197"/>
      <c r="J212"/>
    </row>
    <row r="213" spans="1:10" ht="12.75">
      <c r="A213" s="200" t="s">
        <v>367</v>
      </c>
      <c r="B213" s="201"/>
      <c r="C213" s="202" t="s">
        <v>838</v>
      </c>
      <c r="D213" s="203" t="s">
        <v>2039</v>
      </c>
      <c r="E213" s="204" t="s">
        <v>2040</v>
      </c>
      <c r="F213" s="204" t="s">
        <v>2031</v>
      </c>
      <c r="G213" s="205"/>
      <c r="H213" s="189" t="s">
        <v>2041</v>
      </c>
      <c r="I213" s="197"/>
      <c r="J213"/>
    </row>
    <row r="214" spans="1:10" ht="12.75">
      <c r="A214" s="190" t="s">
        <v>2042</v>
      </c>
      <c r="B214" s="191">
        <v>116</v>
      </c>
      <c r="C214" s="192" t="s">
        <v>1203</v>
      </c>
      <c r="D214" s="193" t="s">
        <v>2043</v>
      </c>
      <c r="E214" s="194" t="s">
        <v>1636</v>
      </c>
      <c r="F214" s="194" t="s">
        <v>2044</v>
      </c>
      <c r="G214" s="195"/>
      <c r="H214" s="196" t="s">
        <v>2045</v>
      </c>
      <c r="I214" s="197"/>
      <c r="J214"/>
    </row>
    <row r="215" spans="1:10" ht="12.75">
      <c r="A215" s="200" t="s">
        <v>367</v>
      </c>
      <c r="B215" s="201"/>
      <c r="C215" s="202" t="s">
        <v>840</v>
      </c>
      <c r="D215" s="203" t="s">
        <v>2046</v>
      </c>
      <c r="E215" s="204" t="s">
        <v>2047</v>
      </c>
      <c r="F215" s="204" t="s">
        <v>2048</v>
      </c>
      <c r="G215" s="205"/>
      <c r="H215" s="189" t="s">
        <v>2049</v>
      </c>
      <c r="I215" s="197"/>
      <c r="J215"/>
    </row>
    <row r="216" spans="1:10" ht="12.75">
      <c r="A216" s="190" t="s">
        <v>2050</v>
      </c>
      <c r="B216" s="191">
        <v>117</v>
      </c>
      <c r="C216" s="192" t="s">
        <v>1204</v>
      </c>
      <c r="D216" s="193" t="s">
        <v>2051</v>
      </c>
      <c r="E216" s="194" t="s">
        <v>2052</v>
      </c>
      <c r="F216" s="194" t="s">
        <v>2053</v>
      </c>
      <c r="G216" s="195"/>
      <c r="H216" s="196" t="s">
        <v>2054</v>
      </c>
      <c r="I216" s="197"/>
      <c r="J216"/>
    </row>
    <row r="217" spans="1:10" ht="12.75">
      <c r="A217" s="200" t="s">
        <v>367</v>
      </c>
      <c r="B217" s="201"/>
      <c r="C217" s="202" t="s">
        <v>847</v>
      </c>
      <c r="D217" s="203" t="s">
        <v>2048</v>
      </c>
      <c r="E217" s="204" t="s">
        <v>2055</v>
      </c>
      <c r="F217" s="204" t="s">
        <v>2005</v>
      </c>
      <c r="G217" s="205"/>
      <c r="H217" s="189" t="s">
        <v>2056</v>
      </c>
      <c r="I217" s="197"/>
      <c r="J217"/>
    </row>
    <row r="218" spans="1:10" ht="12.75">
      <c r="A218" s="190" t="s">
        <v>2057</v>
      </c>
      <c r="B218" s="191">
        <v>119</v>
      </c>
      <c r="C218" s="192" t="s">
        <v>1206</v>
      </c>
      <c r="D218" s="193" t="s">
        <v>2058</v>
      </c>
      <c r="E218" s="194" t="s">
        <v>2059</v>
      </c>
      <c r="F218" s="194" t="s">
        <v>2060</v>
      </c>
      <c r="G218" s="195"/>
      <c r="H218" s="196" t="s">
        <v>2061</v>
      </c>
      <c r="I218" s="197"/>
      <c r="J218"/>
    </row>
    <row r="219" spans="1:10" ht="12.75">
      <c r="A219" s="200" t="s">
        <v>367</v>
      </c>
      <c r="B219" s="201"/>
      <c r="C219" s="202" t="s">
        <v>838</v>
      </c>
      <c r="D219" s="203" t="s">
        <v>2062</v>
      </c>
      <c r="E219" s="204" t="s">
        <v>2063</v>
      </c>
      <c r="F219" s="204" t="s">
        <v>2064</v>
      </c>
      <c r="G219" s="205"/>
      <c r="H219" s="189" t="s">
        <v>2065</v>
      </c>
      <c r="I219" s="197"/>
      <c r="J219"/>
    </row>
    <row r="220" spans="1:10" ht="12.75">
      <c r="A220" s="190" t="s">
        <v>2066</v>
      </c>
      <c r="B220" s="191">
        <v>97</v>
      </c>
      <c r="C220" s="192" t="s">
        <v>1184</v>
      </c>
      <c r="D220" s="193" t="s">
        <v>2067</v>
      </c>
      <c r="E220" s="194" t="s">
        <v>2068</v>
      </c>
      <c r="F220" s="194" t="s">
        <v>1937</v>
      </c>
      <c r="G220" s="195"/>
      <c r="H220" s="196" t="s">
        <v>2069</v>
      </c>
      <c r="I220" s="197"/>
      <c r="J220"/>
    </row>
    <row r="221" spans="1:10" ht="12.75">
      <c r="A221" s="200" t="s">
        <v>358</v>
      </c>
      <c r="B221" s="201"/>
      <c r="C221" s="202" t="s">
        <v>736</v>
      </c>
      <c r="D221" s="203" t="s">
        <v>2015</v>
      </c>
      <c r="E221" s="204" t="s">
        <v>2070</v>
      </c>
      <c r="F221" s="204" t="s">
        <v>2071</v>
      </c>
      <c r="G221" s="205"/>
      <c r="H221" s="189" t="s">
        <v>2072</v>
      </c>
      <c r="I221" s="197"/>
      <c r="J221"/>
    </row>
    <row r="222" spans="1:10" ht="12.75">
      <c r="A222" s="190" t="s">
        <v>2073</v>
      </c>
      <c r="B222" s="191">
        <v>118</v>
      </c>
      <c r="C222" s="192" t="s">
        <v>1205</v>
      </c>
      <c r="D222" s="193" t="s">
        <v>2074</v>
      </c>
      <c r="E222" s="194" t="s">
        <v>2075</v>
      </c>
      <c r="F222" s="194" t="s">
        <v>2037</v>
      </c>
      <c r="G222" s="195"/>
      <c r="H222" s="196" t="s">
        <v>2076</v>
      </c>
      <c r="I222" s="197"/>
      <c r="J222"/>
    </row>
    <row r="223" spans="1:10" ht="12.75">
      <c r="A223" s="200" t="s">
        <v>367</v>
      </c>
      <c r="B223" s="201"/>
      <c r="C223" s="202" t="s">
        <v>849</v>
      </c>
      <c r="D223" s="203" t="s">
        <v>2077</v>
      </c>
      <c r="E223" s="204" t="s">
        <v>2078</v>
      </c>
      <c r="F223" s="204" t="s">
        <v>2031</v>
      </c>
      <c r="G223" s="205"/>
      <c r="H223" s="189" t="s">
        <v>2079</v>
      </c>
      <c r="I223" s="197"/>
      <c r="J223"/>
    </row>
    <row r="224" spans="1:10" ht="12.75">
      <c r="A224" s="190" t="s">
        <v>2080</v>
      </c>
      <c r="B224" s="191">
        <v>107</v>
      </c>
      <c r="C224" s="192" t="s">
        <v>1194</v>
      </c>
      <c r="D224" s="193" t="s">
        <v>2081</v>
      </c>
      <c r="E224" s="194" t="s">
        <v>2036</v>
      </c>
      <c r="F224" s="194" t="s">
        <v>2082</v>
      </c>
      <c r="G224" s="195"/>
      <c r="H224" s="196" t="s">
        <v>2083</v>
      </c>
      <c r="I224" s="197"/>
      <c r="J224"/>
    </row>
    <row r="225" spans="1:10" ht="12.75">
      <c r="A225" s="200" t="s">
        <v>358</v>
      </c>
      <c r="B225" s="201"/>
      <c r="C225" s="202" t="s">
        <v>825</v>
      </c>
      <c r="D225" s="203" t="s">
        <v>2084</v>
      </c>
      <c r="E225" s="204" t="s">
        <v>2085</v>
      </c>
      <c r="F225" s="204" t="s">
        <v>2086</v>
      </c>
      <c r="G225" s="205"/>
      <c r="H225" s="189" t="s">
        <v>2087</v>
      </c>
      <c r="I225" s="197"/>
      <c r="J225"/>
    </row>
    <row r="226" spans="1:10" ht="12.75">
      <c r="A226" s="190" t="s">
        <v>2088</v>
      </c>
      <c r="B226" s="191">
        <v>101</v>
      </c>
      <c r="C226" s="192" t="s">
        <v>1188</v>
      </c>
      <c r="D226" s="193" t="s">
        <v>2089</v>
      </c>
      <c r="E226" s="194" t="s">
        <v>2090</v>
      </c>
      <c r="F226" s="194" t="s">
        <v>2091</v>
      </c>
      <c r="G226" s="195" t="s">
        <v>2092</v>
      </c>
      <c r="H226" s="196" t="s">
        <v>2093</v>
      </c>
      <c r="I226" s="197"/>
      <c r="J226"/>
    </row>
    <row r="227" spans="1:10" ht="12.75">
      <c r="A227" s="200" t="s">
        <v>356</v>
      </c>
      <c r="B227" s="201"/>
      <c r="C227" s="202" t="s">
        <v>805</v>
      </c>
      <c r="D227" s="203" t="s">
        <v>1684</v>
      </c>
      <c r="E227" s="204" t="s">
        <v>2094</v>
      </c>
      <c r="F227" s="204" t="s">
        <v>2095</v>
      </c>
      <c r="G227" s="205"/>
      <c r="H227" s="189" t="s">
        <v>2096</v>
      </c>
      <c r="I227" s="197"/>
      <c r="J227"/>
    </row>
    <row r="228" spans="1:10" ht="12.75">
      <c r="A228" s="190" t="s">
        <v>2097</v>
      </c>
      <c r="B228" s="191">
        <v>105</v>
      </c>
      <c r="C228" s="192" t="s">
        <v>1192</v>
      </c>
      <c r="D228" s="193" t="s">
        <v>2098</v>
      </c>
      <c r="E228" s="194" t="s">
        <v>2099</v>
      </c>
      <c r="F228" s="194" t="s">
        <v>2100</v>
      </c>
      <c r="G228" s="195"/>
      <c r="H228" s="196" t="s">
        <v>2101</v>
      </c>
      <c r="I228" s="197"/>
      <c r="J228"/>
    </row>
    <row r="229" spans="1:10" ht="12.75">
      <c r="A229" s="200" t="s">
        <v>358</v>
      </c>
      <c r="B229" s="201"/>
      <c r="C229" s="202" t="s">
        <v>741</v>
      </c>
      <c r="D229" s="203" t="s">
        <v>2102</v>
      </c>
      <c r="E229" s="204" t="s">
        <v>2103</v>
      </c>
      <c r="F229" s="204" t="s">
        <v>2104</v>
      </c>
      <c r="G229" s="205"/>
      <c r="H229" s="189" t="s">
        <v>2105</v>
      </c>
      <c r="I229" s="197"/>
      <c r="J229"/>
    </row>
    <row r="230" spans="1:10" ht="12.75">
      <c r="A230" s="190" t="s">
        <v>2106</v>
      </c>
      <c r="B230" s="191">
        <v>93</v>
      </c>
      <c r="C230" s="192" t="s">
        <v>1180</v>
      </c>
      <c r="D230" s="193" t="s">
        <v>2107</v>
      </c>
      <c r="E230" s="194" t="s">
        <v>2108</v>
      </c>
      <c r="F230" s="194" t="s">
        <v>2109</v>
      </c>
      <c r="G230" s="195"/>
      <c r="H230" s="196" t="s">
        <v>2110</v>
      </c>
      <c r="I230" s="197"/>
      <c r="J230"/>
    </row>
    <row r="231" spans="1:10" ht="12.75">
      <c r="A231" s="200" t="s">
        <v>356</v>
      </c>
      <c r="B231" s="201"/>
      <c r="C231" s="202" t="s">
        <v>774</v>
      </c>
      <c r="D231" s="203" t="s">
        <v>2111</v>
      </c>
      <c r="E231" s="204" t="s">
        <v>2112</v>
      </c>
      <c r="F231" s="204" t="s">
        <v>2113</v>
      </c>
      <c r="G231" s="205"/>
      <c r="H231" s="189" t="s">
        <v>2114</v>
      </c>
      <c r="I231" s="197"/>
      <c r="J231"/>
    </row>
    <row r="232" spans="1:10" ht="12.75">
      <c r="A232" s="190" t="s">
        <v>2115</v>
      </c>
      <c r="B232" s="191">
        <v>120</v>
      </c>
      <c r="C232" s="192" t="s">
        <v>1207</v>
      </c>
      <c r="D232" s="193" t="s">
        <v>2116</v>
      </c>
      <c r="E232" s="194" t="s">
        <v>2117</v>
      </c>
      <c r="F232" s="194" t="s">
        <v>2118</v>
      </c>
      <c r="G232" s="195"/>
      <c r="H232" s="196" t="s">
        <v>2119</v>
      </c>
      <c r="I232" s="197"/>
      <c r="J232"/>
    </row>
    <row r="233" spans="1:10" ht="12.75">
      <c r="A233" s="200" t="s">
        <v>367</v>
      </c>
      <c r="B233" s="201"/>
      <c r="C233" s="202" t="s">
        <v>840</v>
      </c>
      <c r="D233" s="203" t="s">
        <v>2120</v>
      </c>
      <c r="E233" s="204" t="s">
        <v>2064</v>
      </c>
      <c r="F233" s="204" t="s">
        <v>2046</v>
      </c>
      <c r="G233" s="205"/>
      <c r="H233" s="189" t="s">
        <v>2121</v>
      </c>
      <c r="I233" s="197"/>
      <c r="J233"/>
    </row>
    <row r="234" spans="1:10" ht="12.75">
      <c r="A234" s="190" t="s">
        <v>2122</v>
      </c>
      <c r="B234" s="191">
        <v>3</v>
      </c>
      <c r="C234" s="192" t="s">
        <v>1071</v>
      </c>
      <c r="D234" s="193" t="s">
        <v>1072</v>
      </c>
      <c r="E234" s="194" t="s">
        <v>1073</v>
      </c>
      <c r="F234" s="194" t="s">
        <v>1074</v>
      </c>
      <c r="G234" s="195" t="s">
        <v>2123</v>
      </c>
      <c r="H234" s="196" t="s">
        <v>2124</v>
      </c>
      <c r="I234" s="197"/>
      <c r="J234"/>
    </row>
    <row r="235" spans="1:10" ht="12.75">
      <c r="A235" s="200" t="s">
        <v>354</v>
      </c>
      <c r="B235" s="201"/>
      <c r="C235" s="202" t="s">
        <v>377</v>
      </c>
      <c r="D235" s="203" t="s">
        <v>1067</v>
      </c>
      <c r="E235" s="204" t="s">
        <v>1066</v>
      </c>
      <c r="F235" s="204" t="s">
        <v>1250</v>
      </c>
      <c r="G235" s="205"/>
      <c r="H235" s="189" t="s">
        <v>2125</v>
      </c>
      <c r="I235" s="197"/>
      <c r="J235"/>
    </row>
    <row r="236" spans="1:10" ht="12.75">
      <c r="A236" s="190" t="s">
        <v>2126</v>
      </c>
      <c r="B236" s="191">
        <v>106</v>
      </c>
      <c r="C236" s="192" t="s">
        <v>1193</v>
      </c>
      <c r="D236" s="193" t="s">
        <v>2127</v>
      </c>
      <c r="E236" s="194" t="s">
        <v>2128</v>
      </c>
      <c r="F236" s="194" t="s">
        <v>2129</v>
      </c>
      <c r="G236" s="195"/>
      <c r="H236" s="196" t="s">
        <v>2130</v>
      </c>
      <c r="I236" s="197"/>
      <c r="J236"/>
    </row>
    <row r="237" spans="1:10" ht="12.75">
      <c r="A237" s="200" t="s">
        <v>358</v>
      </c>
      <c r="B237" s="201"/>
      <c r="C237" s="202" t="s">
        <v>736</v>
      </c>
      <c r="D237" s="203" t="s">
        <v>2131</v>
      </c>
      <c r="E237" s="204" t="s">
        <v>2132</v>
      </c>
      <c r="F237" s="204" t="s">
        <v>2103</v>
      </c>
      <c r="G237" s="205"/>
      <c r="H237" s="189" t="s">
        <v>2133</v>
      </c>
      <c r="I237" s="197"/>
      <c r="J237"/>
    </row>
    <row r="238" spans="1:10" ht="12.75">
      <c r="A238" s="190" t="s">
        <v>2134</v>
      </c>
      <c r="B238" s="191">
        <v>62</v>
      </c>
      <c r="C238" s="192" t="s">
        <v>1149</v>
      </c>
      <c r="D238" s="193" t="s">
        <v>1606</v>
      </c>
      <c r="E238" s="194" t="s">
        <v>1607</v>
      </c>
      <c r="F238" s="194" t="s">
        <v>1608</v>
      </c>
      <c r="G238" s="195"/>
      <c r="H238" s="196" t="s">
        <v>1609</v>
      </c>
      <c r="I238" s="197"/>
      <c r="J238"/>
    </row>
    <row r="239" spans="1:10" ht="12.75">
      <c r="A239" s="200" t="s">
        <v>356</v>
      </c>
      <c r="B239" s="201"/>
      <c r="C239" s="202" t="s">
        <v>686</v>
      </c>
      <c r="D239" s="203" t="s">
        <v>2135</v>
      </c>
      <c r="E239" s="204" t="s">
        <v>2136</v>
      </c>
      <c r="F239" s="204" t="s">
        <v>1877</v>
      </c>
      <c r="G239" s="205"/>
      <c r="H239" s="189" t="s">
        <v>1610</v>
      </c>
      <c r="I239" s="197"/>
      <c r="J239"/>
    </row>
    <row r="240" spans="1:10" ht="12.75">
      <c r="A240" s="190" t="s">
        <v>2137</v>
      </c>
      <c r="B240" s="191">
        <v>66</v>
      </c>
      <c r="C240" s="192" t="s">
        <v>1153</v>
      </c>
      <c r="D240" s="193" t="s">
        <v>2138</v>
      </c>
      <c r="E240" s="194" t="s">
        <v>2139</v>
      </c>
      <c r="F240" s="194" t="s">
        <v>2140</v>
      </c>
      <c r="G240" s="195"/>
      <c r="H240" s="196" t="s">
        <v>2141</v>
      </c>
      <c r="I240" s="197"/>
      <c r="J240" s="273" t="s">
        <v>2201</v>
      </c>
    </row>
    <row r="241" spans="1:10" ht="12.75">
      <c r="A241" s="200" t="s">
        <v>356</v>
      </c>
      <c r="B241" s="201"/>
      <c r="C241" s="202" t="s">
        <v>700</v>
      </c>
      <c r="D241" s="203" t="s">
        <v>1613</v>
      </c>
      <c r="E241" s="204" t="s">
        <v>1529</v>
      </c>
      <c r="F241" s="204" t="s">
        <v>2112</v>
      </c>
      <c r="G241" s="205"/>
      <c r="H241" s="189" t="s">
        <v>2142</v>
      </c>
      <c r="I241" s="197"/>
      <c r="J241"/>
    </row>
    <row r="242" spans="1:10" ht="12.75">
      <c r="A242" s="190" t="s">
        <v>2143</v>
      </c>
      <c r="B242" s="191">
        <v>6</v>
      </c>
      <c r="C242" s="192" t="s">
        <v>1090</v>
      </c>
      <c r="D242" s="193" t="s">
        <v>1091</v>
      </c>
      <c r="E242" s="194" t="s">
        <v>1092</v>
      </c>
      <c r="F242" s="194" t="s">
        <v>1093</v>
      </c>
      <c r="G242" s="195" t="s">
        <v>2144</v>
      </c>
      <c r="H242" s="196" t="s">
        <v>2145</v>
      </c>
      <c r="I242" s="197"/>
      <c r="J242"/>
    </row>
    <row r="243" spans="1:10" ht="12.75">
      <c r="A243" s="200" t="s">
        <v>357</v>
      </c>
      <c r="B243" s="201"/>
      <c r="C243" s="202" t="s">
        <v>386</v>
      </c>
      <c r="D243" s="203" t="s">
        <v>1094</v>
      </c>
      <c r="E243" s="204" t="s">
        <v>1245</v>
      </c>
      <c r="F243" s="204" t="s">
        <v>2146</v>
      </c>
      <c r="G243" s="205"/>
      <c r="H243" s="189" t="s">
        <v>2147</v>
      </c>
      <c r="I243" s="197"/>
      <c r="J243"/>
    </row>
    <row r="244" spans="1:10" ht="12.75">
      <c r="A244" s="190" t="s">
        <v>2148</v>
      </c>
      <c r="B244" s="191">
        <v>78</v>
      </c>
      <c r="C244" s="192" t="s">
        <v>1165</v>
      </c>
      <c r="D244" s="193" t="s">
        <v>2149</v>
      </c>
      <c r="E244" s="194" t="s">
        <v>2150</v>
      </c>
      <c r="F244" s="194" t="s">
        <v>2151</v>
      </c>
      <c r="G244" s="195"/>
      <c r="H244" s="196" t="s">
        <v>2152</v>
      </c>
      <c r="I244" s="197"/>
      <c r="J244"/>
    </row>
    <row r="245" spans="1:10" ht="12.75">
      <c r="A245" s="200" t="s">
        <v>358</v>
      </c>
      <c r="B245" s="201"/>
      <c r="C245" s="202" t="s">
        <v>456</v>
      </c>
      <c r="D245" s="203" t="s">
        <v>1899</v>
      </c>
      <c r="E245" s="204" t="s">
        <v>2153</v>
      </c>
      <c r="F245" s="204" t="s">
        <v>2154</v>
      </c>
      <c r="G245" s="205"/>
      <c r="H245" s="189" t="s">
        <v>2155</v>
      </c>
      <c r="I245" s="197"/>
      <c r="J245"/>
    </row>
    <row r="246" spans="1:10" ht="12.75">
      <c r="A246" s="190" t="s">
        <v>2156</v>
      </c>
      <c r="B246" s="191">
        <v>103</v>
      </c>
      <c r="C246" s="192" t="s">
        <v>1190</v>
      </c>
      <c r="D246" s="193" t="s">
        <v>2157</v>
      </c>
      <c r="E246" s="194" t="s">
        <v>2158</v>
      </c>
      <c r="F246" s="194" t="s">
        <v>2159</v>
      </c>
      <c r="G246" s="195"/>
      <c r="H246" s="196" t="s">
        <v>2160</v>
      </c>
      <c r="I246" s="197"/>
      <c r="J246"/>
    </row>
    <row r="247" spans="1:10" ht="12.75">
      <c r="A247" s="200" t="s">
        <v>356</v>
      </c>
      <c r="B247" s="201"/>
      <c r="C247" s="202" t="s">
        <v>432</v>
      </c>
      <c r="D247" s="203" t="s">
        <v>2161</v>
      </c>
      <c r="E247" s="204" t="s">
        <v>2162</v>
      </c>
      <c r="F247" s="204" t="s">
        <v>1923</v>
      </c>
      <c r="G247" s="205"/>
      <c r="H247" s="189" t="s">
        <v>2163</v>
      </c>
      <c r="I247" s="197"/>
      <c r="J247"/>
    </row>
    <row r="248" spans="1:10" ht="12.75">
      <c r="A248" s="190" t="s">
        <v>2164</v>
      </c>
      <c r="B248" s="191">
        <v>201</v>
      </c>
      <c r="C248" s="192" t="s">
        <v>1210</v>
      </c>
      <c r="D248" s="193" t="s">
        <v>2165</v>
      </c>
      <c r="E248" s="194" t="s">
        <v>2166</v>
      </c>
      <c r="F248" s="194" t="s">
        <v>2167</v>
      </c>
      <c r="G248" s="195"/>
      <c r="H248" s="196" t="s">
        <v>2168</v>
      </c>
      <c r="I248" s="197"/>
      <c r="J248" s="273" t="s">
        <v>2201</v>
      </c>
    </row>
    <row r="249" spans="1:10" ht="12.75">
      <c r="A249" s="200" t="s">
        <v>359</v>
      </c>
      <c r="B249" s="201"/>
      <c r="C249" s="202" t="s">
        <v>540</v>
      </c>
      <c r="D249" s="203" t="s">
        <v>1404</v>
      </c>
      <c r="E249" s="204" t="s">
        <v>2169</v>
      </c>
      <c r="F249" s="204" t="s">
        <v>2170</v>
      </c>
      <c r="G249" s="205"/>
      <c r="H249" s="189" t="s">
        <v>2171</v>
      </c>
      <c r="I249" s="197"/>
      <c r="J249"/>
    </row>
    <row r="250" spans="1:10" ht="12.75">
      <c r="A250" s="190" t="s">
        <v>2172</v>
      </c>
      <c r="B250" s="191">
        <v>67</v>
      </c>
      <c r="C250" s="192" t="s">
        <v>1154</v>
      </c>
      <c r="D250" s="193" t="s">
        <v>2173</v>
      </c>
      <c r="E250" s="194" t="s">
        <v>2174</v>
      </c>
      <c r="F250" s="194" t="s">
        <v>2140</v>
      </c>
      <c r="G250" s="195"/>
      <c r="H250" s="196" t="s">
        <v>2175</v>
      </c>
      <c r="I250" s="197"/>
      <c r="J250" s="273" t="s">
        <v>2201</v>
      </c>
    </row>
    <row r="251" spans="1:10" ht="12.75">
      <c r="A251" s="200" t="s">
        <v>356</v>
      </c>
      <c r="B251" s="201"/>
      <c r="C251" s="202" t="s">
        <v>507</v>
      </c>
      <c r="D251" s="203" t="s">
        <v>2176</v>
      </c>
      <c r="E251" s="204" t="s">
        <v>2177</v>
      </c>
      <c r="F251" s="204" t="s">
        <v>2112</v>
      </c>
      <c r="G251" s="205"/>
      <c r="H251" s="189" t="s">
        <v>2178</v>
      </c>
      <c r="I251" s="197"/>
      <c r="J251"/>
    </row>
    <row r="252" spans="1:10" ht="12.75">
      <c r="A252" s="190" t="s">
        <v>2179</v>
      </c>
      <c r="B252" s="191">
        <v>82</v>
      </c>
      <c r="C252" s="192" t="s">
        <v>1169</v>
      </c>
      <c r="D252" s="193" t="s">
        <v>2180</v>
      </c>
      <c r="E252" s="194" t="s">
        <v>2174</v>
      </c>
      <c r="F252" s="194" t="s">
        <v>2140</v>
      </c>
      <c r="G252" s="195"/>
      <c r="H252" s="196" t="s">
        <v>2181</v>
      </c>
      <c r="I252" s="197"/>
      <c r="J252" s="273" t="s">
        <v>2201</v>
      </c>
    </row>
    <row r="253" spans="1:10" ht="12.75">
      <c r="A253" s="200" t="s">
        <v>356</v>
      </c>
      <c r="B253" s="201"/>
      <c r="C253" s="202" t="s">
        <v>495</v>
      </c>
      <c r="D253" s="203" t="s">
        <v>1620</v>
      </c>
      <c r="E253" s="204" t="s">
        <v>2177</v>
      </c>
      <c r="F253" s="204" t="s">
        <v>2112</v>
      </c>
      <c r="G253" s="205"/>
      <c r="H253" s="189" t="s">
        <v>2182</v>
      </c>
      <c r="I253" s="197"/>
      <c r="J253"/>
    </row>
    <row r="254" spans="1:10" ht="12.75">
      <c r="A254" s="190" t="s">
        <v>2183</v>
      </c>
      <c r="B254" s="191">
        <v>7</v>
      </c>
      <c r="C254" s="192" t="s">
        <v>1095</v>
      </c>
      <c r="D254" s="193" t="s">
        <v>1247</v>
      </c>
      <c r="E254" s="194" t="s">
        <v>1248</v>
      </c>
      <c r="F254" s="194" t="s">
        <v>1249</v>
      </c>
      <c r="G254" s="195" t="s">
        <v>2184</v>
      </c>
      <c r="H254" s="196" t="s">
        <v>2185</v>
      </c>
      <c r="I254" s="197"/>
      <c r="J254"/>
    </row>
    <row r="255" spans="1:10" ht="12.75">
      <c r="A255" s="200" t="s">
        <v>357</v>
      </c>
      <c r="B255" s="201"/>
      <c r="C255" s="202" t="s">
        <v>377</v>
      </c>
      <c r="D255" s="203" t="s">
        <v>1239</v>
      </c>
      <c r="E255" s="204" t="s">
        <v>1251</v>
      </c>
      <c r="F255" s="204" t="s">
        <v>1276</v>
      </c>
      <c r="G255" s="205"/>
      <c r="H255" s="189" t="s">
        <v>2186</v>
      </c>
      <c r="I255" s="197"/>
      <c r="J255"/>
    </row>
    <row r="256" spans="1:10" ht="12.75">
      <c r="A256" s="190" t="s">
        <v>2187</v>
      </c>
      <c r="B256" s="191">
        <v>63</v>
      </c>
      <c r="C256" s="192" t="s">
        <v>1150</v>
      </c>
      <c r="D256" s="193" t="s">
        <v>2188</v>
      </c>
      <c r="E256" s="194" t="s">
        <v>2174</v>
      </c>
      <c r="F256" s="194" t="s">
        <v>2140</v>
      </c>
      <c r="G256" s="195"/>
      <c r="H256" s="196" t="s">
        <v>2189</v>
      </c>
      <c r="I256" s="197"/>
      <c r="J256" s="273" t="s">
        <v>2201</v>
      </c>
    </row>
    <row r="257" spans="1:10" ht="12.75">
      <c r="A257" s="200" t="s">
        <v>356</v>
      </c>
      <c r="B257" s="201"/>
      <c r="C257" s="202" t="s">
        <v>689</v>
      </c>
      <c r="D257" s="203" t="s">
        <v>2190</v>
      </c>
      <c r="E257" s="204" t="s">
        <v>2177</v>
      </c>
      <c r="F257" s="204" t="s">
        <v>2112</v>
      </c>
      <c r="G257" s="205"/>
      <c r="H257" s="189" t="s">
        <v>2191</v>
      </c>
      <c r="I257" s="197"/>
      <c r="J257"/>
    </row>
    <row r="258" spans="1:10" ht="12.75">
      <c r="A258" s="190" t="s">
        <v>2192</v>
      </c>
      <c r="B258" s="191">
        <v>94</v>
      </c>
      <c r="C258" s="192" t="s">
        <v>1181</v>
      </c>
      <c r="D258" s="193" t="s">
        <v>2188</v>
      </c>
      <c r="E258" s="194" t="s">
        <v>2174</v>
      </c>
      <c r="F258" s="194" t="s">
        <v>2140</v>
      </c>
      <c r="G258" s="195"/>
      <c r="H258" s="196" t="s">
        <v>2189</v>
      </c>
      <c r="I258" s="197"/>
      <c r="J258" s="273" t="s">
        <v>2201</v>
      </c>
    </row>
    <row r="259" spans="1:10" ht="12.75">
      <c r="A259" s="200" t="s">
        <v>356</v>
      </c>
      <c r="B259" s="201"/>
      <c r="C259" s="202" t="s">
        <v>779</v>
      </c>
      <c r="D259" s="203" t="s">
        <v>2190</v>
      </c>
      <c r="E259" s="204" t="s">
        <v>2177</v>
      </c>
      <c r="F259" s="204" t="s">
        <v>2112</v>
      </c>
      <c r="G259" s="205"/>
      <c r="H259" s="189" t="s">
        <v>2191</v>
      </c>
      <c r="I259" s="197"/>
      <c r="J259"/>
    </row>
    <row r="260" spans="1:10" ht="12.75">
      <c r="A260" s="190" t="s">
        <v>2193</v>
      </c>
      <c r="B260" s="191">
        <v>110</v>
      </c>
      <c r="C260" s="192" t="s">
        <v>1197</v>
      </c>
      <c r="D260" s="193" t="s">
        <v>2194</v>
      </c>
      <c r="E260" s="194" t="s">
        <v>1448</v>
      </c>
      <c r="F260" s="194" t="s">
        <v>2151</v>
      </c>
      <c r="G260" s="195"/>
      <c r="H260" s="196" t="s">
        <v>2195</v>
      </c>
      <c r="I260" s="197"/>
      <c r="J260" s="273" t="s">
        <v>2201</v>
      </c>
    </row>
    <row r="261" spans="1:10" ht="12.75">
      <c r="A261" s="200" t="s">
        <v>358</v>
      </c>
      <c r="B261" s="201"/>
      <c r="C261" s="202" t="s">
        <v>836</v>
      </c>
      <c r="D261" s="203" t="s">
        <v>2196</v>
      </c>
      <c r="E261" s="204" t="s">
        <v>2197</v>
      </c>
      <c r="F261" s="204" t="s">
        <v>2154</v>
      </c>
      <c r="G261" s="205"/>
      <c r="H261" s="189" t="s">
        <v>2198</v>
      </c>
      <c r="I261" s="197"/>
      <c r="J261"/>
    </row>
    <row r="262" spans="1:11" ht="12.75" customHeight="1">
      <c r="A262" s="190"/>
      <c r="B262" s="191">
        <v>43</v>
      </c>
      <c r="C262" s="192" t="s">
        <v>1130</v>
      </c>
      <c r="D262" s="193"/>
      <c r="E262" s="194"/>
      <c r="F262" s="194"/>
      <c r="G262" s="218" t="s">
        <v>2199</v>
      </c>
      <c r="H262" s="219"/>
      <c r="I262" s="197"/>
      <c r="J262" s="211"/>
      <c r="K262" s="199"/>
    </row>
    <row r="263" spans="1:11" ht="12.75" customHeight="1">
      <c r="A263" s="200" t="s">
        <v>357</v>
      </c>
      <c r="B263" s="201"/>
      <c r="C263" s="202" t="s">
        <v>466</v>
      </c>
      <c r="D263" s="203"/>
      <c r="E263" s="204"/>
      <c r="F263" s="204"/>
      <c r="G263" s="220"/>
      <c r="H263" s="221"/>
      <c r="I263" s="197"/>
      <c r="J263" s="198"/>
      <c r="K263" s="199"/>
    </row>
    <row r="264" spans="1:11" ht="12.75" customHeight="1">
      <c r="A264" s="190"/>
      <c r="B264" s="191">
        <v>51</v>
      </c>
      <c r="C264" s="192" t="s">
        <v>1138</v>
      </c>
      <c r="D264" s="193"/>
      <c r="E264" s="194"/>
      <c r="F264" s="194"/>
      <c r="G264" s="218" t="s">
        <v>2200</v>
      </c>
      <c r="H264" s="219"/>
      <c r="I264" s="197"/>
      <c r="J264" s="211"/>
      <c r="K264" s="199"/>
    </row>
    <row r="265" spans="1:11" ht="12.75" customHeight="1">
      <c r="A265" s="200" t="s">
        <v>355</v>
      </c>
      <c r="B265" s="201"/>
      <c r="C265" s="202" t="s">
        <v>418</v>
      </c>
      <c r="D265" s="203"/>
      <c r="E265" s="204"/>
      <c r="F265" s="204"/>
      <c r="G265" s="220"/>
      <c r="H265" s="221"/>
      <c r="I265" s="197"/>
      <c r="J265" s="198"/>
      <c r="K265" s="199"/>
    </row>
    <row r="266" spans="1:11" ht="12.75" customHeight="1">
      <c r="A266" s="190"/>
      <c r="B266" s="191">
        <v>84</v>
      </c>
      <c r="C266" s="192" t="s">
        <v>1171</v>
      </c>
      <c r="D266" s="193"/>
      <c r="E266" s="194"/>
      <c r="F266" s="194"/>
      <c r="G266" s="218" t="s">
        <v>2200</v>
      </c>
      <c r="H266" s="219"/>
      <c r="I266" s="197"/>
      <c r="J266" s="211"/>
      <c r="K266" s="199"/>
    </row>
    <row r="267" spans="1:11" ht="12.75" customHeight="1">
      <c r="A267" s="200" t="s">
        <v>358</v>
      </c>
      <c r="B267" s="201"/>
      <c r="C267" s="202" t="s">
        <v>450</v>
      </c>
      <c r="D267" s="203"/>
      <c r="E267" s="204"/>
      <c r="F267" s="204"/>
      <c r="G267" s="220"/>
      <c r="H267" s="221"/>
      <c r="I267" s="197"/>
      <c r="J267" s="198"/>
      <c r="K267" s="199"/>
    </row>
  </sheetData>
  <sheetProtection/>
  <mergeCells count="4">
    <mergeCell ref="A2:H2"/>
    <mergeCell ref="A3:H3"/>
    <mergeCell ref="A4:H4"/>
    <mergeCell ref="D6:F6"/>
  </mergeCells>
  <printOptions horizontalCentered="1"/>
  <pageMargins left="0.7480314960629921" right="0.7480314960629921" top="0" bottom="0" header="0" footer="0"/>
  <pageSetup horizontalDpi="600" verticalDpi="600" orientation="portrait" paperSize="9" r:id="rId1"/>
  <rowBreaks count="1" manualBreakCount="1">
    <brk id="6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Q267"/>
  <sheetViews>
    <sheetView tabSelected="1" zoomScalePageLayoutView="0" workbookViewId="0" topLeftCell="A1">
      <selection activeCell="A2" sqref="A2:O2"/>
    </sheetView>
  </sheetViews>
  <sheetFormatPr defaultColWidth="9.140625" defaultRowHeight="12.75"/>
  <cols>
    <col min="1" max="1" width="7.140625" style="47" customWidth="1"/>
    <col min="2" max="2" width="4.28125" style="47" customWidth="1"/>
    <col min="3" max="3" width="23.421875" style="47" customWidth="1"/>
    <col min="4" max="13" width="6.7109375" style="132" customWidth="1"/>
    <col min="14" max="14" width="6.7109375" style="47" customWidth="1"/>
    <col min="15" max="15" width="14.57421875" style="47" customWidth="1"/>
    <col min="16" max="16" width="3.57421875" style="47" customWidth="1"/>
    <col min="17" max="17" width="9.140625" style="119" customWidth="1"/>
  </cols>
  <sheetData>
    <row r="1" spans="1:15" ht="4.5" customHeight="1">
      <c r="A1" s="59"/>
      <c r="B1" s="58"/>
      <c r="C1" s="58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58"/>
      <c r="O1" s="58"/>
    </row>
    <row r="2" spans="1:15" ht="15.75">
      <c r="A2" s="287" t="str">
        <f>Startlist!$F4</f>
        <v>SILVESTON 49th Saaremaa Rally 2016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</row>
    <row r="3" spans="1:15" ht="15">
      <c r="A3" s="288" t="str">
        <f>Startlist!$F5</f>
        <v>October 7 - 8, 2016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</row>
    <row r="4" spans="1:15" ht="15">
      <c r="A4" s="288" t="str">
        <f>Startlist!$F6</f>
        <v>Saaremaa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</row>
    <row r="5" spans="1:15" ht="15">
      <c r="A5" s="11" t="s">
        <v>882</v>
      </c>
      <c r="B5" s="46"/>
      <c r="C5" s="46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46"/>
      <c r="O5" s="286" t="s">
        <v>883</v>
      </c>
    </row>
    <row r="6" spans="1:15" ht="12.75">
      <c r="A6" s="35" t="s">
        <v>326</v>
      </c>
      <c r="B6" s="27" t="s">
        <v>327</v>
      </c>
      <c r="C6" s="28" t="s">
        <v>328</v>
      </c>
      <c r="D6" s="289" t="s">
        <v>353</v>
      </c>
      <c r="E6" s="290"/>
      <c r="F6" s="290"/>
      <c r="G6" s="290"/>
      <c r="H6" s="290"/>
      <c r="I6" s="290"/>
      <c r="J6" s="290"/>
      <c r="K6" s="290"/>
      <c r="L6" s="290"/>
      <c r="M6" s="291"/>
      <c r="N6" s="26" t="s">
        <v>337</v>
      </c>
      <c r="O6" s="26" t="s">
        <v>347</v>
      </c>
    </row>
    <row r="7" spans="1:15" ht="12.75">
      <c r="A7" s="34" t="s">
        <v>349</v>
      </c>
      <c r="B7" s="29"/>
      <c r="C7" s="30" t="s">
        <v>324</v>
      </c>
      <c r="D7" s="123" t="s">
        <v>329</v>
      </c>
      <c r="E7" s="124" t="s">
        <v>330</v>
      </c>
      <c r="F7" s="124" t="s">
        <v>331</v>
      </c>
      <c r="G7" s="124" t="s">
        <v>332</v>
      </c>
      <c r="H7" s="124" t="s">
        <v>333</v>
      </c>
      <c r="I7" s="124" t="s">
        <v>334</v>
      </c>
      <c r="J7" s="124" t="s">
        <v>335</v>
      </c>
      <c r="K7" s="124" t="s">
        <v>361</v>
      </c>
      <c r="L7" s="124" t="s">
        <v>364</v>
      </c>
      <c r="M7" s="125">
        <v>10</v>
      </c>
      <c r="N7" s="33"/>
      <c r="O7" s="34" t="s">
        <v>348</v>
      </c>
    </row>
    <row r="8" spans="1:17" ht="12.75">
      <c r="A8" s="66" t="s">
        <v>1052</v>
      </c>
      <c r="B8" s="72">
        <v>5</v>
      </c>
      <c r="C8" s="67" t="s">
        <v>1061</v>
      </c>
      <c r="D8" s="126" t="s">
        <v>1062</v>
      </c>
      <c r="E8" s="127" t="s">
        <v>1063</v>
      </c>
      <c r="F8" s="127" t="s">
        <v>1064</v>
      </c>
      <c r="G8" s="127" t="s">
        <v>2398</v>
      </c>
      <c r="H8" s="127" t="s">
        <v>2399</v>
      </c>
      <c r="I8" s="127" t="s">
        <v>3277</v>
      </c>
      <c r="J8" s="127" t="s">
        <v>3278</v>
      </c>
      <c r="K8" s="127" t="s">
        <v>2409</v>
      </c>
      <c r="L8" s="127" t="s">
        <v>2410</v>
      </c>
      <c r="M8" s="128" t="s">
        <v>2411</v>
      </c>
      <c r="N8" s="61"/>
      <c r="O8" s="62" t="s">
        <v>2412</v>
      </c>
      <c r="P8" s="53"/>
      <c r="Q8"/>
    </row>
    <row r="9" spans="1:17" ht="12.75">
      <c r="A9" s="63" t="s">
        <v>354</v>
      </c>
      <c r="B9" s="68"/>
      <c r="C9" s="69" t="s">
        <v>389</v>
      </c>
      <c r="D9" s="129" t="s">
        <v>1066</v>
      </c>
      <c r="E9" s="130" t="s">
        <v>1067</v>
      </c>
      <c r="F9" s="130" t="s">
        <v>1278</v>
      </c>
      <c r="G9" s="130" t="s">
        <v>1067</v>
      </c>
      <c r="H9" s="130" t="s">
        <v>1058</v>
      </c>
      <c r="I9" s="130" t="s">
        <v>1089</v>
      </c>
      <c r="J9" s="130" t="s">
        <v>1089</v>
      </c>
      <c r="K9" s="130" t="s">
        <v>1058</v>
      </c>
      <c r="L9" s="130" t="s">
        <v>1068</v>
      </c>
      <c r="M9" s="131" t="s">
        <v>1068</v>
      </c>
      <c r="N9" s="70"/>
      <c r="O9" s="71" t="s">
        <v>1059</v>
      </c>
      <c r="P9" s="53"/>
      <c r="Q9"/>
    </row>
    <row r="10" spans="1:17" ht="12.75">
      <c r="A10" s="66" t="s">
        <v>1060</v>
      </c>
      <c r="B10" s="72">
        <v>11</v>
      </c>
      <c r="C10" s="67" t="s">
        <v>1099</v>
      </c>
      <c r="D10" s="126" t="s">
        <v>1219</v>
      </c>
      <c r="E10" s="127" t="s">
        <v>1220</v>
      </c>
      <c r="F10" s="127" t="s">
        <v>1221</v>
      </c>
      <c r="G10" s="127" t="s">
        <v>3138</v>
      </c>
      <c r="H10" s="127" t="s">
        <v>3139</v>
      </c>
      <c r="I10" s="127" t="s">
        <v>3279</v>
      </c>
      <c r="J10" s="127" t="s">
        <v>3280</v>
      </c>
      <c r="K10" s="127" t="s">
        <v>2413</v>
      </c>
      <c r="L10" s="127" t="s">
        <v>2414</v>
      </c>
      <c r="M10" s="128" t="s">
        <v>2415</v>
      </c>
      <c r="N10" s="61"/>
      <c r="O10" s="62" t="s">
        <v>2416</v>
      </c>
      <c r="P10" s="53"/>
      <c r="Q10"/>
    </row>
    <row r="11" spans="1:17" ht="12.75">
      <c r="A11" s="63" t="s">
        <v>363</v>
      </c>
      <c r="B11" s="68"/>
      <c r="C11" s="69" t="s">
        <v>371</v>
      </c>
      <c r="D11" s="129" t="s">
        <v>1259</v>
      </c>
      <c r="E11" s="130" t="s">
        <v>1068</v>
      </c>
      <c r="F11" s="130" t="s">
        <v>1082</v>
      </c>
      <c r="G11" s="130" t="s">
        <v>1223</v>
      </c>
      <c r="H11" s="130" t="s">
        <v>3141</v>
      </c>
      <c r="I11" s="130" t="s">
        <v>3140</v>
      </c>
      <c r="J11" s="130" t="s">
        <v>1083</v>
      </c>
      <c r="K11" s="130" t="s">
        <v>1083</v>
      </c>
      <c r="L11" s="130" t="s">
        <v>1089</v>
      </c>
      <c r="M11" s="131" t="s">
        <v>1058</v>
      </c>
      <c r="N11" s="70"/>
      <c r="O11" s="71" t="s">
        <v>2417</v>
      </c>
      <c r="P11" s="53"/>
      <c r="Q11"/>
    </row>
    <row r="12" spans="1:17" ht="12.75">
      <c r="A12" s="66" t="s">
        <v>1070</v>
      </c>
      <c r="B12" s="72">
        <v>4</v>
      </c>
      <c r="C12" s="67" t="s">
        <v>1076</v>
      </c>
      <c r="D12" s="126" t="s">
        <v>1077</v>
      </c>
      <c r="E12" s="127" t="s">
        <v>1078</v>
      </c>
      <c r="F12" s="127" t="s">
        <v>1079</v>
      </c>
      <c r="G12" s="127" t="s">
        <v>2400</v>
      </c>
      <c r="H12" s="127" t="s">
        <v>3136</v>
      </c>
      <c r="I12" s="127" t="s">
        <v>3281</v>
      </c>
      <c r="J12" s="127" t="s">
        <v>3282</v>
      </c>
      <c r="K12" s="127" t="s">
        <v>2418</v>
      </c>
      <c r="L12" s="127" t="s">
        <v>2419</v>
      </c>
      <c r="M12" s="128" t="s">
        <v>2420</v>
      </c>
      <c r="N12" s="61"/>
      <c r="O12" s="62" t="s">
        <v>2421</v>
      </c>
      <c r="P12" s="53"/>
      <c r="Q12"/>
    </row>
    <row r="13" spans="1:17" ht="12.75">
      <c r="A13" s="63" t="s">
        <v>354</v>
      </c>
      <c r="B13" s="68"/>
      <c r="C13" s="69" t="s">
        <v>377</v>
      </c>
      <c r="D13" s="129" t="s">
        <v>1223</v>
      </c>
      <c r="E13" s="130" t="s">
        <v>1075</v>
      </c>
      <c r="F13" s="130" t="s">
        <v>1083</v>
      </c>
      <c r="G13" s="130" t="s">
        <v>1082</v>
      </c>
      <c r="H13" s="130" t="s">
        <v>3137</v>
      </c>
      <c r="I13" s="130" t="s">
        <v>3137</v>
      </c>
      <c r="J13" s="130" t="s">
        <v>1476</v>
      </c>
      <c r="K13" s="130" t="s">
        <v>1089</v>
      </c>
      <c r="L13" s="130" t="s">
        <v>1083</v>
      </c>
      <c r="M13" s="131" t="s">
        <v>1067</v>
      </c>
      <c r="N13" s="70"/>
      <c r="O13" s="71" t="s">
        <v>2422</v>
      </c>
      <c r="P13" s="53"/>
      <c r="Q13"/>
    </row>
    <row r="14" spans="1:17" ht="12.75">
      <c r="A14" s="66" t="s">
        <v>3142</v>
      </c>
      <c r="B14" s="72">
        <v>87</v>
      </c>
      <c r="C14" s="67" t="s">
        <v>1174</v>
      </c>
      <c r="D14" s="126" t="s">
        <v>1086</v>
      </c>
      <c r="E14" s="127" t="s">
        <v>1235</v>
      </c>
      <c r="F14" s="127" t="s">
        <v>1279</v>
      </c>
      <c r="G14" s="127" t="s">
        <v>3143</v>
      </c>
      <c r="H14" s="127" t="s">
        <v>3144</v>
      </c>
      <c r="I14" s="127" t="s">
        <v>3285</v>
      </c>
      <c r="J14" s="127" t="s">
        <v>3286</v>
      </c>
      <c r="K14" s="127" t="s">
        <v>2423</v>
      </c>
      <c r="L14" s="127" t="s">
        <v>2424</v>
      </c>
      <c r="M14" s="128" t="s">
        <v>2425</v>
      </c>
      <c r="N14" s="61"/>
      <c r="O14" s="62" t="s">
        <v>2426</v>
      </c>
      <c r="P14" s="53"/>
      <c r="Q14"/>
    </row>
    <row r="15" spans="1:17" ht="12.75">
      <c r="A15" s="63" t="s">
        <v>363</v>
      </c>
      <c r="B15" s="68"/>
      <c r="C15" s="69" t="s">
        <v>377</v>
      </c>
      <c r="D15" s="129" t="s">
        <v>1068</v>
      </c>
      <c r="E15" s="130" t="s">
        <v>1266</v>
      </c>
      <c r="F15" s="130" t="s">
        <v>1281</v>
      </c>
      <c r="G15" s="130" t="s">
        <v>3249</v>
      </c>
      <c r="H15" s="130" t="s">
        <v>3140</v>
      </c>
      <c r="I15" s="130" t="s">
        <v>1259</v>
      </c>
      <c r="J15" s="130" t="s">
        <v>1293</v>
      </c>
      <c r="K15" s="130" t="s">
        <v>1068</v>
      </c>
      <c r="L15" s="130" t="s">
        <v>1075</v>
      </c>
      <c r="M15" s="131" t="s">
        <v>2427</v>
      </c>
      <c r="N15" s="70"/>
      <c r="O15" s="71" t="s">
        <v>2428</v>
      </c>
      <c r="P15" s="53"/>
      <c r="Q15"/>
    </row>
    <row r="16" spans="1:17" ht="12.75">
      <c r="A16" s="66" t="s">
        <v>3145</v>
      </c>
      <c r="B16" s="72">
        <v>1</v>
      </c>
      <c r="C16" s="67" t="s">
        <v>1085</v>
      </c>
      <c r="D16" s="126" t="s">
        <v>1086</v>
      </c>
      <c r="E16" s="127" t="s">
        <v>1087</v>
      </c>
      <c r="F16" s="127" t="s">
        <v>1088</v>
      </c>
      <c r="G16" s="127" t="s">
        <v>3146</v>
      </c>
      <c r="H16" s="127" t="s">
        <v>3147</v>
      </c>
      <c r="I16" s="127" t="s">
        <v>3283</v>
      </c>
      <c r="J16" s="127" t="s">
        <v>3284</v>
      </c>
      <c r="K16" s="127" t="s">
        <v>1448</v>
      </c>
      <c r="L16" s="127" t="s">
        <v>1394</v>
      </c>
      <c r="M16" s="128" t="s">
        <v>2420</v>
      </c>
      <c r="N16" s="61"/>
      <c r="O16" s="62" t="s">
        <v>2429</v>
      </c>
      <c r="P16" s="53"/>
      <c r="Q16"/>
    </row>
    <row r="17" spans="1:17" ht="12.75">
      <c r="A17" s="63" t="s">
        <v>363</v>
      </c>
      <c r="B17" s="68"/>
      <c r="C17" s="69" t="s">
        <v>581</v>
      </c>
      <c r="D17" s="129" t="s">
        <v>1068</v>
      </c>
      <c r="E17" s="130" t="s">
        <v>1229</v>
      </c>
      <c r="F17" s="130" t="s">
        <v>1089</v>
      </c>
      <c r="G17" s="130" t="s">
        <v>3140</v>
      </c>
      <c r="H17" s="130" t="s">
        <v>3179</v>
      </c>
      <c r="I17" s="130" t="s">
        <v>3141</v>
      </c>
      <c r="J17" s="130" t="s">
        <v>3140</v>
      </c>
      <c r="K17" s="130" t="s">
        <v>1292</v>
      </c>
      <c r="L17" s="130" t="s">
        <v>1058</v>
      </c>
      <c r="M17" s="131" t="s">
        <v>1089</v>
      </c>
      <c r="N17" s="70"/>
      <c r="O17" s="71" t="s">
        <v>2430</v>
      </c>
      <c r="P17" s="53"/>
      <c r="Q17"/>
    </row>
    <row r="18" spans="1:17" ht="12.75">
      <c r="A18" s="66" t="s">
        <v>1705</v>
      </c>
      <c r="B18" s="72">
        <v>19</v>
      </c>
      <c r="C18" s="67" t="s">
        <v>1106</v>
      </c>
      <c r="D18" s="126" t="s">
        <v>1288</v>
      </c>
      <c r="E18" s="127" t="s">
        <v>1289</v>
      </c>
      <c r="F18" s="127" t="s">
        <v>1290</v>
      </c>
      <c r="G18" s="127" t="s">
        <v>3154</v>
      </c>
      <c r="H18" s="127" t="s">
        <v>3155</v>
      </c>
      <c r="I18" s="127" t="s">
        <v>3287</v>
      </c>
      <c r="J18" s="127" t="s">
        <v>3288</v>
      </c>
      <c r="K18" s="127" t="s">
        <v>2431</v>
      </c>
      <c r="L18" s="127" t="s">
        <v>2432</v>
      </c>
      <c r="M18" s="128" t="s">
        <v>3373</v>
      </c>
      <c r="N18" s="61"/>
      <c r="O18" s="62" t="s">
        <v>2433</v>
      </c>
      <c r="P18" s="53"/>
      <c r="Q18"/>
    </row>
    <row r="19" spans="1:17" ht="12.75">
      <c r="A19" s="63" t="s">
        <v>363</v>
      </c>
      <c r="B19" s="68"/>
      <c r="C19" s="69" t="s">
        <v>389</v>
      </c>
      <c r="D19" s="129" t="s">
        <v>1292</v>
      </c>
      <c r="E19" s="130" t="s">
        <v>1239</v>
      </c>
      <c r="F19" s="130" t="s">
        <v>1293</v>
      </c>
      <c r="G19" s="130" t="s">
        <v>1283</v>
      </c>
      <c r="H19" s="130" t="s">
        <v>1223</v>
      </c>
      <c r="I19" s="130" t="s">
        <v>1223</v>
      </c>
      <c r="J19" s="130" t="s">
        <v>1081</v>
      </c>
      <c r="K19" s="130" t="s">
        <v>1266</v>
      </c>
      <c r="L19" s="130" t="s">
        <v>2434</v>
      </c>
      <c r="M19" s="131" t="s">
        <v>1075</v>
      </c>
      <c r="N19" s="70"/>
      <c r="O19" s="71" t="s">
        <v>2435</v>
      </c>
      <c r="P19" s="53"/>
      <c r="Q19"/>
    </row>
    <row r="20" spans="1:17" ht="12.75">
      <c r="A20" s="66" t="s">
        <v>1706</v>
      </c>
      <c r="B20" s="72">
        <v>8</v>
      </c>
      <c r="C20" s="67" t="s">
        <v>1096</v>
      </c>
      <c r="D20" s="126" t="s">
        <v>1262</v>
      </c>
      <c r="E20" s="127" t="s">
        <v>1263</v>
      </c>
      <c r="F20" s="127" t="s">
        <v>1264</v>
      </c>
      <c r="G20" s="127" t="s">
        <v>3157</v>
      </c>
      <c r="H20" s="127" t="s">
        <v>3158</v>
      </c>
      <c r="I20" s="127" t="s">
        <v>3289</v>
      </c>
      <c r="J20" s="127" t="s">
        <v>3290</v>
      </c>
      <c r="K20" s="127" t="s">
        <v>2436</v>
      </c>
      <c r="L20" s="127" t="s">
        <v>2437</v>
      </c>
      <c r="M20" s="128" t="s">
        <v>2438</v>
      </c>
      <c r="N20" s="61"/>
      <c r="O20" s="62" t="s">
        <v>2439</v>
      </c>
      <c r="P20" s="53"/>
      <c r="Q20"/>
    </row>
    <row r="21" spans="1:17" ht="12.75">
      <c r="A21" s="63" t="s">
        <v>363</v>
      </c>
      <c r="B21" s="68"/>
      <c r="C21" s="69" t="s">
        <v>581</v>
      </c>
      <c r="D21" s="129" t="s">
        <v>1261</v>
      </c>
      <c r="E21" s="130" t="s">
        <v>1261</v>
      </c>
      <c r="F21" s="130" t="s">
        <v>1295</v>
      </c>
      <c r="G21" s="130" t="s">
        <v>3248</v>
      </c>
      <c r="H21" s="130" t="s">
        <v>1259</v>
      </c>
      <c r="I21" s="130" t="s">
        <v>1229</v>
      </c>
      <c r="J21" s="130" t="s">
        <v>1266</v>
      </c>
      <c r="K21" s="130" t="s">
        <v>1081</v>
      </c>
      <c r="L21" s="130" t="s">
        <v>2440</v>
      </c>
      <c r="M21" s="131" t="s">
        <v>2440</v>
      </c>
      <c r="N21" s="70"/>
      <c r="O21" s="71" t="s">
        <v>2441</v>
      </c>
      <c r="P21" s="53"/>
      <c r="Q21"/>
    </row>
    <row r="22" spans="1:17" ht="12.75">
      <c r="A22" s="66" t="s">
        <v>3156</v>
      </c>
      <c r="B22" s="72">
        <v>10</v>
      </c>
      <c r="C22" s="67" t="s">
        <v>1098</v>
      </c>
      <c r="D22" s="126" t="s">
        <v>1225</v>
      </c>
      <c r="E22" s="127" t="s">
        <v>1226</v>
      </c>
      <c r="F22" s="127" t="s">
        <v>1227</v>
      </c>
      <c r="G22" s="127" t="s">
        <v>3148</v>
      </c>
      <c r="H22" s="127" t="s">
        <v>3149</v>
      </c>
      <c r="I22" s="127" t="s">
        <v>3291</v>
      </c>
      <c r="J22" s="127" t="s">
        <v>3292</v>
      </c>
      <c r="K22" s="127" t="s">
        <v>2442</v>
      </c>
      <c r="L22" s="127" t="s">
        <v>2443</v>
      </c>
      <c r="M22" s="128" t="s">
        <v>3332</v>
      </c>
      <c r="N22" s="61"/>
      <c r="O22" s="62" t="s">
        <v>2444</v>
      </c>
      <c r="P22" s="53"/>
      <c r="Q22"/>
    </row>
    <row r="23" spans="1:17" ht="12.75">
      <c r="A23" s="63" t="s">
        <v>363</v>
      </c>
      <c r="B23" s="68"/>
      <c r="C23" s="69" t="s">
        <v>597</v>
      </c>
      <c r="D23" s="129" t="s">
        <v>1283</v>
      </c>
      <c r="E23" s="130" t="s">
        <v>1081</v>
      </c>
      <c r="F23" s="130" t="s">
        <v>1284</v>
      </c>
      <c r="G23" s="130" t="s">
        <v>188</v>
      </c>
      <c r="H23" s="130" t="s">
        <v>1229</v>
      </c>
      <c r="I23" s="130" t="s">
        <v>3248</v>
      </c>
      <c r="J23" s="130" t="s">
        <v>3293</v>
      </c>
      <c r="K23" s="130" t="s">
        <v>1293</v>
      </c>
      <c r="L23" s="130" t="s">
        <v>2427</v>
      </c>
      <c r="M23" s="131" t="s">
        <v>2434</v>
      </c>
      <c r="N23" s="70"/>
      <c r="O23" s="71" t="s">
        <v>3299</v>
      </c>
      <c r="P23" s="53"/>
      <c r="Q23"/>
    </row>
    <row r="24" spans="1:17" ht="12.75">
      <c r="A24" s="66" t="s">
        <v>3159</v>
      </c>
      <c r="B24" s="72">
        <v>12</v>
      </c>
      <c r="C24" s="67" t="s">
        <v>1100</v>
      </c>
      <c r="D24" s="126" t="s">
        <v>1252</v>
      </c>
      <c r="E24" s="127" t="s">
        <v>1253</v>
      </c>
      <c r="F24" s="127" t="s">
        <v>1254</v>
      </c>
      <c r="G24" s="127" t="s">
        <v>3163</v>
      </c>
      <c r="H24" s="127" t="s">
        <v>3164</v>
      </c>
      <c r="I24" s="127" t="s">
        <v>3294</v>
      </c>
      <c r="J24" s="127" t="s">
        <v>3295</v>
      </c>
      <c r="K24" s="127" t="s">
        <v>2445</v>
      </c>
      <c r="L24" s="127" t="s">
        <v>2446</v>
      </c>
      <c r="M24" s="128" t="s">
        <v>2447</v>
      </c>
      <c r="N24" s="61"/>
      <c r="O24" s="62" t="s">
        <v>2448</v>
      </c>
      <c r="P24" s="53"/>
      <c r="Q24"/>
    </row>
    <row r="25" spans="1:17" ht="12.75">
      <c r="A25" s="63" t="s">
        <v>357</v>
      </c>
      <c r="B25" s="68"/>
      <c r="C25" s="69" t="s">
        <v>599</v>
      </c>
      <c r="D25" s="129" t="s">
        <v>1256</v>
      </c>
      <c r="E25" s="130" t="s">
        <v>1292</v>
      </c>
      <c r="F25" s="130" t="s">
        <v>1443</v>
      </c>
      <c r="G25" s="130" t="s">
        <v>3187</v>
      </c>
      <c r="H25" s="130" t="s">
        <v>1251</v>
      </c>
      <c r="I25" s="130" t="s">
        <v>1245</v>
      </c>
      <c r="J25" s="130" t="s">
        <v>1260</v>
      </c>
      <c r="K25" s="130" t="s">
        <v>1245</v>
      </c>
      <c r="L25" s="130" t="s">
        <v>2470</v>
      </c>
      <c r="M25" s="131" t="s">
        <v>1287</v>
      </c>
      <c r="N25" s="70"/>
      <c r="O25" s="71" t="s">
        <v>2449</v>
      </c>
      <c r="P25" s="53"/>
      <c r="Q25"/>
    </row>
    <row r="26" spans="1:17" ht="12.75">
      <c r="A26" s="66" t="s">
        <v>3162</v>
      </c>
      <c r="B26" s="72">
        <v>16</v>
      </c>
      <c r="C26" s="67" t="s">
        <v>1103</v>
      </c>
      <c r="D26" s="126" t="s">
        <v>1241</v>
      </c>
      <c r="E26" s="127" t="s">
        <v>1242</v>
      </c>
      <c r="F26" s="127" t="s">
        <v>1243</v>
      </c>
      <c r="G26" s="127" t="s">
        <v>3160</v>
      </c>
      <c r="H26" s="127" t="s">
        <v>3161</v>
      </c>
      <c r="I26" s="127" t="s">
        <v>3296</v>
      </c>
      <c r="J26" s="127" t="s">
        <v>3297</v>
      </c>
      <c r="K26" s="127" t="s">
        <v>2450</v>
      </c>
      <c r="L26" s="127" t="s">
        <v>3494</v>
      </c>
      <c r="M26" s="128" t="s">
        <v>2451</v>
      </c>
      <c r="N26" s="61"/>
      <c r="O26" s="62" t="s">
        <v>2452</v>
      </c>
      <c r="P26" s="53"/>
      <c r="Q26"/>
    </row>
    <row r="27" spans="1:17" ht="12.75">
      <c r="A27" s="63" t="s">
        <v>357</v>
      </c>
      <c r="B27" s="68"/>
      <c r="C27" s="69" t="s">
        <v>408</v>
      </c>
      <c r="D27" s="129" t="s">
        <v>1286</v>
      </c>
      <c r="E27" s="130" t="s">
        <v>1286</v>
      </c>
      <c r="F27" s="130" t="s">
        <v>1287</v>
      </c>
      <c r="G27" s="130" t="s">
        <v>3201</v>
      </c>
      <c r="H27" s="130" t="s">
        <v>1292</v>
      </c>
      <c r="I27" s="130" t="s">
        <v>196</v>
      </c>
      <c r="J27" s="130" t="s">
        <v>3298</v>
      </c>
      <c r="K27" s="130" t="s">
        <v>1251</v>
      </c>
      <c r="L27" s="130" t="s">
        <v>2453</v>
      </c>
      <c r="M27" s="131" t="s">
        <v>2471</v>
      </c>
      <c r="N27" s="70"/>
      <c r="O27" s="71" t="s">
        <v>2454</v>
      </c>
      <c r="P27" s="53"/>
      <c r="Q27"/>
    </row>
    <row r="28" spans="1:17" ht="12.75">
      <c r="A28" s="66" t="s">
        <v>3165</v>
      </c>
      <c r="B28" s="72">
        <v>20</v>
      </c>
      <c r="C28" s="67" t="s">
        <v>1107</v>
      </c>
      <c r="D28" s="126" t="s">
        <v>1296</v>
      </c>
      <c r="E28" s="127" t="s">
        <v>1297</v>
      </c>
      <c r="F28" s="127" t="s">
        <v>1298</v>
      </c>
      <c r="G28" s="127" t="s">
        <v>3173</v>
      </c>
      <c r="H28" s="127" t="s">
        <v>3174</v>
      </c>
      <c r="I28" s="127" t="s">
        <v>3300</v>
      </c>
      <c r="J28" s="127" t="s">
        <v>3301</v>
      </c>
      <c r="K28" s="127" t="s">
        <v>2455</v>
      </c>
      <c r="L28" s="127" t="s">
        <v>2456</v>
      </c>
      <c r="M28" s="128" t="s">
        <v>3412</v>
      </c>
      <c r="N28" s="61"/>
      <c r="O28" s="62" t="s">
        <v>2457</v>
      </c>
      <c r="P28" s="53"/>
      <c r="Q28"/>
    </row>
    <row r="29" spans="1:17" ht="12.75">
      <c r="A29" s="63" t="s">
        <v>357</v>
      </c>
      <c r="B29" s="68"/>
      <c r="C29" s="69" t="s">
        <v>606</v>
      </c>
      <c r="D29" s="129" t="s">
        <v>1453</v>
      </c>
      <c r="E29" s="130" t="s">
        <v>1324</v>
      </c>
      <c r="F29" s="130" t="s">
        <v>1300</v>
      </c>
      <c r="G29" s="130" t="s">
        <v>190</v>
      </c>
      <c r="H29" s="130" t="s">
        <v>1245</v>
      </c>
      <c r="I29" s="130" t="s">
        <v>3298</v>
      </c>
      <c r="J29" s="130" t="s">
        <v>1318</v>
      </c>
      <c r="K29" s="130" t="s">
        <v>2883</v>
      </c>
      <c r="L29" s="130" t="s">
        <v>3193</v>
      </c>
      <c r="M29" s="131" t="s">
        <v>1300</v>
      </c>
      <c r="N29" s="70"/>
      <c r="O29" s="71" t="s">
        <v>2459</v>
      </c>
      <c r="P29" s="53"/>
      <c r="Q29"/>
    </row>
    <row r="30" spans="1:17" ht="12.75">
      <c r="A30" s="66" t="s">
        <v>3166</v>
      </c>
      <c r="B30" s="72">
        <v>207</v>
      </c>
      <c r="C30" s="67" t="s">
        <v>1215</v>
      </c>
      <c r="D30" s="126" t="s">
        <v>1393</v>
      </c>
      <c r="E30" s="127" t="s">
        <v>1394</v>
      </c>
      <c r="F30" s="127" t="s">
        <v>1395</v>
      </c>
      <c r="G30" s="127" t="s">
        <v>3197</v>
      </c>
      <c r="H30" s="127" t="s">
        <v>3198</v>
      </c>
      <c r="I30" s="127" t="s">
        <v>3331</v>
      </c>
      <c r="J30" s="127" t="s">
        <v>3332</v>
      </c>
      <c r="K30" s="127" t="s">
        <v>2536</v>
      </c>
      <c r="L30" s="127" t="s">
        <v>2537</v>
      </c>
      <c r="M30" s="128" t="s">
        <v>2538</v>
      </c>
      <c r="N30" s="61"/>
      <c r="O30" s="62" t="s">
        <v>2539</v>
      </c>
      <c r="P30" s="53"/>
      <c r="Q30"/>
    </row>
    <row r="31" spans="1:17" ht="12.75">
      <c r="A31" s="63" t="s">
        <v>359</v>
      </c>
      <c r="B31" s="68"/>
      <c r="C31" s="69" t="s">
        <v>865</v>
      </c>
      <c r="D31" s="129" t="s">
        <v>1335</v>
      </c>
      <c r="E31" s="130" t="s">
        <v>1449</v>
      </c>
      <c r="F31" s="130" t="s">
        <v>1722</v>
      </c>
      <c r="G31" s="130" t="s">
        <v>192</v>
      </c>
      <c r="H31" s="130" t="s">
        <v>3182</v>
      </c>
      <c r="I31" s="130" t="s">
        <v>3333</v>
      </c>
      <c r="J31" s="130" t="s">
        <v>1470</v>
      </c>
      <c r="K31" s="130" t="s">
        <v>2453</v>
      </c>
      <c r="L31" s="130" t="s">
        <v>2540</v>
      </c>
      <c r="M31" s="131" t="s">
        <v>2541</v>
      </c>
      <c r="N31" s="70"/>
      <c r="O31" s="71" t="s">
        <v>2542</v>
      </c>
      <c r="P31" s="53"/>
      <c r="Q31"/>
    </row>
    <row r="32" spans="1:17" ht="12.75">
      <c r="A32" s="66" t="s">
        <v>3304</v>
      </c>
      <c r="B32" s="72">
        <v>29</v>
      </c>
      <c r="C32" s="67" t="s">
        <v>1116</v>
      </c>
      <c r="D32" s="126" t="s">
        <v>1345</v>
      </c>
      <c r="E32" s="127" t="s">
        <v>1346</v>
      </c>
      <c r="F32" s="127" t="s">
        <v>1347</v>
      </c>
      <c r="G32" s="127" t="s">
        <v>3168</v>
      </c>
      <c r="H32" s="127" t="s">
        <v>3169</v>
      </c>
      <c r="I32" s="127" t="s">
        <v>3302</v>
      </c>
      <c r="J32" s="127" t="s">
        <v>3303</v>
      </c>
      <c r="K32" s="127" t="s">
        <v>2460</v>
      </c>
      <c r="L32" s="127" t="s">
        <v>2461</v>
      </c>
      <c r="M32" s="128" t="s">
        <v>2462</v>
      </c>
      <c r="N32" s="61"/>
      <c r="O32" s="62" t="s">
        <v>2463</v>
      </c>
      <c r="P32" s="53"/>
      <c r="Q32"/>
    </row>
    <row r="33" spans="1:17" ht="12.75">
      <c r="A33" s="63" t="s">
        <v>355</v>
      </c>
      <c r="B33" s="68"/>
      <c r="C33" s="69" t="s">
        <v>418</v>
      </c>
      <c r="D33" s="129" t="s">
        <v>1312</v>
      </c>
      <c r="E33" s="130" t="s">
        <v>1451</v>
      </c>
      <c r="F33" s="130" t="s">
        <v>1452</v>
      </c>
      <c r="G33" s="130" t="s">
        <v>1336</v>
      </c>
      <c r="H33" s="130" t="s">
        <v>1312</v>
      </c>
      <c r="I33" s="130" t="s">
        <v>3330</v>
      </c>
      <c r="J33" s="130" t="s">
        <v>3307</v>
      </c>
      <c r="K33" s="130" t="s">
        <v>1456</v>
      </c>
      <c r="L33" s="130" t="s">
        <v>2472</v>
      </c>
      <c r="M33" s="131" t="s">
        <v>2472</v>
      </c>
      <c r="N33" s="70"/>
      <c r="O33" s="71" t="s">
        <v>3399</v>
      </c>
      <c r="P33" s="53"/>
      <c r="Q33"/>
    </row>
    <row r="34" spans="1:17" ht="12.75">
      <c r="A34" s="66" t="s">
        <v>2543</v>
      </c>
      <c r="B34" s="72">
        <v>27</v>
      </c>
      <c r="C34" s="67" t="s">
        <v>1114</v>
      </c>
      <c r="D34" s="126" t="s">
        <v>1308</v>
      </c>
      <c r="E34" s="127" t="s">
        <v>1309</v>
      </c>
      <c r="F34" s="127" t="s">
        <v>1310</v>
      </c>
      <c r="G34" s="127" t="s">
        <v>3180</v>
      </c>
      <c r="H34" s="127" t="s">
        <v>3181</v>
      </c>
      <c r="I34" s="127" t="s">
        <v>3311</v>
      </c>
      <c r="J34" s="127" t="s">
        <v>1220</v>
      </c>
      <c r="K34" s="127" t="s">
        <v>1448</v>
      </c>
      <c r="L34" s="127" t="s">
        <v>2473</v>
      </c>
      <c r="M34" s="128" t="s">
        <v>2474</v>
      </c>
      <c r="N34" s="61"/>
      <c r="O34" s="62" t="s">
        <v>2475</v>
      </c>
      <c r="P34" s="53"/>
      <c r="Q34"/>
    </row>
    <row r="35" spans="1:17" ht="12.75">
      <c r="A35" s="63" t="s">
        <v>355</v>
      </c>
      <c r="B35" s="68"/>
      <c r="C35" s="69" t="s">
        <v>418</v>
      </c>
      <c r="D35" s="129" t="s">
        <v>1456</v>
      </c>
      <c r="E35" s="130" t="s">
        <v>1457</v>
      </c>
      <c r="F35" s="130" t="s">
        <v>1458</v>
      </c>
      <c r="G35" s="130" t="s">
        <v>3202</v>
      </c>
      <c r="H35" s="130" t="s">
        <v>1454</v>
      </c>
      <c r="I35" s="130" t="s">
        <v>3307</v>
      </c>
      <c r="J35" s="130" t="s">
        <v>3260</v>
      </c>
      <c r="K35" s="130" t="s">
        <v>2487</v>
      </c>
      <c r="L35" s="130" t="s">
        <v>2471</v>
      </c>
      <c r="M35" s="131" t="s">
        <v>2453</v>
      </c>
      <c r="N35" s="70"/>
      <c r="O35" s="71" t="s">
        <v>2476</v>
      </c>
      <c r="P35" s="53"/>
      <c r="Q35"/>
    </row>
    <row r="36" spans="1:17" ht="12.75">
      <c r="A36" s="66" t="s">
        <v>3310</v>
      </c>
      <c r="B36" s="72">
        <v>209</v>
      </c>
      <c r="C36" s="67" t="s">
        <v>1216</v>
      </c>
      <c r="D36" s="126" t="s">
        <v>1387</v>
      </c>
      <c r="E36" s="127" t="s">
        <v>1388</v>
      </c>
      <c r="F36" s="127" t="s">
        <v>1389</v>
      </c>
      <c r="G36" s="127" t="s">
        <v>3195</v>
      </c>
      <c r="H36" s="127" t="s">
        <v>3196</v>
      </c>
      <c r="I36" s="127" t="s">
        <v>3334</v>
      </c>
      <c r="J36" s="127" t="s">
        <v>3335</v>
      </c>
      <c r="K36" s="127" t="s">
        <v>2544</v>
      </c>
      <c r="L36" s="127" t="s">
        <v>1583</v>
      </c>
      <c r="M36" s="128" t="s">
        <v>2545</v>
      </c>
      <c r="N36" s="61"/>
      <c r="O36" s="62" t="s">
        <v>2546</v>
      </c>
      <c r="P36" s="53"/>
      <c r="Q36"/>
    </row>
    <row r="37" spans="1:17" ht="12.75">
      <c r="A37" s="63" t="s">
        <v>359</v>
      </c>
      <c r="B37" s="68"/>
      <c r="C37" s="69" t="s">
        <v>540</v>
      </c>
      <c r="D37" s="129" t="s">
        <v>1349</v>
      </c>
      <c r="E37" s="130" t="s">
        <v>1454</v>
      </c>
      <c r="F37" s="130" t="s">
        <v>1392</v>
      </c>
      <c r="G37" s="130" t="s">
        <v>191</v>
      </c>
      <c r="H37" s="130" t="s">
        <v>1449</v>
      </c>
      <c r="I37" s="130" t="s">
        <v>3336</v>
      </c>
      <c r="J37" s="130" t="s">
        <v>3325</v>
      </c>
      <c r="K37" s="130" t="s">
        <v>3336</v>
      </c>
      <c r="L37" s="130" t="s">
        <v>2547</v>
      </c>
      <c r="M37" s="131" t="s">
        <v>3390</v>
      </c>
      <c r="N37" s="70"/>
      <c r="O37" s="71" t="s">
        <v>2548</v>
      </c>
      <c r="P37" s="53"/>
      <c r="Q37"/>
    </row>
    <row r="38" spans="1:17" ht="12.75">
      <c r="A38" s="66" t="s">
        <v>3337</v>
      </c>
      <c r="B38" s="72">
        <v>21</v>
      </c>
      <c r="C38" s="67" t="s">
        <v>1108</v>
      </c>
      <c r="D38" s="126" t="s">
        <v>1314</v>
      </c>
      <c r="E38" s="127" t="s">
        <v>1315</v>
      </c>
      <c r="F38" s="127" t="s">
        <v>1316</v>
      </c>
      <c r="G38" s="127" t="s">
        <v>3183</v>
      </c>
      <c r="H38" s="127" t="s">
        <v>3184</v>
      </c>
      <c r="I38" s="127" t="s">
        <v>3308</v>
      </c>
      <c r="J38" s="127" t="s">
        <v>3309</v>
      </c>
      <c r="K38" s="127" t="s">
        <v>3308</v>
      </c>
      <c r="L38" s="127" t="s">
        <v>2477</v>
      </c>
      <c r="M38" s="128" t="s">
        <v>2478</v>
      </c>
      <c r="N38" s="61"/>
      <c r="O38" s="62" t="s">
        <v>2479</v>
      </c>
      <c r="P38" s="53"/>
      <c r="Q38"/>
    </row>
    <row r="39" spans="1:17" ht="12.75">
      <c r="A39" s="63" t="s">
        <v>354</v>
      </c>
      <c r="B39" s="68"/>
      <c r="C39" s="69" t="s">
        <v>389</v>
      </c>
      <c r="D39" s="129" t="s">
        <v>1459</v>
      </c>
      <c r="E39" s="130" t="s">
        <v>1432</v>
      </c>
      <c r="F39" s="130" t="s">
        <v>1318</v>
      </c>
      <c r="G39" s="130" t="s">
        <v>1832</v>
      </c>
      <c r="H39" s="130" t="s">
        <v>3203</v>
      </c>
      <c r="I39" s="130" t="s">
        <v>3338</v>
      </c>
      <c r="J39" s="130" t="s">
        <v>1251</v>
      </c>
      <c r="K39" s="130" t="s">
        <v>3347</v>
      </c>
      <c r="L39" s="130" t="s">
        <v>2458</v>
      </c>
      <c r="M39" s="131" t="s">
        <v>1251</v>
      </c>
      <c r="N39" s="70"/>
      <c r="O39" s="71" t="s">
        <v>2480</v>
      </c>
      <c r="P39" s="53"/>
      <c r="Q39"/>
    </row>
    <row r="40" spans="1:17" ht="12.75">
      <c r="A40" s="66" t="s">
        <v>2549</v>
      </c>
      <c r="B40" s="72">
        <v>38</v>
      </c>
      <c r="C40" s="67" t="s">
        <v>1125</v>
      </c>
      <c r="D40" s="126" t="s">
        <v>1472</v>
      </c>
      <c r="E40" s="127" t="s">
        <v>1473</v>
      </c>
      <c r="F40" s="127" t="s">
        <v>1474</v>
      </c>
      <c r="G40" s="127" t="s">
        <v>3168</v>
      </c>
      <c r="H40" s="127" t="s">
        <v>3186</v>
      </c>
      <c r="I40" s="127" t="s">
        <v>3312</v>
      </c>
      <c r="J40" s="127" t="s">
        <v>3313</v>
      </c>
      <c r="K40" s="127" t="s">
        <v>2481</v>
      </c>
      <c r="L40" s="127" t="s">
        <v>3484</v>
      </c>
      <c r="M40" s="128" t="s">
        <v>2482</v>
      </c>
      <c r="N40" s="61"/>
      <c r="O40" s="62" t="s">
        <v>2483</v>
      </c>
      <c r="P40" s="53"/>
      <c r="Q40"/>
    </row>
    <row r="41" spans="1:17" ht="12.75">
      <c r="A41" s="63" t="s">
        <v>354</v>
      </c>
      <c r="B41" s="68"/>
      <c r="C41" s="69" t="s">
        <v>377</v>
      </c>
      <c r="D41" s="129" t="s">
        <v>1432</v>
      </c>
      <c r="E41" s="130" t="s">
        <v>1476</v>
      </c>
      <c r="F41" s="130" t="s">
        <v>1576</v>
      </c>
      <c r="G41" s="130" t="s">
        <v>194</v>
      </c>
      <c r="H41" s="130" t="s">
        <v>3204</v>
      </c>
      <c r="I41" s="130" t="s">
        <v>3502</v>
      </c>
      <c r="J41" s="130" t="s">
        <v>1256</v>
      </c>
      <c r="K41" s="130" t="s">
        <v>2458</v>
      </c>
      <c r="L41" s="130" t="s">
        <v>1318</v>
      </c>
      <c r="M41" s="131" t="s">
        <v>1318</v>
      </c>
      <c r="N41" s="70"/>
      <c r="O41" s="71" t="s">
        <v>2484</v>
      </c>
      <c r="P41" s="53"/>
      <c r="Q41"/>
    </row>
    <row r="42" spans="1:17" ht="12.75">
      <c r="A42" s="66" t="s">
        <v>3339</v>
      </c>
      <c r="B42" s="72">
        <v>217</v>
      </c>
      <c r="C42" s="67" t="s">
        <v>1126</v>
      </c>
      <c r="D42" s="126" t="s">
        <v>1398</v>
      </c>
      <c r="E42" s="127" t="s">
        <v>1399</v>
      </c>
      <c r="F42" s="127" t="s">
        <v>1400</v>
      </c>
      <c r="G42" s="127" t="s">
        <v>3199</v>
      </c>
      <c r="H42" s="127" t="s">
        <v>3200</v>
      </c>
      <c r="I42" s="127" t="s">
        <v>3340</v>
      </c>
      <c r="J42" s="127" t="s">
        <v>3341</v>
      </c>
      <c r="K42" s="127" t="s">
        <v>1448</v>
      </c>
      <c r="L42" s="127" t="s">
        <v>3484</v>
      </c>
      <c r="M42" s="128" t="s">
        <v>2550</v>
      </c>
      <c r="N42" s="61"/>
      <c r="O42" s="62" t="s">
        <v>2551</v>
      </c>
      <c r="P42" s="53"/>
      <c r="Q42"/>
    </row>
    <row r="43" spans="1:17" ht="12.75">
      <c r="A43" s="63" t="s">
        <v>359</v>
      </c>
      <c r="B43" s="68"/>
      <c r="C43" s="69" t="s">
        <v>872</v>
      </c>
      <c r="D43" s="129" t="s">
        <v>1402</v>
      </c>
      <c r="E43" s="130" t="s">
        <v>1376</v>
      </c>
      <c r="F43" s="130" t="s">
        <v>1381</v>
      </c>
      <c r="G43" s="130" t="s">
        <v>3193</v>
      </c>
      <c r="H43" s="130" t="s">
        <v>3202</v>
      </c>
      <c r="I43" s="130" t="s">
        <v>1335</v>
      </c>
      <c r="J43" s="130" t="s">
        <v>1402</v>
      </c>
      <c r="K43" s="130" t="s">
        <v>1300</v>
      </c>
      <c r="L43" s="130" t="s">
        <v>3170</v>
      </c>
      <c r="M43" s="131" t="s">
        <v>1312</v>
      </c>
      <c r="N43" s="70"/>
      <c r="O43" s="71" t="s">
        <v>2552</v>
      </c>
      <c r="P43" s="53"/>
      <c r="Q43"/>
    </row>
    <row r="44" spans="1:17" ht="12.75">
      <c r="A44" s="66" t="s">
        <v>2553</v>
      </c>
      <c r="B44" s="72">
        <v>23</v>
      </c>
      <c r="C44" s="67" t="s">
        <v>1110</v>
      </c>
      <c r="D44" s="126" t="s">
        <v>1326</v>
      </c>
      <c r="E44" s="127" t="s">
        <v>1327</v>
      </c>
      <c r="F44" s="127" t="s">
        <v>1310</v>
      </c>
      <c r="G44" s="127" t="s">
        <v>3205</v>
      </c>
      <c r="H44" s="127" t="s">
        <v>3206</v>
      </c>
      <c r="I44" s="127" t="s">
        <v>3305</v>
      </c>
      <c r="J44" s="127" t="s">
        <v>3364</v>
      </c>
      <c r="K44" s="127" t="s">
        <v>1348</v>
      </c>
      <c r="L44" s="127" t="s">
        <v>2554</v>
      </c>
      <c r="M44" s="128" t="s">
        <v>2555</v>
      </c>
      <c r="N44" s="61"/>
      <c r="O44" s="62" t="s">
        <v>2556</v>
      </c>
      <c r="P44" s="53"/>
      <c r="Q44"/>
    </row>
    <row r="45" spans="1:17" ht="12.75">
      <c r="A45" s="63" t="s">
        <v>363</v>
      </c>
      <c r="B45" s="68"/>
      <c r="C45" s="69" t="s">
        <v>616</v>
      </c>
      <c r="D45" s="129" t="s">
        <v>1514</v>
      </c>
      <c r="E45" s="130" t="s">
        <v>1503</v>
      </c>
      <c r="F45" s="130" t="s">
        <v>1357</v>
      </c>
      <c r="G45" s="130" t="s">
        <v>195</v>
      </c>
      <c r="H45" s="130" t="s">
        <v>3207</v>
      </c>
      <c r="I45" s="130" t="s">
        <v>3504</v>
      </c>
      <c r="J45" s="130" t="s">
        <v>3365</v>
      </c>
      <c r="K45" s="130" t="s">
        <v>2490</v>
      </c>
      <c r="L45" s="130" t="s">
        <v>2489</v>
      </c>
      <c r="M45" s="131" t="s">
        <v>2490</v>
      </c>
      <c r="N45" s="70"/>
      <c r="O45" s="71" t="s">
        <v>2557</v>
      </c>
      <c r="P45" s="53"/>
      <c r="Q45"/>
    </row>
    <row r="46" spans="1:17" ht="12.75">
      <c r="A46" s="66" t="s">
        <v>2499</v>
      </c>
      <c r="B46" s="72">
        <v>35</v>
      </c>
      <c r="C46" s="67" t="s">
        <v>1122</v>
      </c>
      <c r="D46" s="126" t="s">
        <v>1460</v>
      </c>
      <c r="E46" s="127" t="s">
        <v>1297</v>
      </c>
      <c r="F46" s="127" t="s">
        <v>1236</v>
      </c>
      <c r="G46" s="127" t="s">
        <v>3180</v>
      </c>
      <c r="H46" s="127" t="s">
        <v>3185</v>
      </c>
      <c r="I46" s="127" t="s">
        <v>3316</v>
      </c>
      <c r="J46" s="127" t="s">
        <v>3317</v>
      </c>
      <c r="K46" s="127" t="s">
        <v>1299</v>
      </c>
      <c r="L46" s="127" t="s">
        <v>1552</v>
      </c>
      <c r="M46" s="128" t="s">
        <v>2485</v>
      </c>
      <c r="N46" s="61"/>
      <c r="O46" s="62" t="s">
        <v>2486</v>
      </c>
      <c r="P46" s="53"/>
      <c r="Q46"/>
    </row>
    <row r="47" spans="1:17" ht="12.75">
      <c r="A47" s="63" t="s">
        <v>356</v>
      </c>
      <c r="B47" s="68"/>
      <c r="C47" s="69" t="s">
        <v>436</v>
      </c>
      <c r="D47" s="129" t="s">
        <v>1462</v>
      </c>
      <c r="E47" s="130" t="s">
        <v>1456</v>
      </c>
      <c r="F47" s="130" t="s">
        <v>1721</v>
      </c>
      <c r="G47" s="130" t="s">
        <v>3202</v>
      </c>
      <c r="H47" s="130" t="s">
        <v>3250</v>
      </c>
      <c r="I47" s="130" t="s">
        <v>3367</v>
      </c>
      <c r="J47" s="130" t="s">
        <v>3392</v>
      </c>
      <c r="K47" s="130" t="s">
        <v>0</v>
      </c>
      <c r="L47" s="130" t="s">
        <v>0</v>
      </c>
      <c r="M47" s="131" t="s">
        <v>3307</v>
      </c>
      <c r="N47" s="70"/>
      <c r="O47" s="71" t="s">
        <v>2488</v>
      </c>
      <c r="P47" s="53"/>
      <c r="Q47"/>
    </row>
    <row r="48" spans="1:17" ht="12.75">
      <c r="A48" s="66" t="s">
        <v>3363</v>
      </c>
      <c r="B48" s="72">
        <v>22</v>
      </c>
      <c r="C48" s="67" t="s">
        <v>1109</v>
      </c>
      <c r="D48" s="126" t="s">
        <v>1302</v>
      </c>
      <c r="E48" s="127" t="s">
        <v>1303</v>
      </c>
      <c r="F48" s="127" t="s">
        <v>1304</v>
      </c>
      <c r="G48" s="127" t="s">
        <v>3177</v>
      </c>
      <c r="H48" s="127" t="s">
        <v>3178</v>
      </c>
      <c r="I48" s="127" t="s">
        <v>3314</v>
      </c>
      <c r="J48" s="127" t="s">
        <v>1242</v>
      </c>
      <c r="K48" s="127" t="s">
        <v>3393</v>
      </c>
      <c r="L48" s="127" t="s">
        <v>2464</v>
      </c>
      <c r="M48" s="128" t="s">
        <v>2465</v>
      </c>
      <c r="N48" s="61"/>
      <c r="O48" s="62" t="s">
        <v>2466</v>
      </c>
      <c r="P48" s="53"/>
      <c r="Q48"/>
    </row>
    <row r="49" spans="1:17" ht="12.75">
      <c r="A49" s="63" t="s">
        <v>363</v>
      </c>
      <c r="B49" s="68"/>
      <c r="C49" s="69" t="s">
        <v>613</v>
      </c>
      <c r="D49" s="129" t="s">
        <v>1343</v>
      </c>
      <c r="E49" s="130" t="s">
        <v>1351</v>
      </c>
      <c r="F49" s="130" t="s">
        <v>1306</v>
      </c>
      <c r="G49" s="130" t="s">
        <v>193</v>
      </c>
      <c r="H49" s="130" t="s">
        <v>1351</v>
      </c>
      <c r="I49" s="130" t="s">
        <v>3503</v>
      </c>
      <c r="J49" s="130" t="s">
        <v>1766</v>
      </c>
      <c r="K49" s="130" t="s">
        <v>2884</v>
      </c>
      <c r="L49" s="130" t="s">
        <v>1351</v>
      </c>
      <c r="M49" s="131" t="s">
        <v>195</v>
      </c>
      <c r="N49" s="70"/>
      <c r="O49" s="71" t="s">
        <v>2467</v>
      </c>
      <c r="P49" s="53"/>
      <c r="Q49"/>
    </row>
    <row r="50" spans="1:17" ht="12.75">
      <c r="A50" s="66" t="s">
        <v>1720</v>
      </c>
      <c r="B50" s="72">
        <v>34</v>
      </c>
      <c r="C50" s="67" t="s">
        <v>1121</v>
      </c>
      <c r="D50" s="126" t="s">
        <v>1466</v>
      </c>
      <c r="E50" s="127" t="s">
        <v>1467</v>
      </c>
      <c r="F50" s="127" t="s">
        <v>1468</v>
      </c>
      <c r="G50" s="127" t="s">
        <v>3188</v>
      </c>
      <c r="H50" s="127" t="s">
        <v>3189</v>
      </c>
      <c r="I50" s="127" t="s">
        <v>3296</v>
      </c>
      <c r="J50" s="127" t="s">
        <v>3315</v>
      </c>
      <c r="K50" s="127" t="s">
        <v>2491</v>
      </c>
      <c r="L50" s="127" t="s">
        <v>2492</v>
      </c>
      <c r="M50" s="128" t="s">
        <v>1473</v>
      </c>
      <c r="N50" s="61"/>
      <c r="O50" s="62" t="s">
        <v>2493</v>
      </c>
      <c r="P50" s="53"/>
      <c r="Q50"/>
    </row>
    <row r="51" spans="1:17" ht="12.75">
      <c r="A51" s="63" t="s">
        <v>356</v>
      </c>
      <c r="B51" s="68"/>
      <c r="C51" s="69" t="s">
        <v>432</v>
      </c>
      <c r="D51" s="129" t="s">
        <v>1470</v>
      </c>
      <c r="E51" s="130" t="s">
        <v>1358</v>
      </c>
      <c r="F51" s="130" t="s">
        <v>1724</v>
      </c>
      <c r="G51" s="130" t="s">
        <v>1470</v>
      </c>
      <c r="H51" s="130" t="s">
        <v>3251</v>
      </c>
      <c r="I51" s="130" t="s">
        <v>0</v>
      </c>
      <c r="J51" s="130" t="s">
        <v>3391</v>
      </c>
      <c r="K51" s="130" t="s">
        <v>1336</v>
      </c>
      <c r="L51" s="130" t="s">
        <v>2635</v>
      </c>
      <c r="M51" s="131" t="s">
        <v>2600</v>
      </c>
      <c r="N51" s="70"/>
      <c r="O51" s="71" t="s">
        <v>2495</v>
      </c>
      <c r="P51" s="53"/>
      <c r="Q51"/>
    </row>
    <row r="52" spans="1:17" ht="12.75">
      <c r="A52" s="66" t="s">
        <v>2509</v>
      </c>
      <c r="B52" s="72">
        <v>218</v>
      </c>
      <c r="C52" s="67" t="s">
        <v>1113</v>
      </c>
      <c r="D52" s="126" t="s">
        <v>1353</v>
      </c>
      <c r="E52" s="127" t="s">
        <v>1332</v>
      </c>
      <c r="F52" s="127" t="s">
        <v>1354</v>
      </c>
      <c r="G52" s="127" t="s">
        <v>3212</v>
      </c>
      <c r="H52" s="127" t="s">
        <v>3213</v>
      </c>
      <c r="I52" s="127" t="s">
        <v>3343</v>
      </c>
      <c r="J52" s="127" t="s">
        <v>3344</v>
      </c>
      <c r="K52" s="127" t="s">
        <v>2531</v>
      </c>
      <c r="L52" s="127" t="s">
        <v>2558</v>
      </c>
      <c r="M52" s="128" t="s">
        <v>2559</v>
      </c>
      <c r="N52" s="61"/>
      <c r="O52" s="62" t="s">
        <v>2560</v>
      </c>
      <c r="P52" s="53"/>
      <c r="Q52"/>
    </row>
    <row r="53" spans="1:17" ht="12.75">
      <c r="A53" s="63" t="s">
        <v>359</v>
      </c>
      <c r="B53" s="68"/>
      <c r="C53" s="69" t="s">
        <v>540</v>
      </c>
      <c r="D53" s="129" t="s">
        <v>1336</v>
      </c>
      <c r="E53" s="130" t="s">
        <v>1727</v>
      </c>
      <c r="F53" s="130" t="s">
        <v>1454</v>
      </c>
      <c r="G53" s="130" t="s">
        <v>197</v>
      </c>
      <c r="H53" s="130" t="s">
        <v>3253</v>
      </c>
      <c r="I53" s="130" t="s">
        <v>1</v>
      </c>
      <c r="J53" s="130" t="s">
        <v>3202</v>
      </c>
      <c r="K53" s="130" t="s">
        <v>2629</v>
      </c>
      <c r="L53" s="130" t="s">
        <v>2561</v>
      </c>
      <c r="M53" s="131" t="s">
        <v>2562</v>
      </c>
      <c r="N53" s="70"/>
      <c r="O53" s="71" t="s">
        <v>2563</v>
      </c>
      <c r="P53" s="53"/>
      <c r="Q53"/>
    </row>
    <row r="54" spans="1:17" ht="12.75">
      <c r="A54" s="66" t="s">
        <v>1723</v>
      </c>
      <c r="B54" s="72">
        <v>25</v>
      </c>
      <c r="C54" s="67" t="s">
        <v>1112</v>
      </c>
      <c r="D54" s="126" t="s">
        <v>1338</v>
      </c>
      <c r="E54" s="127" t="s">
        <v>1339</v>
      </c>
      <c r="F54" s="127" t="s">
        <v>1340</v>
      </c>
      <c r="G54" s="127" t="s">
        <v>3227</v>
      </c>
      <c r="H54" s="127" t="s">
        <v>3228</v>
      </c>
      <c r="I54" s="127" t="s">
        <v>3374</v>
      </c>
      <c r="J54" s="127" t="s">
        <v>3375</v>
      </c>
      <c r="K54" s="127" t="s">
        <v>1305</v>
      </c>
      <c r="L54" s="127" t="s">
        <v>2564</v>
      </c>
      <c r="M54" s="128" t="s">
        <v>2565</v>
      </c>
      <c r="N54" s="61" t="s">
        <v>1365</v>
      </c>
      <c r="O54" s="62" t="s">
        <v>2566</v>
      </c>
      <c r="P54" s="53"/>
      <c r="Q54"/>
    </row>
    <row r="55" spans="1:17" ht="12.75">
      <c r="A55" s="63" t="s">
        <v>355</v>
      </c>
      <c r="B55" s="68"/>
      <c r="C55" s="69" t="s">
        <v>418</v>
      </c>
      <c r="D55" s="129" t="s">
        <v>1509</v>
      </c>
      <c r="E55" s="130" t="s">
        <v>1509</v>
      </c>
      <c r="F55" s="130" t="s">
        <v>1760</v>
      </c>
      <c r="G55" s="130" t="s">
        <v>1770</v>
      </c>
      <c r="H55" s="130" t="s">
        <v>3260</v>
      </c>
      <c r="I55" s="130" t="s">
        <v>3342</v>
      </c>
      <c r="J55" s="130" t="s">
        <v>3349</v>
      </c>
      <c r="K55" s="130" t="s">
        <v>1335</v>
      </c>
      <c r="L55" s="130" t="s">
        <v>2601</v>
      </c>
      <c r="M55" s="131" t="s">
        <v>2568</v>
      </c>
      <c r="N55" s="70"/>
      <c r="O55" s="71" t="s">
        <v>2569</v>
      </c>
      <c r="P55" s="53"/>
      <c r="Q55"/>
    </row>
    <row r="56" spans="1:17" ht="12.75">
      <c r="A56" s="66" t="s">
        <v>2570</v>
      </c>
      <c r="B56" s="72">
        <v>86</v>
      </c>
      <c r="C56" s="67" t="s">
        <v>1173</v>
      </c>
      <c r="D56" s="126" t="s">
        <v>1780</v>
      </c>
      <c r="E56" s="127" t="s">
        <v>1360</v>
      </c>
      <c r="F56" s="127" t="s">
        <v>1333</v>
      </c>
      <c r="G56" s="127" t="s">
        <v>3183</v>
      </c>
      <c r="H56" s="127" t="s">
        <v>3256</v>
      </c>
      <c r="I56" s="127" t="s">
        <v>3393</v>
      </c>
      <c r="J56" s="127" t="s">
        <v>1055</v>
      </c>
      <c r="K56" s="127" t="s">
        <v>2602</v>
      </c>
      <c r="L56" s="127" t="s">
        <v>2603</v>
      </c>
      <c r="M56" s="128" t="s">
        <v>3452</v>
      </c>
      <c r="N56" s="61"/>
      <c r="O56" s="62" t="s">
        <v>2604</v>
      </c>
      <c r="P56" s="53"/>
      <c r="Q56"/>
    </row>
    <row r="57" spans="1:17" ht="12.75">
      <c r="A57" s="63" t="s">
        <v>357</v>
      </c>
      <c r="B57" s="68"/>
      <c r="C57" s="69" t="s">
        <v>386</v>
      </c>
      <c r="D57" s="129" t="s">
        <v>1782</v>
      </c>
      <c r="E57" s="130" t="s">
        <v>1772</v>
      </c>
      <c r="F57" s="130" t="s">
        <v>1783</v>
      </c>
      <c r="G57" s="130" t="s">
        <v>1491</v>
      </c>
      <c r="H57" s="130" t="s">
        <v>3257</v>
      </c>
      <c r="I57" s="130" t="s">
        <v>3263</v>
      </c>
      <c r="J57" s="130" t="s">
        <v>3320</v>
      </c>
      <c r="K57" s="130" t="s">
        <v>3345</v>
      </c>
      <c r="L57" s="130" t="s">
        <v>2578</v>
      </c>
      <c r="M57" s="131" t="s">
        <v>1459</v>
      </c>
      <c r="N57" s="70"/>
      <c r="O57" s="71" t="s">
        <v>2605</v>
      </c>
      <c r="P57" s="53"/>
      <c r="Q57"/>
    </row>
    <row r="58" spans="1:17" ht="12.75">
      <c r="A58" s="66" t="s">
        <v>1726</v>
      </c>
      <c r="B58" s="72">
        <v>28</v>
      </c>
      <c r="C58" s="67" t="s">
        <v>1115</v>
      </c>
      <c r="D58" s="126" t="s">
        <v>1331</v>
      </c>
      <c r="E58" s="127" t="s">
        <v>1332</v>
      </c>
      <c r="F58" s="127" t="s">
        <v>1333</v>
      </c>
      <c r="G58" s="127" t="s">
        <v>3214</v>
      </c>
      <c r="H58" s="127" t="s">
        <v>3215</v>
      </c>
      <c r="I58" s="127" t="s">
        <v>3376</v>
      </c>
      <c r="J58" s="127" t="s">
        <v>3377</v>
      </c>
      <c r="K58" s="127" t="s">
        <v>2571</v>
      </c>
      <c r="L58" s="127" t="s">
        <v>2572</v>
      </c>
      <c r="M58" s="128" t="s">
        <v>2573</v>
      </c>
      <c r="N58" s="61"/>
      <c r="O58" s="62" t="s">
        <v>2574</v>
      </c>
      <c r="P58" s="53"/>
      <c r="Q58"/>
    </row>
    <row r="59" spans="1:17" ht="12.75">
      <c r="A59" s="63" t="s">
        <v>355</v>
      </c>
      <c r="B59" s="68"/>
      <c r="C59" s="69" t="s">
        <v>418</v>
      </c>
      <c r="D59" s="129" t="s">
        <v>1742</v>
      </c>
      <c r="E59" s="130" t="s">
        <v>1755</v>
      </c>
      <c r="F59" s="130" t="s">
        <v>1370</v>
      </c>
      <c r="G59" s="130" t="s">
        <v>1613</v>
      </c>
      <c r="H59" s="130" t="s">
        <v>1358</v>
      </c>
      <c r="I59" s="130" t="s">
        <v>3</v>
      </c>
      <c r="J59" s="130" t="s">
        <v>3395</v>
      </c>
      <c r="K59" s="130" t="s">
        <v>2578</v>
      </c>
      <c r="L59" s="130" t="s">
        <v>3202</v>
      </c>
      <c r="M59" s="131" t="s">
        <v>194</v>
      </c>
      <c r="N59" s="70"/>
      <c r="O59" s="71" t="s">
        <v>2575</v>
      </c>
      <c r="P59" s="53"/>
      <c r="Q59"/>
    </row>
    <row r="60" spans="1:17" ht="12.75">
      <c r="A60" s="66" t="s">
        <v>2577</v>
      </c>
      <c r="B60" s="72">
        <v>18</v>
      </c>
      <c r="C60" s="67" t="s">
        <v>1105</v>
      </c>
      <c r="D60" s="126" t="s">
        <v>1272</v>
      </c>
      <c r="E60" s="127" t="s">
        <v>1273</v>
      </c>
      <c r="F60" s="127" t="s">
        <v>1274</v>
      </c>
      <c r="G60" s="127" t="s">
        <v>3190</v>
      </c>
      <c r="H60" s="127" t="s">
        <v>3191</v>
      </c>
      <c r="I60" s="127" t="s">
        <v>3318</v>
      </c>
      <c r="J60" s="127" t="s">
        <v>3319</v>
      </c>
      <c r="K60" s="127" t="s">
        <v>1299</v>
      </c>
      <c r="L60" s="127" t="s">
        <v>1676</v>
      </c>
      <c r="M60" s="128" t="s">
        <v>2496</v>
      </c>
      <c r="N60" s="61"/>
      <c r="O60" s="62" t="s">
        <v>2497</v>
      </c>
      <c r="P60" s="53"/>
      <c r="Q60"/>
    </row>
    <row r="61" spans="1:17" ht="12.75">
      <c r="A61" s="63" t="s">
        <v>354</v>
      </c>
      <c r="B61" s="68"/>
      <c r="C61" s="69" t="s">
        <v>389</v>
      </c>
      <c r="D61" s="129" t="s">
        <v>1431</v>
      </c>
      <c r="E61" s="130" t="s">
        <v>1415</v>
      </c>
      <c r="F61" s="130" t="s">
        <v>1732</v>
      </c>
      <c r="G61" s="130" t="s">
        <v>202</v>
      </c>
      <c r="H61" s="130" t="s">
        <v>203</v>
      </c>
      <c r="I61" s="130" t="s">
        <v>3402</v>
      </c>
      <c r="J61" s="130" t="s">
        <v>3345</v>
      </c>
      <c r="K61" s="130" t="s">
        <v>196</v>
      </c>
      <c r="L61" s="130" t="s">
        <v>3391</v>
      </c>
      <c r="M61" s="131" t="s">
        <v>2576</v>
      </c>
      <c r="N61" s="70"/>
      <c r="O61" s="71" t="s">
        <v>2498</v>
      </c>
      <c r="P61" s="53"/>
      <c r="Q61"/>
    </row>
    <row r="62" spans="1:17" ht="12.75">
      <c r="A62" s="66" t="s">
        <v>2606</v>
      </c>
      <c r="B62" s="72">
        <v>203</v>
      </c>
      <c r="C62" s="67" t="s">
        <v>1211</v>
      </c>
      <c r="D62" s="126" t="s">
        <v>1405</v>
      </c>
      <c r="E62" s="127" t="s">
        <v>1406</v>
      </c>
      <c r="F62" s="127" t="s">
        <v>1236</v>
      </c>
      <c r="G62" s="127" t="s">
        <v>3208</v>
      </c>
      <c r="H62" s="127" t="s">
        <v>3209</v>
      </c>
      <c r="I62" s="127" t="s">
        <v>3346</v>
      </c>
      <c r="J62" s="127" t="s">
        <v>3317</v>
      </c>
      <c r="K62" s="127" t="s">
        <v>3305</v>
      </c>
      <c r="L62" s="127" t="s">
        <v>2500</v>
      </c>
      <c r="M62" s="128" t="s">
        <v>3474</v>
      </c>
      <c r="N62" s="61"/>
      <c r="O62" s="62" t="s">
        <v>2501</v>
      </c>
      <c r="P62" s="53"/>
      <c r="Q62"/>
    </row>
    <row r="63" spans="1:17" ht="12.75">
      <c r="A63" s="63" t="s">
        <v>359</v>
      </c>
      <c r="B63" s="68"/>
      <c r="C63" s="69" t="s">
        <v>540</v>
      </c>
      <c r="D63" s="129" t="s">
        <v>1739</v>
      </c>
      <c r="E63" s="130" t="s">
        <v>1492</v>
      </c>
      <c r="F63" s="130" t="s">
        <v>1721</v>
      </c>
      <c r="G63" s="130" t="s">
        <v>196</v>
      </c>
      <c r="H63" s="130" t="s">
        <v>1576</v>
      </c>
      <c r="I63" s="130" t="s">
        <v>2</v>
      </c>
      <c r="J63" s="130" t="s">
        <v>3366</v>
      </c>
      <c r="K63" s="130" t="s">
        <v>2562</v>
      </c>
      <c r="L63" s="130" t="s">
        <v>1954</v>
      </c>
      <c r="M63" s="131" t="s">
        <v>3</v>
      </c>
      <c r="N63" s="70"/>
      <c r="O63" s="71" t="s">
        <v>2502</v>
      </c>
      <c r="P63" s="53"/>
      <c r="Q63"/>
    </row>
    <row r="64" spans="1:17" ht="12.75">
      <c r="A64" s="66" t="s">
        <v>2607</v>
      </c>
      <c r="B64" s="72">
        <v>37</v>
      </c>
      <c r="C64" s="67" t="s">
        <v>1124</v>
      </c>
      <c r="D64" s="126" t="s">
        <v>1526</v>
      </c>
      <c r="E64" s="127" t="s">
        <v>1527</v>
      </c>
      <c r="F64" s="127" t="s">
        <v>1400</v>
      </c>
      <c r="G64" s="127" t="s">
        <v>3254</v>
      </c>
      <c r="H64" s="127" t="s">
        <v>3255</v>
      </c>
      <c r="I64" s="127" t="s">
        <v>3372</v>
      </c>
      <c r="J64" s="127" t="s">
        <v>3373</v>
      </c>
      <c r="K64" s="127" t="s">
        <v>2608</v>
      </c>
      <c r="L64" s="127" t="s">
        <v>2609</v>
      </c>
      <c r="M64" s="128" t="s">
        <v>1303</v>
      </c>
      <c r="N64" s="61"/>
      <c r="O64" s="62" t="s">
        <v>2610</v>
      </c>
      <c r="P64" s="53"/>
      <c r="Q64"/>
    </row>
    <row r="65" spans="1:17" ht="12.75">
      <c r="A65" s="63" t="s">
        <v>356</v>
      </c>
      <c r="B65" s="68"/>
      <c r="C65" s="69" t="s">
        <v>436</v>
      </c>
      <c r="D65" s="129" t="s">
        <v>1627</v>
      </c>
      <c r="E65" s="130" t="s">
        <v>1618</v>
      </c>
      <c r="F65" s="130" t="s">
        <v>1775</v>
      </c>
      <c r="G65" s="130" t="s">
        <v>1749</v>
      </c>
      <c r="H65" s="130" t="s">
        <v>1749</v>
      </c>
      <c r="I65" s="130" t="s">
        <v>1462</v>
      </c>
      <c r="J65" s="130" t="s">
        <v>3194</v>
      </c>
      <c r="K65" s="130" t="s">
        <v>2671</v>
      </c>
      <c r="L65" s="130" t="s">
        <v>2494</v>
      </c>
      <c r="M65" s="131" t="s">
        <v>2611</v>
      </c>
      <c r="N65" s="70"/>
      <c r="O65" s="71" t="s">
        <v>2612</v>
      </c>
      <c r="P65" s="53"/>
      <c r="Q65"/>
    </row>
    <row r="66" spans="1:17" ht="12.75">
      <c r="A66" s="66" t="s">
        <v>2613</v>
      </c>
      <c r="B66" s="72">
        <v>205</v>
      </c>
      <c r="C66" s="67" t="s">
        <v>1213</v>
      </c>
      <c r="D66" s="126" t="s">
        <v>1409</v>
      </c>
      <c r="E66" s="127" t="s">
        <v>1410</v>
      </c>
      <c r="F66" s="127" t="s">
        <v>1411</v>
      </c>
      <c r="G66" s="127" t="s">
        <v>3210</v>
      </c>
      <c r="H66" s="127" t="s">
        <v>3211</v>
      </c>
      <c r="I66" s="127" t="s">
        <v>3316</v>
      </c>
      <c r="J66" s="127" t="s">
        <v>3348</v>
      </c>
      <c r="K66" s="127" t="s">
        <v>3393</v>
      </c>
      <c r="L66" s="127" t="s">
        <v>2503</v>
      </c>
      <c r="M66" s="128" t="s">
        <v>1527</v>
      </c>
      <c r="N66" s="61"/>
      <c r="O66" s="62" t="s">
        <v>2504</v>
      </c>
      <c r="P66" s="53"/>
      <c r="Q66"/>
    </row>
    <row r="67" spans="1:17" ht="12.75">
      <c r="A67" s="63" t="s">
        <v>359</v>
      </c>
      <c r="B67" s="68"/>
      <c r="C67" s="69" t="s">
        <v>540</v>
      </c>
      <c r="D67" s="129" t="s">
        <v>1744</v>
      </c>
      <c r="E67" s="130" t="s">
        <v>1498</v>
      </c>
      <c r="F67" s="130" t="s">
        <v>1742</v>
      </c>
      <c r="G67" s="130" t="s">
        <v>1432</v>
      </c>
      <c r="H67" s="130" t="s">
        <v>3252</v>
      </c>
      <c r="I67" s="130" t="s">
        <v>1381</v>
      </c>
      <c r="J67" s="130" t="s">
        <v>3368</v>
      </c>
      <c r="K67" s="130" t="s">
        <v>2567</v>
      </c>
      <c r="L67" s="130" t="s">
        <v>3491</v>
      </c>
      <c r="M67" s="131" t="s">
        <v>3261</v>
      </c>
      <c r="N67" s="70"/>
      <c r="O67" s="71" t="s">
        <v>2505</v>
      </c>
      <c r="P67" s="53"/>
      <c r="Q67"/>
    </row>
    <row r="68" spans="1:17" ht="12.75">
      <c r="A68" s="66" t="s">
        <v>3394</v>
      </c>
      <c r="B68" s="72">
        <v>31</v>
      </c>
      <c r="C68" s="67" t="s">
        <v>1118</v>
      </c>
      <c r="D68" s="126" t="s">
        <v>1363</v>
      </c>
      <c r="E68" s="127" t="s">
        <v>1364</v>
      </c>
      <c r="F68" s="127" t="s">
        <v>1333</v>
      </c>
      <c r="G68" s="127" t="s">
        <v>3225</v>
      </c>
      <c r="H68" s="127" t="s">
        <v>3226</v>
      </c>
      <c r="I68" s="127" t="s">
        <v>2188</v>
      </c>
      <c r="J68" s="127" t="s">
        <v>3380</v>
      </c>
      <c r="K68" s="127" t="s">
        <v>2579</v>
      </c>
      <c r="L68" s="127" t="s">
        <v>1574</v>
      </c>
      <c r="M68" s="128" t="s">
        <v>3414</v>
      </c>
      <c r="N68" s="61"/>
      <c r="O68" s="62" t="s">
        <v>2580</v>
      </c>
      <c r="P68" s="53"/>
      <c r="Q68"/>
    </row>
    <row r="69" spans="1:17" ht="12.75">
      <c r="A69" s="63" t="s">
        <v>355</v>
      </c>
      <c r="B69" s="68"/>
      <c r="C69" s="69" t="s">
        <v>626</v>
      </c>
      <c r="D69" s="129" t="s">
        <v>1463</v>
      </c>
      <c r="E69" s="130" t="s">
        <v>1500</v>
      </c>
      <c r="F69" s="130" t="s">
        <v>1370</v>
      </c>
      <c r="G69" s="130" t="s">
        <v>201</v>
      </c>
      <c r="H69" s="130" t="s">
        <v>1739</v>
      </c>
      <c r="I69" s="130" t="s">
        <v>6</v>
      </c>
      <c r="J69" s="130" t="s">
        <v>3263</v>
      </c>
      <c r="K69" s="130" t="s">
        <v>1744</v>
      </c>
      <c r="L69" s="130" t="s">
        <v>1459</v>
      </c>
      <c r="M69" s="131" t="s">
        <v>2581</v>
      </c>
      <c r="N69" s="70"/>
      <c r="O69" s="71" t="s">
        <v>2582</v>
      </c>
      <c r="P69" s="53"/>
      <c r="Q69"/>
    </row>
    <row r="70" spans="1:17" ht="12.75">
      <c r="A70" s="66" t="s">
        <v>2614</v>
      </c>
      <c r="B70" s="72">
        <v>49</v>
      </c>
      <c r="C70" s="67" t="s">
        <v>1136</v>
      </c>
      <c r="D70" s="126" t="s">
        <v>1531</v>
      </c>
      <c r="E70" s="127" t="s">
        <v>1532</v>
      </c>
      <c r="F70" s="127" t="s">
        <v>1487</v>
      </c>
      <c r="G70" s="127" t="s">
        <v>3258</v>
      </c>
      <c r="H70" s="127" t="s">
        <v>3259</v>
      </c>
      <c r="I70" s="127" t="s">
        <v>3369</v>
      </c>
      <c r="J70" s="127" t="s">
        <v>3370</v>
      </c>
      <c r="K70" s="127" t="s">
        <v>2615</v>
      </c>
      <c r="L70" s="127" t="s">
        <v>1398</v>
      </c>
      <c r="M70" s="128" t="s">
        <v>3462</v>
      </c>
      <c r="N70" s="61"/>
      <c r="O70" s="62" t="s">
        <v>2616</v>
      </c>
      <c r="P70" s="53"/>
      <c r="Q70"/>
    </row>
    <row r="71" spans="1:17" ht="12.75">
      <c r="A71" s="63" t="s">
        <v>355</v>
      </c>
      <c r="B71" s="68"/>
      <c r="C71" s="69" t="s">
        <v>418</v>
      </c>
      <c r="D71" s="129" t="s">
        <v>1770</v>
      </c>
      <c r="E71" s="130" t="s">
        <v>1465</v>
      </c>
      <c r="F71" s="130" t="s">
        <v>1766</v>
      </c>
      <c r="G71" s="130" t="s">
        <v>1721</v>
      </c>
      <c r="H71" s="130" t="s">
        <v>3218</v>
      </c>
      <c r="I71" s="130" t="s">
        <v>3371</v>
      </c>
      <c r="J71" s="130" t="s">
        <v>3362</v>
      </c>
      <c r="K71" s="130" t="s">
        <v>1501</v>
      </c>
      <c r="L71" s="130" t="s">
        <v>1432</v>
      </c>
      <c r="M71" s="131" t="s">
        <v>1744</v>
      </c>
      <c r="N71" s="70"/>
      <c r="O71" s="71" t="s">
        <v>2617</v>
      </c>
      <c r="P71" s="53"/>
      <c r="Q71"/>
    </row>
    <row r="72" spans="1:17" ht="12.75">
      <c r="A72" s="66" t="s">
        <v>1740</v>
      </c>
      <c r="B72" s="72">
        <v>32</v>
      </c>
      <c r="C72" s="67" t="s">
        <v>1119</v>
      </c>
      <c r="D72" s="126" t="s">
        <v>1421</v>
      </c>
      <c r="E72" s="127" t="s">
        <v>1422</v>
      </c>
      <c r="F72" s="127" t="s">
        <v>1423</v>
      </c>
      <c r="G72" s="127" t="s">
        <v>3221</v>
      </c>
      <c r="H72" s="127" t="s">
        <v>3222</v>
      </c>
      <c r="I72" s="127" t="s">
        <v>3376</v>
      </c>
      <c r="J72" s="127" t="s">
        <v>3379</v>
      </c>
      <c r="K72" s="127" t="s">
        <v>2583</v>
      </c>
      <c r="L72" s="127" t="s">
        <v>1398</v>
      </c>
      <c r="M72" s="128" t="s">
        <v>2584</v>
      </c>
      <c r="N72" s="61"/>
      <c r="O72" s="62" t="s">
        <v>2585</v>
      </c>
      <c r="P72" s="53"/>
      <c r="Q72"/>
    </row>
    <row r="73" spans="1:17" ht="12.75">
      <c r="A73" s="63" t="s">
        <v>356</v>
      </c>
      <c r="B73" s="68"/>
      <c r="C73" s="69" t="s">
        <v>432</v>
      </c>
      <c r="D73" s="129" t="s">
        <v>1749</v>
      </c>
      <c r="E73" s="130" t="s">
        <v>1614</v>
      </c>
      <c r="F73" s="130" t="s">
        <v>1750</v>
      </c>
      <c r="G73" s="130" t="s">
        <v>200</v>
      </c>
      <c r="H73" s="130" t="s">
        <v>120</v>
      </c>
      <c r="I73" s="130" t="s">
        <v>3252</v>
      </c>
      <c r="J73" s="130" t="s">
        <v>3403</v>
      </c>
      <c r="K73" s="130" t="s">
        <v>2618</v>
      </c>
      <c r="L73" s="130" t="s">
        <v>3252</v>
      </c>
      <c r="M73" s="131" t="s">
        <v>2618</v>
      </c>
      <c r="N73" s="70"/>
      <c r="O73" s="71" t="s">
        <v>2586</v>
      </c>
      <c r="P73" s="53"/>
      <c r="Q73"/>
    </row>
    <row r="74" spans="1:17" ht="12.75">
      <c r="A74" s="66" t="s">
        <v>3396</v>
      </c>
      <c r="B74" s="72">
        <v>210</v>
      </c>
      <c r="C74" s="67" t="s">
        <v>1217</v>
      </c>
      <c r="D74" s="126" t="s">
        <v>1417</v>
      </c>
      <c r="E74" s="127" t="s">
        <v>1418</v>
      </c>
      <c r="F74" s="127" t="s">
        <v>1354</v>
      </c>
      <c r="G74" s="127" t="s">
        <v>3234</v>
      </c>
      <c r="H74" s="127" t="s">
        <v>3235</v>
      </c>
      <c r="I74" s="127" t="s">
        <v>3353</v>
      </c>
      <c r="J74" s="127" t="s">
        <v>3354</v>
      </c>
      <c r="K74" s="127" t="s">
        <v>3318</v>
      </c>
      <c r="L74" s="127" t="s">
        <v>1466</v>
      </c>
      <c r="M74" s="128" t="s">
        <v>2506</v>
      </c>
      <c r="N74" s="61"/>
      <c r="O74" s="62" t="s">
        <v>2507</v>
      </c>
      <c r="P74" s="53"/>
      <c r="Q74"/>
    </row>
    <row r="75" spans="1:17" ht="12.75">
      <c r="A75" s="63" t="s">
        <v>359</v>
      </c>
      <c r="B75" s="68"/>
      <c r="C75" s="69" t="s">
        <v>872</v>
      </c>
      <c r="D75" s="129" t="s">
        <v>1747</v>
      </c>
      <c r="E75" s="130" t="s">
        <v>1501</v>
      </c>
      <c r="F75" s="130" t="s">
        <v>1454</v>
      </c>
      <c r="G75" s="130" t="s">
        <v>205</v>
      </c>
      <c r="H75" s="130" t="s">
        <v>206</v>
      </c>
      <c r="I75" s="130" t="s">
        <v>205</v>
      </c>
      <c r="J75" s="130" t="s">
        <v>205</v>
      </c>
      <c r="K75" s="130" t="s">
        <v>3</v>
      </c>
      <c r="L75" s="130" t="s">
        <v>2567</v>
      </c>
      <c r="M75" s="131" t="s">
        <v>3260</v>
      </c>
      <c r="N75" s="70"/>
      <c r="O75" s="71" t="s">
        <v>2508</v>
      </c>
      <c r="P75" s="53"/>
      <c r="Q75"/>
    </row>
    <row r="76" spans="1:17" ht="12.75">
      <c r="A76" s="66" t="s">
        <v>2619</v>
      </c>
      <c r="B76" s="72">
        <v>55</v>
      </c>
      <c r="C76" s="67" t="s">
        <v>1142</v>
      </c>
      <c r="D76" s="126" t="s">
        <v>1485</v>
      </c>
      <c r="E76" s="127" t="s">
        <v>1486</v>
      </c>
      <c r="F76" s="127" t="s">
        <v>1487</v>
      </c>
      <c r="G76" s="127" t="s">
        <v>3223</v>
      </c>
      <c r="H76" s="127" t="s">
        <v>3224</v>
      </c>
      <c r="I76" s="127" t="s">
        <v>3378</v>
      </c>
      <c r="J76" s="127" t="s">
        <v>3315</v>
      </c>
      <c r="K76" s="127" t="s">
        <v>2587</v>
      </c>
      <c r="L76" s="127" t="s">
        <v>1405</v>
      </c>
      <c r="M76" s="128" t="s">
        <v>2588</v>
      </c>
      <c r="N76" s="61"/>
      <c r="O76" s="62" t="s">
        <v>2589</v>
      </c>
      <c r="P76" s="53"/>
      <c r="Q76"/>
    </row>
    <row r="77" spans="1:17" ht="12.75">
      <c r="A77" s="63" t="s">
        <v>358</v>
      </c>
      <c r="B77" s="68"/>
      <c r="C77" s="69" t="s">
        <v>671</v>
      </c>
      <c r="D77" s="129" t="s">
        <v>1736</v>
      </c>
      <c r="E77" s="130" t="s">
        <v>1489</v>
      </c>
      <c r="F77" s="130" t="s">
        <v>1737</v>
      </c>
      <c r="G77" s="130" t="s">
        <v>1758</v>
      </c>
      <c r="H77" s="130" t="s">
        <v>121</v>
      </c>
      <c r="I77" s="130" t="s">
        <v>4</v>
      </c>
      <c r="J77" s="130" t="s">
        <v>1736</v>
      </c>
      <c r="K77" s="130" t="s">
        <v>4</v>
      </c>
      <c r="L77" s="130" t="s">
        <v>2620</v>
      </c>
      <c r="M77" s="131" t="s">
        <v>1736</v>
      </c>
      <c r="N77" s="70"/>
      <c r="O77" s="71" t="s">
        <v>2590</v>
      </c>
      <c r="P77" s="53"/>
      <c r="Q77"/>
    </row>
    <row r="78" spans="1:17" ht="12.75">
      <c r="A78" s="66" t="s">
        <v>2621</v>
      </c>
      <c r="B78" s="72">
        <v>47</v>
      </c>
      <c r="C78" s="67" t="s">
        <v>1134</v>
      </c>
      <c r="D78" s="126" t="s">
        <v>1540</v>
      </c>
      <c r="E78" s="127" t="s">
        <v>1541</v>
      </c>
      <c r="F78" s="127" t="s">
        <v>1542</v>
      </c>
      <c r="G78" s="127" t="s">
        <v>3264</v>
      </c>
      <c r="H78" s="127" t="s">
        <v>3217</v>
      </c>
      <c r="I78" s="127" t="s">
        <v>1475</v>
      </c>
      <c r="J78" s="127" t="s">
        <v>3397</v>
      </c>
      <c r="K78" s="127" t="s">
        <v>2622</v>
      </c>
      <c r="L78" s="127" t="s">
        <v>2623</v>
      </c>
      <c r="M78" s="128" t="s">
        <v>2624</v>
      </c>
      <c r="N78" s="61"/>
      <c r="O78" s="62" t="s">
        <v>2625</v>
      </c>
      <c r="P78" s="53"/>
      <c r="Q78"/>
    </row>
    <row r="79" spans="1:17" ht="12.75">
      <c r="A79" s="63" t="s">
        <v>363</v>
      </c>
      <c r="B79" s="68"/>
      <c r="C79" s="69" t="s">
        <v>606</v>
      </c>
      <c r="D79" s="129" t="s">
        <v>1615</v>
      </c>
      <c r="E79" s="130" t="s">
        <v>1786</v>
      </c>
      <c r="F79" s="130" t="s">
        <v>1787</v>
      </c>
      <c r="G79" s="130" t="s">
        <v>3233</v>
      </c>
      <c r="H79" s="130" t="s">
        <v>3262</v>
      </c>
      <c r="I79" s="130" t="s">
        <v>1747</v>
      </c>
      <c r="J79" s="130" t="s">
        <v>3398</v>
      </c>
      <c r="K79" s="130" t="s">
        <v>205</v>
      </c>
      <c r="L79" s="130" t="s">
        <v>2626</v>
      </c>
      <c r="M79" s="131" t="s">
        <v>1357</v>
      </c>
      <c r="N79" s="70"/>
      <c r="O79" s="71" t="s">
        <v>2627</v>
      </c>
      <c r="P79" s="53"/>
      <c r="Q79"/>
    </row>
    <row r="80" spans="1:17" ht="12.75">
      <c r="A80" s="66" t="s">
        <v>2628</v>
      </c>
      <c r="B80" s="72">
        <v>206</v>
      </c>
      <c r="C80" s="67" t="s">
        <v>1214</v>
      </c>
      <c r="D80" s="126" t="s">
        <v>1426</v>
      </c>
      <c r="E80" s="127" t="s">
        <v>1427</v>
      </c>
      <c r="F80" s="127" t="s">
        <v>1428</v>
      </c>
      <c r="G80" s="127" t="s">
        <v>3231</v>
      </c>
      <c r="H80" s="127" t="s">
        <v>3232</v>
      </c>
      <c r="I80" s="127" t="s">
        <v>3355</v>
      </c>
      <c r="J80" s="127" t="s">
        <v>1232</v>
      </c>
      <c r="K80" s="127" t="s">
        <v>2510</v>
      </c>
      <c r="L80" s="127" t="s">
        <v>1338</v>
      </c>
      <c r="M80" s="128" t="s">
        <v>2511</v>
      </c>
      <c r="N80" s="61"/>
      <c r="O80" s="62" t="s">
        <v>2512</v>
      </c>
      <c r="P80" s="53"/>
      <c r="Q80"/>
    </row>
    <row r="81" spans="1:17" ht="12.75">
      <c r="A81" s="63" t="s">
        <v>359</v>
      </c>
      <c r="B81" s="68"/>
      <c r="C81" s="69" t="s">
        <v>540</v>
      </c>
      <c r="D81" s="129" t="s">
        <v>1491</v>
      </c>
      <c r="E81" s="130" t="s">
        <v>1496</v>
      </c>
      <c r="F81" s="130" t="s">
        <v>1752</v>
      </c>
      <c r="G81" s="130" t="s">
        <v>129</v>
      </c>
      <c r="H81" s="130" t="s">
        <v>1772</v>
      </c>
      <c r="I81" s="130" t="s">
        <v>7</v>
      </c>
      <c r="J81" s="130" t="s">
        <v>3424</v>
      </c>
      <c r="K81" s="130" t="s">
        <v>2885</v>
      </c>
      <c r="L81" s="130" t="s">
        <v>3368</v>
      </c>
      <c r="M81" s="131" t="s">
        <v>2629</v>
      </c>
      <c r="N81" s="70"/>
      <c r="O81" s="71" t="s">
        <v>2513</v>
      </c>
      <c r="P81" s="53"/>
      <c r="Q81"/>
    </row>
    <row r="82" spans="1:17" ht="12.75">
      <c r="A82" s="66" t="s">
        <v>2630</v>
      </c>
      <c r="B82" s="72">
        <v>50</v>
      </c>
      <c r="C82" s="67" t="s">
        <v>1137</v>
      </c>
      <c r="D82" s="126" t="s">
        <v>1485</v>
      </c>
      <c r="E82" s="127" t="s">
        <v>1422</v>
      </c>
      <c r="F82" s="127" t="s">
        <v>1502</v>
      </c>
      <c r="G82" s="127" t="s">
        <v>3238</v>
      </c>
      <c r="H82" s="127" t="s">
        <v>3239</v>
      </c>
      <c r="I82" s="127" t="s">
        <v>3384</v>
      </c>
      <c r="J82" s="127" t="s">
        <v>3377</v>
      </c>
      <c r="K82" s="127" t="s">
        <v>2591</v>
      </c>
      <c r="L82" s="127" t="s">
        <v>1472</v>
      </c>
      <c r="M82" s="128" t="s">
        <v>2592</v>
      </c>
      <c r="N82" s="61" t="s">
        <v>1802</v>
      </c>
      <c r="O82" s="62" t="s">
        <v>2593</v>
      </c>
      <c r="P82" s="53"/>
      <c r="Q82"/>
    </row>
    <row r="83" spans="1:17" ht="12.75">
      <c r="A83" s="63" t="s">
        <v>355</v>
      </c>
      <c r="B83" s="68"/>
      <c r="C83" s="69" t="s">
        <v>418</v>
      </c>
      <c r="D83" s="129" t="s">
        <v>1804</v>
      </c>
      <c r="E83" s="130" t="s">
        <v>1614</v>
      </c>
      <c r="F83" s="130" t="s">
        <v>1770</v>
      </c>
      <c r="G83" s="130" t="s">
        <v>1381</v>
      </c>
      <c r="H83" s="130" t="s">
        <v>3263</v>
      </c>
      <c r="I83" s="130" t="s">
        <v>3381</v>
      </c>
      <c r="J83" s="130" t="s">
        <v>3395</v>
      </c>
      <c r="K83" s="130" t="s">
        <v>1404</v>
      </c>
      <c r="L83" s="130" t="s">
        <v>2631</v>
      </c>
      <c r="M83" s="131" t="s">
        <v>2631</v>
      </c>
      <c r="N83" s="70" t="s">
        <v>1365</v>
      </c>
      <c r="O83" s="71" t="s">
        <v>2594</v>
      </c>
      <c r="P83" s="53"/>
      <c r="Q83"/>
    </row>
    <row r="84" spans="1:17" ht="12.75">
      <c r="A84" s="66" t="s">
        <v>1753</v>
      </c>
      <c r="B84" s="72">
        <v>212</v>
      </c>
      <c r="C84" s="67" t="s">
        <v>1132</v>
      </c>
      <c r="D84" s="126" t="s">
        <v>1438</v>
      </c>
      <c r="E84" s="127" t="s">
        <v>1439</v>
      </c>
      <c r="F84" s="127" t="s">
        <v>1440</v>
      </c>
      <c r="G84" s="127" t="s">
        <v>3236</v>
      </c>
      <c r="H84" s="127" t="s">
        <v>3237</v>
      </c>
      <c r="I84" s="127" t="s">
        <v>3351</v>
      </c>
      <c r="J84" s="127" t="s">
        <v>3352</v>
      </c>
      <c r="K84" s="127" t="s">
        <v>2514</v>
      </c>
      <c r="L84" s="127" t="s">
        <v>2515</v>
      </c>
      <c r="M84" s="128" t="s">
        <v>2516</v>
      </c>
      <c r="N84" s="61"/>
      <c r="O84" s="62" t="s">
        <v>2517</v>
      </c>
      <c r="P84" s="53"/>
      <c r="Q84"/>
    </row>
    <row r="85" spans="1:17" ht="12.75">
      <c r="A85" s="63" t="s">
        <v>359</v>
      </c>
      <c r="B85" s="68"/>
      <c r="C85" s="69" t="s">
        <v>881</v>
      </c>
      <c r="D85" s="129" t="s">
        <v>1772</v>
      </c>
      <c r="E85" s="130" t="s">
        <v>1521</v>
      </c>
      <c r="F85" s="130" t="s">
        <v>1655</v>
      </c>
      <c r="G85" s="130" t="s">
        <v>207</v>
      </c>
      <c r="H85" s="130" t="s">
        <v>124</v>
      </c>
      <c r="I85" s="130" t="s">
        <v>1498</v>
      </c>
      <c r="J85" s="130" t="s">
        <v>3381</v>
      </c>
      <c r="K85" s="130" t="s">
        <v>2886</v>
      </c>
      <c r="L85" s="130" t="s">
        <v>2632</v>
      </c>
      <c r="M85" s="131" t="s">
        <v>1729</v>
      </c>
      <c r="N85" s="70"/>
      <c r="O85" s="71" t="s">
        <v>2518</v>
      </c>
      <c r="P85" s="53"/>
      <c r="Q85"/>
    </row>
    <row r="86" spans="1:17" ht="12.75">
      <c r="A86" s="66" t="s">
        <v>2633</v>
      </c>
      <c r="B86" s="72">
        <v>36</v>
      </c>
      <c r="C86" s="67" t="s">
        <v>1123</v>
      </c>
      <c r="D86" s="126" t="s">
        <v>1517</v>
      </c>
      <c r="E86" s="127" t="s">
        <v>1091</v>
      </c>
      <c r="F86" s="127" t="s">
        <v>1502</v>
      </c>
      <c r="G86" s="127" t="s">
        <v>3274</v>
      </c>
      <c r="H86" s="127" t="s">
        <v>3275</v>
      </c>
      <c r="I86" s="127" t="s">
        <v>3387</v>
      </c>
      <c r="J86" s="127" t="s">
        <v>3388</v>
      </c>
      <c r="K86" s="127" t="s">
        <v>2595</v>
      </c>
      <c r="L86" s="127" t="s">
        <v>2596</v>
      </c>
      <c r="M86" s="128" t="s">
        <v>2597</v>
      </c>
      <c r="N86" s="61"/>
      <c r="O86" s="62" t="s">
        <v>2598</v>
      </c>
      <c r="P86" s="53"/>
      <c r="Q86"/>
    </row>
    <row r="87" spans="1:17" ht="12.75">
      <c r="A87" s="63" t="s">
        <v>356</v>
      </c>
      <c r="B87" s="68"/>
      <c r="C87" s="69" t="s">
        <v>633</v>
      </c>
      <c r="D87" s="129" t="s">
        <v>1768</v>
      </c>
      <c r="E87" s="130" t="s">
        <v>1769</v>
      </c>
      <c r="F87" s="130" t="s">
        <v>1770</v>
      </c>
      <c r="G87" s="130" t="s">
        <v>108</v>
      </c>
      <c r="H87" s="130" t="s">
        <v>210</v>
      </c>
      <c r="I87" s="130" t="s">
        <v>8</v>
      </c>
      <c r="J87" s="130" t="s">
        <v>3423</v>
      </c>
      <c r="K87" s="130" t="s">
        <v>2722</v>
      </c>
      <c r="L87" s="130" t="s">
        <v>2704</v>
      </c>
      <c r="M87" s="131" t="s">
        <v>2636</v>
      </c>
      <c r="N87" s="70"/>
      <c r="O87" s="71" t="s">
        <v>2599</v>
      </c>
      <c r="P87" s="53"/>
      <c r="Q87"/>
    </row>
    <row r="88" spans="1:17" ht="12.75">
      <c r="A88" s="66" t="s">
        <v>2637</v>
      </c>
      <c r="B88" s="72">
        <v>44</v>
      </c>
      <c r="C88" s="67" t="s">
        <v>1131</v>
      </c>
      <c r="D88" s="126" t="s">
        <v>1569</v>
      </c>
      <c r="E88" s="127" t="s">
        <v>1570</v>
      </c>
      <c r="F88" s="127" t="s">
        <v>1236</v>
      </c>
      <c r="G88" s="127" t="s">
        <v>132</v>
      </c>
      <c r="H88" s="127" t="s">
        <v>133</v>
      </c>
      <c r="I88" s="127" t="s">
        <v>3425</v>
      </c>
      <c r="J88" s="127" t="s">
        <v>3426</v>
      </c>
      <c r="K88" s="127" t="s">
        <v>2638</v>
      </c>
      <c r="L88" s="127" t="s">
        <v>2639</v>
      </c>
      <c r="M88" s="128" t="s">
        <v>2584</v>
      </c>
      <c r="N88" s="61"/>
      <c r="O88" s="62" t="s">
        <v>2640</v>
      </c>
      <c r="P88" s="53"/>
      <c r="Q88"/>
    </row>
    <row r="89" spans="1:17" ht="12.75">
      <c r="A89" s="63" t="s">
        <v>357</v>
      </c>
      <c r="B89" s="68"/>
      <c r="C89" s="69" t="s">
        <v>466</v>
      </c>
      <c r="D89" s="129" t="s">
        <v>1829</v>
      </c>
      <c r="E89" s="130" t="s">
        <v>1657</v>
      </c>
      <c r="F89" s="130" t="s">
        <v>1709</v>
      </c>
      <c r="G89" s="130" t="s">
        <v>123</v>
      </c>
      <c r="H89" s="130" t="s">
        <v>1786</v>
      </c>
      <c r="I89" s="130" t="s">
        <v>9</v>
      </c>
      <c r="J89" s="130" t="s">
        <v>125</v>
      </c>
      <c r="K89" s="130" t="s">
        <v>125</v>
      </c>
      <c r="L89" s="130" t="s">
        <v>2705</v>
      </c>
      <c r="M89" s="131" t="s">
        <v>1576</v>
      </c>
      <c r="N89" s="70"/>
      <c r="O89" s="71" t="s">
        <v>2641</v>
      </c>
      <c r="P89" s="53"/>
      <c r="Q89"/>
    </row>
    <row r="90" spans="1:17" ht="12.75">
      <c r="A90" s="66" t="s">
        <v>2642</v>
      </c>
      <c r="B90" s="72">
        <v>68</v>
      </c>
      <c r="C90" s="67" t="s">
        <v>1155</v>
      </c>
      <c r="D90" s="126" t="s">
        <v>1636</v>
      </c>
      <c r="E90" s="127" t="s">
        <v>1637</v>
      </c>
      <c r="F90" s="127" t="s">
        <v>1502</v>
      </c>
      <c r="G90" s="127" t="s">
        <v>134</v>
      </c>
      <c r="H90" s="127" t="s">
        <v>135</v>
      </c>
      <c r="I90" s="127" t="s">
        <v>3407</v>
      </c>
      <c r="J90" s="127" t="s">
        <v>3408</v>
      </c>
      <c r="K90" s="127" t="s">
        <v>2643</v>
      </c>
      <c r="L90" s="127" t="s">
        <v>2644</v>
      </c>
      <c r="M90" s="128" t="s">
        <v>2645</v>
      </c>
      <c r="N90" s="61"/>
      <c r="O90" s="62" t="s">
        <v>2646</v>
      </c>
      <c r="P90" s="53"/>
      <c r="Q90"/>
    </row>
    <row r="91" spans="1:17" ht="12.75">
      <c r="A91" s="63" t="s">
        <v>355</v>
      </c>
      <c r="B91" s="68"/>
      <c r="C91" s="69" t="s">
        <v>707</v>
      </c>
      <c r="D91" s="129" t="s">
        <v>1628</v>
      </c>
      <c r="E91" s="130" t="s">
        <v>1634</v>
      </c>
      <c r="F91" s="130" t="s">
        <v>1770</v>
      </c>
      <c r="G91" s="130" t="s">
        <v>222</v>
      </c>
      <c r="H91" s="130" t="s">
        <v>136</v>
      </c>
      <c r="I91" s="130" t="s">
        <v>11</v>
      </c>
      <c r="J91" s="130" t="s">
        <v>3261</v>
      </c>
      <c r="K91" s="130" t="s">
        <v>2634</v>
      </c>
      <c r="L91" s="130" t="s">
        <v>1739</v>
      </c>
      <c r="M91" s="131" t="s">
        <v>3381</v>
      </c>
      <c r="N91" s="70"/>
      <c r="O91" s="71" t="s">
        <v>2647</v>
      </c>
      <c r="P91" s="53"/>
      <c r="Q91"/>
    </row>
    <row r="92" spans="1:17" ht="12.75">
      <c r="A92" s="66" t="s">
        <v>2648</v>
      </c>
      <c r="B92" s="72">
        <v>52</v>
      </c>
      <c r="C92" s="67" t="s">
        <v>1139</v>
      </c>
      <c r="D92" s="126" t="s">
        <v>1573</v>
      </c>
      <c r="E92" s="127" t="s">
        <v>1574</v>
      </c>
      <c r="F92" s="127" t="s">
        <v>1542</v>
      </c>
      <c r="G92" s="127" t="s">
        <v>130</v>
      </c>
      <c r="H92" s="127" t="s">
        <v>131</v>
      </c>
      <c r="I92" s="127" t="s">
        <v>3427</v>
      </c>
      <c r="J92" s="127" t="s">
        <v>3428</v>
      </c>
      <c r="K92" s="127" t="s">
        <v>2649</v>
      </c>
      <c r="L92" s="127" t="s">
        <v>2650</v>
      </c>
      <c r="M92" s="128" t="s">
        <v>1547</v>
      </c>
      <c r="N92" s="61"/>
      <c r="O92" s="62" t="s">
        <v>2651</v>
      </c>
      <c r="P92" s="53"/>
      <c r="Q92"/>
    </row>
    <row r="93" spans="1:17" ht="12.75">
      <c r="A93" s="63" t="s">
        <v>355</v>
      </c>
      <c r="B93" s="68"/>
      <c r="C93" s="69" t="s">
        <v>418</v>
      </c>
      <c r="D93" s="129" t="s">
        <v>1830</v>
      </c>
      <c r="E93" s="130" t="s">
        <v>1831</v>
      </c>
      <c r="F93" s="130" t="s">
        <v>1832</v>
      </c>
      <c r="G93" s="130" t="s">
        <v>216</v>
      </c>
      <c r="H93" s="130" t="s">
        <v>1747</v>
      </c>
      <c r="I93" s="130" t="s">
        <v>1727</v>
      </c>
      <c r="J93" s="130" t="s">
        <v>1793</v>
      </c>
      <c r="K93" s="130" t="s">
        <v>136</v>
      </c>
      <c r="L93" s="130" t="s">
        <v>124</v>
      </c>
      <c r="M93" s="131" t="s">
        <v>8</v>
      </c>
      <c r="N93" s="70"/>
      <c r="O93" s="71" t="s">
        <v>2653</v>
      </c>
      <c r="P93" s="53"/>
      <c r="Q93"/>
    </row>
    <row r="94" spans="1:17" ht="12.75">
      <c r="A94" s="66" t="s">
        <v>2706</v>
      </c>
      <c r="B94" s="72">
        <v>46</v>
      </c>
      <c r="C94" s="67" t="s">
        <v>1133</v>
      </c>
      <c r="D94" s="126" t="s">
        <v>1582</v>
      </c>
      <c r="E94" s="127" t="s">
        <v>1583</v>
      </c>
      <c r="F94" s="127" t="s">
        <v>1584</v>
      </c>
      <c r="G94" s="127" t="s">
        <v>139</v>
      </c>
      <c r="H94" s="127" t="s">
        <v>128</v>
      </c>
      <c r="I94" s="127" t="s">
        <v>3432</v>
      </c>
      <c r="J94" s="127" t="s">
        <v>3433</v>
      </c>
      <c r="K94" s="127" t="s">
        <v>2707</v>
      </c>
      <c r="L94" s="127" t="s">
        <v>2708</v>
      </c>
      <c r="M94" s="128" t="s">
        <v>2709</v>
      </c>
      <c r="N94" s="61" t="s">
        <v>1365</v>
      </c>
      <c r="O94" s="62" t="s">
        <v>2710</v>
      </c>
      <c r="P94" s="53"/>
      <c r="Q94"/>
    </row>
    <row r="95" spans="1:17" ht="12.75">
      <c r="A95" s="63" t="s">
        <v>357</v>
      </c>
      <c r="B95" s="68"/>
      <c r="C95" s="69" t="s">
        <v>466</v>
      </c>
      <c r="D95" s="129" t="s">
        <v>1836</v>
      </c>
      <c r="E95" s="130" t="s">
        <v>1444</v>
      </c>
      <c r="F95" s="130" t="s">
        <v>1837</v>
      </c>
      <c r="G95" s="130" t="s">
        <v>226</v>
      </c>
      <c r="H95" s="130" t="s">
        <v>140</v>
      </c>
      <c r="I95" s="130" t="s">
        <v>10</v>
      </c>
      <c r="J95" s="130" t="s">
        <v>3404</v>
      </c>
      <c r="K95" s="130" t="s">
        <v>1774</v>
      </c>
      <c r="L95" s="130" t="s">
        <v>1463</v>
      </c>
      <c r="M95" s="131" t="s">
        <v>1519</v>
      </c>
      <c r="N95" s="70"/>
      <c r="O95" s="71" t="s">
        <v>2711</v>
      </c>
      <c r="P95" s="53"/>
      <c r="Q95"/>
    </row>
    <row r="96" spans="1:17" ht="12.75">
      <c r="A96" s="66" t="s">
        <v>2712</v>
      </c>
      <c r="B96" s="72">
        <v>74</v>
      </c>
      <c r="C96" s="67" t="s">
        <v>1161</v>
      </c>
      <c r="D96" s="126" t="s">
        <v>1621</v>
      </c>
      <c r="E96" s="127" t="s">
        <v>1622</v>
      </c>
      <c r="F96" s="127" t="s">
        <v>1623</v>
      </c>
      <c r="G96" s="127" t="s">
        <v>104</v>
      </c>
      <c r="H96" s="127" t="s">
        <v>105</v>
      </c>
      <c r="I96" s="127" t="s">
        <v>3405</v>
      </c>
      <c r="J96" s="127" t="s">
        <v>3406</v>
      </c>
      <c r="K96" s="127" t="s">
        <v>2654</v>
      </c>
      <c r="L96" s="127" t="s">
        <v>2655</v>
      </c>
      <c r="M96" s="128" t="s">
        <v>2656</v>
      </c>
      <c r="N96" s="61"/>
      <c r="O96" s="62" t="s">
        <v>2657</v>
      </c>
      <c r="P96" s="53"/>
      <c r="Q96"/>
    </row>
    <row r="97" spans="1:17" ht="12.75">
      <c r="A97" s="63" t="s">
        <v>358</v>
      </c>
      <c r="B97" s="68"/>
      <c r="C97" s="69" t="s">
        <v>456</v>
      </c>
      <c r="D97" s="129" t="s">
        <v>1789</v>
      </c>
      <c r="E97" s="130" t="s">
        <v>1625</v>
      </c>
      <c r="F97" s="130" t="s">
        <v>1790</v>
      </c>
      <c r="G97" s="130" t="s">
        <v>211</v>
      </c>
      <c r="H97" s="130" t="s">
        <v>2013</v>
      </c>
      <c r="I97" s="130" t="s">
        <v>126</v>
      </c>
      <c r="J97" s="130" t="s">
        <v>1854</v>
      </c>
      <c r="K97" s="130" t="s">
        <v>2887</v>
      </c>
      <c r="L97" s="130" t="s">
        <v>2714</v>
      </c>
      <c r="M97" s="131" t="s">
        <v>2658</v>
      </c>
      <c r="N97" s="70"/>
      <c r="O97" s="71" t="s">
        <v>2659</v>
      </c>
      <c r="P97" s="53"/>
      <c r="Q97"/>
    </row>
    <row r="98" spans="1:17" ht="12.75">
      <c r="A98" s="66" t="s">
        <v>2715</v>
      </c>
      <c r="B98" s="72">
        <v>57</v>
      </c>
      <c r="C98" s="67" t="s">
        <v>1144</v>
      </c>
      <c r="D98" s="126" t="s">
        <v>1560</v>
      </c>
      <c r="E98" s="127" t="s">
        <v>1561</v>
      </c>
      <c r="F98" s="127" t="s">
        <v>1562</v>
      </c>
      <c r="G98" s="127" t="s">
        <v>137</v>
      </c>
      <c r="H98" s="127" t="s">
        <v>138</v>
      </c>
      <c r="I98" s="127" t="s">
        <v>3409</v>
      </c>
      <c r="J98" s="127" t="s">
        <v>3410</v>
      </c>
      <c r="K98" s="127" t="s">
        <v>2660</v>
      </c>
      <c r="L98" s="127" t="s">
        <v>2661</v>
      </c>
      <c r="M98" s="128" t="s">
        <v>1541</v>
      </c>
      <c r="N98" s="61"/>
      <c r="O98" s="62" t="s">
        <v>2662</v>
      </c>
      <c r="P98" s="53"/>
      <c r="Q98"/>
    </row>
    <row r="99" spans="1:17" ht="12.75">
      <c r="A99" s="63" t="s">
        <v>358</v>
      </c>
      <c r="B99" s="68"/>
      <c r="C99" s="69" t="s">
        <v>676</v>
      </c>
      <c r="D99" s="129" t="s">
        <v>1811</v>
      </c>
      <c r="E99" s="130" t="s">
        <v>1635</v>
      </c>
      <c r="F99" s="130" t="s">
        <v>1812</v>
      </c>
      <c r="G99" s="130" t="s">
        <v>223</v>
      </c>
      <c r="H99" s="130" t="s">
        <v>2022</v>
      </c>
      <c r="I99" s="130" t="s">
        <v>12</v>
      </c>
      <c r="J99" s="130" t="s">
        <v>3434</v>
      </c>
      <c r="K99" s="130" t="s">
        <v>2888</v>
      </c>
      <c r="L99" s="130" t="s">
        <v>2713</v>
      </c>
      <c r="M99" s="131" t="s">
        <v>1737</v>
      </c>
      <c r="N99" s="70"/>
      <c r="O99" s="71" t="s">
        <v>2663</v>
      </c>
      <c r="P99" s="53"/>
      <c r="Q99"/>
    </row>
    <row r="100" spans="1:17" ht="12.75">
      <c r="A100" s="66" t="s">
        <v>2716</v>
      </c>
      <c r="B100" s="72">
        <v>40</v>
      </c>
      <c r="C100" s="67" t="s">
        <v>1127</v>
      </c>
      <c r="D100" s="126" t="s">
        <v>1551</v>
      </c>
      <c r="E100" s="127" t="s">
        <v>1552</v>
      </c>
      <c r="F100" s="127" t="s">
        <v>1553</v>
      </c>
      <c r="G100" s="127" t="s">
        <v>3221</v>
      </c>
      <c r="H100" s="127" t="s">
        <v>3267</v>
      </c>
      <c r="I100" s="127" t="s">
        <v>3411</v>
      </c>
      <c r="J100" s="127" t="s">
        <v>3412</v>
      </c>
      <c r="K100" s="127" t="s">
        <v>2664</v>
      </c>
      <c r="L100" s="127" t="s">
        <v>1597</v>
      </c>
      <c r="M100" s="128" t="s">
        <v>2432</v>
      </c>
      <c r="N100" s="61" t="s">
        <v>1802</v>
      </c>
      <c r="O100" s="62" t="s">
        <v>2665</v>
      </c>
      <c r="P100" s="53"/>
      <c r="Q100"/>
    </row>
    <row r="101" spans="1:17" ht="12.75">
      <c r="A101" s="63" t="s">
        <v>357</v>
      </c>
      <c r="B101" s="68"/>
      <c r="C101" s="69" t="s">
        <v>408</v>
      </c>
      <c r="D101" s="129" t="s">
        <v>1644</v>
      </c>
      <c r="E101" s="130" t="s">
        <v>1800</v>
      </c>
      <c r="F101" s="130" t="s">
        <v>1352</v>
      </c>
      <c r="G101" s="130" t="s">
        <v>1747</v>
      </c>
      <c r="H101" s="130" t="s">
        <v>3268</v>
      </c>
      <c r="I101" s="130" t="s">
        <v>3463</v>
      </c>
      <c r="J101" s="130" t="s">
        <v>3439</v>
      </c>
      <c r="K101" s="130" t="s">
        <v>1613</v>
      </c>
      <c r="L101" s="130" t="s">
        <v>219</v>
      </c>
      <c r="M101" s="131" t="s">
        <v>3404</v>
      </c>
      <c r="N101" s="70"/>
      <c r="O101" s="71" t="s">
        <v>2666</v>
      </c>
      <c r="P101" s="53"/>
      <c r="Q101"/>
    </row>
    <row r="102" spans="1:17" ht="12.75">
      <c r="A102" s="66" t="s">
        <v>2717</v>
      </c>
      <c r="B102" s="72">
        <v>213</v>
      </c>
      <c r="C102" s="67" t="s">
        <v>1209</v>
      </c>
      <c r="D102" s="126" t="s">
        <v>1366</v>
      </c>
      <c r="E102" s="127" t="s">
        <v>1367</v>
      </c>
      <c r="F102" s="127" t="s">
        <v>1368</v>
      </c>
      <c r="G102" s="127" t="s">
        <v>3242</v>
      </c>
      <c r="H102" s="127" t="s">
        <v>3243</v>
      </c>
      <c r="I102" s="127" t="s">
        <v>3356</v>
      </c>
      <c r="J102" s="127" t="s">
        <v>3357</v>
      </c>
      <c r="K102" s="127" t="s">
        <v>2519</v>
      </c>
      <c r="L102" s="127" t="s">
        <v>2520</v>
      </c>
      <c r="M102" s="128" t="s">
        <v>2521</v>
      </c>
      <c r="N102" s="61"/>
      <c r="O102" s="62" t="s">
        <v>2522</v>
      </c>
      <c r="P102" s="53"/>
      <c r="Q102"/>
    </row>
    <row r="103" spans="1:17" ht="12.75">
      <c r="A103" s="63" t="s">
        <v>359</v>
      </c>
      <c r="B103" s="68"/>
      <c r="C103" s="69" t="s">
        <v>540</v>
      </c>
      <c r="D103" s="129" t="s">
        <v>1792</v>
      </c>
      <c r="E103" s="130" t="s">
        <v>1793</v>
      </c>
      <c r="F103" s="130" t="s">
        <v>1699</v>
      </c>
      <c r="G103" s="130" t="s">
        <v>145</v>
      </c>
      <c r="H103" s="130" t="s">
        <v>129</v>
      </c>
      <c r="I103" s="130" t="s">
        <v>123</v>
      </c>
      <c r="J103" s="130" t="s">
        <v>3436</v>
      </c>
      <c r="K103" s="130" t="s">
        <v>1954</v>
      </c>
      <c r="L103" s="130" t="s">
        <v>2718</v>
      </c>
      <c r="M103" s="131" t="s">
        <v>2719</v>
      </c>
      <c r="N103" s="70"/>
      <c r="O103" s="71" t="s">
        <v>2523</v>
      </c>
      <c r="P103" s="53"/>
      <c r="Q103"/>
    </row>
    <row r="104" spans="1:17" ht="12.75">
      <c r="A104" s="66" t="s">
        <v>2720</v>
      </c>
      <c r="B104" s="72">
        <v>91</v>
      </c>
      <c r="C104" s="67" t="s">
        <v>1178</v>
      </c>
      <c r="D104" s="126" t="s">
        <v>1843</v>
      </c>
      <c r="E104" s="127" t="s">
        <v>1844</v>
      </c>
      <c r="F104" s="127" t="s">
        <v>1845</v>
      </c>
      <c r="G104" s="127" t="s">
        <v>153</v>
      </c>
      <c r="H104" s="127" t="s">
        <v>128</v>
      </c>
      <c r="I104" s="127" t="s">
        <v>3427</v>
      </c>
      <c r="J104" s="127" t="s">
        <v>3442</v>
      </c>
      <c r="K104" s="127" t="s">
        <v>1369</v>
      </c>
      <c r="L104" s="127" t="s">
        <v>1417</v>
      </c>
      <c r="M104" s="128" t="s">
        <v>2526</v>
      </c>
      <c r="N104" s="61"/>
      <c r="O104" s="62" t="s">
        <v>2721</v>
      </c>
      <c r="P104" s="53"/>
      <c r="Q104"/>
    </row>
    <row r="105" spans="1:17" ht="12.75">
      <c r="A105" s="63" t="s">
        <v>355</v>
      </c>
      <c r="B105" s="68"/>
      <c r="C105" s="69" t="s">
        <v>418</v>
      </c>
      <c r="D105" s="129" t="s">
        <v>1847</v>
      </c>
      <c r="E105" s="130" t="s">
        <v>1767</v>
      </c>
      <c r="F105" s="130" t="s">
        <v>1658</v>
      </c>
      <c r="G105" s="130" t="s">
        <v>1877</v>
      </c>
      <c r="H105" s="130" t="s">
        <v>140</v>
      </c>
      <c r="I105" s="130" t="s">
        <v>1727</v>
      </c>
      <c r="J105" s="130" t="s">
        <v>3443</v>
      </c>
      <c r="K105" s="130" t="s">
        <v>2683</v>
      </c>
      <c r="L105" s="130" t="s">
        <v>2722</v>
      </c>
      <c r="M105" s="131" t="s">
        <v>2652</v>
      </c>
      <c r="N105" s="70"/>
      <c r="O105" s="71" t="s">
        <v>2723</v>
      </c>
      <c r="P105" s="53"/>
      <c r="Q105"/>
    </row>
    <row r="106" spans="1:17" ht="12.75">
      <c r="A106" s="66" t="s">
        <v>3431</v>
      </c>
      <c r="B106" s="72">
        <v>65</v>
      </c>
      <c r="C106" s="67" t="s">
        <v>1152</v>
      </c>
      <c r="D106" s="126" t="s">
        <v>1591</v>
      </c>
      <c r="E106" s="127" t="s">
        <v>1592</v>
      </c>
      <c r="F106" s="127" t="s">
        <v>1593</v>
      </c>
      <c r="G106" s="127" t="s">
        <v>152</v>
      </c>
      <c r="H106" s="127" t="s">
        <v>128</v>
      </c>
      <c r="I106" s="127" t="s">
        <v>3437</v>
      </c>
      <c r="J106" s="127" t="s">
        <v>3438</v>
      </c>
      <c r="K106" s="127" t="s">
        <v>2724</v>
      </c>
      <c r="L106" s="127" t="s">
        <v>2180</v>
      </c>
      <c r="M106" s="128" t="s">
        <v>1373</v>
      </c>
      <c r="N106" s="61"/>
      <c r="O106" s="62" t="s">
        <v>2725</v>
      </c>
      <c r="P106" s="53"/>
      <c r="Q106"/>
    </row>
    <row r="107" spans="1:17" ht="12.75">
      <c r="A107" s="63" t="s">
        <v>356</v>
      </c>
      <c r="B107" s="68"/>
      <c r="C107" s="69" t="s">
        <v>432</v>
      </c>
      <c r="D107" s="129" t="s">
        <v>1850</v>
      </c>
      <c r="E107" s="130" t="s">
        <v>1850</v>
      </c>
      <c r="F107" s="130" t="s">
        <v>1829</v>
      </c>
      <c r="G107" s="130" t="s">
        <v>230</v>
      </c>
      <c r="H107" s="130" t="s">
        <v>1821</v>
      </c>
      <c r="I107" s="130" t="s">
        <v>13</v>
      </c>
      <c r="J107" s="130" t="s">
        <v>1721</v>
      </c>
      <c r="K107" s="130" t="s">
        <v>3443</v>
      </c>
      <c r="L107" s="130" t="s">
        <v>231</v>
      </c>
      <c r="M107" s="131" t="s">
        <v>2726</v>
      </c>
      <c r="N107" s="70"/>
      <c r="O107" s="71" t="s">
        <v>2727</v>
      </c>
      <c r="P107" s="53"/>
      <c r="Q107"/>
    </row>
    <row r="108" spans="1:17" ht="12.75">
      <c r="A108" s="66" t="s">
        <v>2728</v>
      </c>
      <c r="B108" s="72">
        <v>64</v>
      </c>
      <c r="C108" s="67" t="s">
        <v>1151</v>
      </c>
      <c r="D108" s="126" t="s">
        <v>1565</v>
      </c>
      <c r="E108" s="127" t="s">
        <v>1578</v>
      </c>
      <c r="F108" s="127" t="s">
        <v>1579</v>
      </c>
      <c r="G108" s="127" t="s">
        <v>127</v>
      </c>
      <c r="H108" s="127" t="s">
        <v>128</v>
      </c>
      <c r="I108" s="127" t="s">
        <v>3429</v>
      </c>
      <c r="J108" s="127" t="s">
        <v>3430</v>
      </c>
      <c r="K108" s="127" t="s">
        <v>2667</v>
      </c>
      <c r="L108" s="127" t="s">
        <v>2668</v>
      </c>
      <c r="M108" s="128" t="s">
        <v>2669</v>
      </c>
      <c r="N108" s="61"/>
      <c r="O108" s="62" t="s">
        <v>2670</v>
      </c>
      <c r="P108" s="53"/>
      <c r="Q108"/>
    </row>
    <row r="109" spans="1:17" ht="12.75">
      <c r="A109" s="63" t="s">
        <v>356</v>
      </c>
      <c r="B109" s="68"/>
      <c r="C109" s="69" t="s">
        <v>693</v>
      </c>
      <c r="D109" s="129" t="s">
        <v>1649</v>
      </c>
      <c r="E109" s="130" t="s">
        <v>1834</v>
      </c>
      <c r="F109" s="130" t="s">
        <v>1831</v>
      </c>
      <c r="G109" s="130" t="s">
        <v>1755</v>
      </c>
      <c r="H109" s="130" t="s">
        <v>1821</v>
      </c>
      <c r="I109" s="130" t="s">
        <v>1821</v>
      </c>
      <c r="J109" s="130" t="s">
        <v>1778</v>
      </c>
      <c r="K109" s="130" t="s">
        <v>2889</v>
      </c>
      <c r="L109" s="130" t="s">
        <v>2719</v>
      </c>
      <c r="M109" s="131" t="s">
        <v>2671</v>
      </c>
      <c r="N109" s="70"/>
      <c r="O109" s="71" t="s">
        <v>2672</v>
      </c>
      <c r="P109" s="53"/>
      <c r="Q109"/>
    </row>
    <row r="110" spans="1:17" ht="12.75">
      <c r="A110" s="66" t="s">
        <v>2730</v>
      </c>
      <c r="B110" s="72">
        <v>76</v>
      </c>
      <c r="C110" s="67" t="s">
        <v>1163</v>
      </c>
      <c r="D110" s="126" t="s">
        <v>1640</v>
      </c>
      <c r="E110" s="127" t="s">
        <v>1641</v>
      </c>
      <c r="F110" s="127" t="s">
        <v>1468</v>
      </c>
      <c r="G110" s="127" t="s">
        <v>110</v>
      </c>
      <c r="H110" s="127" t="s">
        <v>111</v>
      </c>
      <c r="I110" s="127" t="s">
        <v>3415</v>
      </c>
      <c r="J110" s="127" t="s">
        <v>3416</v>
      </c>
      <c r="K110" s="127" t="s">
        <v>2673</v>
      </c>
      <c r="L110" s="127" t="s">
        <v>2674</v>
      </c>
      <c r="M110" s="128" t="s">
        <v>2675</v>
      </c>
      <c r="N110" s="61"/>
      <c r="O110" s="62" t="s">
        <v>2676</v>
      </c>
      <c r="P110" s="53"/>
      <c r="Q110"/>
    </row>
    <row r="111" spans="1:17" ht="12.75">
      <c r="A111" s="63" t="s">
        <v>358</v>
      </c>
      <c r="B111" s="68"/>
      <c r="C111" s="69" t="s">
        <v>456</v>
      </c>
      <c r="D111" s="129" t="s">
        <v>1823</v>
      </c>
      <c r="E111" s="130" t="s">
        <v>1824</v>
      </c>
      <c r="F111" s="130" t="s">
        <v>1632</v>
      </c>
      <c r="G111" s="130" t="s">
        <v>233</v>
      </c>
      <c r="H111" s="130" t="s">
        <v>234</v>
      </c>
      <c r="I111" s="130" t="s">
        <v>14</v>
      </c>
      <c r="J111" s="130" t="s">
        <v>3446</v>
      </c>
      <c r="K111" s="130" t="s">
        <v>2890</v>
      </c>
      <c r="L111" s="130" t="s">
        <v>1758</v>
      </c>
      <c r="M111" s="131" t="s">
        <v>1797</v>
      </c>
      <c r="N111" s="70" t="s">
        <v>1365</v>
      </c>
      <c r="O111" s="71" t="s">
        <v>2677</v>
      </c>
      <c r="P111" s="53"/>
      <c r="Q111"/>
    </row>
    <row r="112" spans="1:17" ht="12.75">
      <c r="A112" s="66" t="s">
        <v>2731</v>
      </c>
      <c r="B112" s="72">
        <v>60</v>
      </c>
      <c r="C112" s="67" t="s">
        <v>1147</v>
      </c>
      <c r="D112" s="126" t="s">
        <v>1320</v>
      </c>
      <c r="E112" s="127" t="s">
        <v>1493</v>
      </c>
      <c r="F112" s="127" t="s">
        <v>1411</v>
      </c>
      <c r="G112" s="127" t="s">
        <v>3229</v>
      </c>
      <c r="H112" s="127" t="s">
        <v>3230</v>
      </c>
      <c r="I112" s="127" t="s">
        <v>3382</v>
      </c>
      <c r="J112" s="127" t="s">
        <v>3383</v>
      </c>
      <c r="K112" s="127" t="s">
        <v>2678</v>
      </c>
      <c r="L112" s="127" t="s">
        <v>1466</v>
      </c>
      <c r="M112" s="128" t="s">
        <v>1512</v>
      </c>
      <c r="N112" s="61" t="s">
        <v>2679</v>
      </c>
      <c r="O112" s="62" t="s">
        <v>2680</v>
      </c>
      <c r="P112" s="53"/>
      <c r="Q112"/>
    </row>
    <row r="113" spans="1:17" ht="12.75">
      <c r="A113" s="63" t="s">
        <v>356</v>
      </c>
      <c r="B113" s="68"/>
      <c r="C113" s="69" t="s">
        <v>432</v>
      </c>
      <c r="D113" s="129" t="s">
        <v>1741</v>
      </c>
      <c r="E113" s="130" t="s">
        <v>1495</v>
      </c>
      <c r="F113" s="130" t="s">
        <v>1742</v>
      </c>
      <c r="G113" s="130" t="s">
        <v>204</v>
      </c>
      <c r="H113" s="130" t="s">
        <v>122</v>
      </c>
      <c r="I113" s="130" t="s">
        <v>1519</v>
      </c>
      <c r="J113" s="130" t="s">
        <v>3400</v>
      </c>
      <c r="K113" s="130" t="s">
        <v>1742</v>
      </c>
      <c r="L113" s="130" t="s">
        <v>2681</v>
      </c>
      <c r="M113" s="131" t="s">
        <v>3443</v>
      </c>
      <c r="N113" s="70"/>
      <c r="O113" s="71" t="s">
        <v>2682</v>
      </c>
      <c r="P113" s="53"/>
      <c r="Q113"/>
    </row>
    <row r="114" spans="1:17" ht="12.75">
      <c r="A114" s="66" t="s">
        <v>2732</v>
      </c>
      <c r="B114" s="72">
        <v>211</v>
      </c>
      <c r="C114" s="67" t="s">
        <v>1218</v>
      </c>
      <c r="D114" s="126" t="s">
        <v>1814</v>
      </c>
      <c r="E114" s="127" t="s">
        <v>1379</v>
      </c>
      <c r="F114" s="127" t="s">
        <v>1380</v>
      </c>
      <c r="G114" s="127" t="s">
        <v>3149</v>
      </c>
      <c r="H114" s="127" t="s">
        <v>3244</v>
      </c>
      <c r="I114" s="127" t="s">
        <v>3358</v>
      </c>
      <c r="J114" s="127" t="s">
        <v>3359</v>
      </c>
      <c r="K114" s="127" t="s">
        <v>2524</v>
      </c>
      <c r="L114" s="127" t="s">
        <v>2525</v>
      </c>
      <c r="M114" s="128" t="s">
        <v>2526</v>
      </c>
      <c r="N114" s="61"/>
      <c r="O114" s="62" t="s">
        <v>2527</v>
      </c>
      <c r="P114" s="53"/>
      <c r="Q114"/>
    </row>
    <row r="115" spans="1:17" ht="12.75">
      <c r="A115" s="63" t="s">
        <v>359</v>
      </c>
      <c r="B115" s="68"/>
      <c r="C115" s="69" t="s">
        <v>856</v>
      </c>
      <c r="D115" s="129" t="s">
        <v>1816</v>
      </c>
      <c r="E115" s="130" t="s">
        <v>1645</v>
      </c>
      <c r="F115" s="130" t="s">
        <v>1817</v>
      </c>
      <c r="G115" s="130" t="s">
        <v>231</v>
      </c>
      <c r="H115" s="130" t="s">
        <v>232</v>
      </c>
      <c r="I115" s="130" t="s">
        <v>145</v>
      </c>
      <c r="J115" s="130" t="s">
        <v>3447</v>
      </c>
      <c r="K115" s="130" t="s">
        <v>230</v>
      </c>
      <c r="L115" s="130" t="s">
        <v>1766</v>
      </c>
      <c r="M115" s="131" t="s">
        <v>1792</v>
      </c>
      <c r="N115" s="70"/>
      <c r="O115" s="71" t="s">
        <v>2528</v>
      </c>
      <c r="P115" s="53"/>
      <c r="Q115"/>
    </row>
    <row r="116" spans="1:17" ht="12.75">
      <c r="A116" s="66" t="s">
        <v>2733</v>
      </c>
      <c r="B116" s="72">
        <v>58</v>
      </c>
      <c r="C116" s="67" t="s">
        <v>1145</v>
      </c>
      <c r="D116" s="126" t="s">
        <v>1587</v>
      </c>
      <c r="E116" s="127" t="s">
        <v>1588</v>
      </c>
      <c r="F116" s="127" t="s">
        <v>1428</v>
      </c>
      <c r="G116" s="127" t="s">
        <v>150</v>
      </c>
      <c r="H116" s="127" t="s">
        <v>128</v>
      </c>
      <c r="I116" s="127" t="s">
        <v>3440</v>
      </c>
      <c r="J116" s="127" t="s">
        <v>3441</v>
      </c>
      <c r="K116" s="127" t="s">
        <v>2734</v>
      </c>
      <c r="L116" s="127" t="s">
        <v>2735</v>
      </c>
      <c r="M116" s="128" t="s">
        <v>2554</v>
      </c>
      <c r="N116" s="61"/>
      <c r="O116" s="62" t="s">
        <v>2736</v>
      </c>
      <c r="P116" s="53"/>
      <c r="Q116"/>
    </row>
    <row r="117" spans="1:17" ht="12.75">
      <c r="A117" s="63" t="s">
        <v>358</v>
      </c>
      <c r="B117" s="68"/>
      <c r="C117" s="69" t="s">
        <v>450</v>
      </c>
      <c r="D117" s="129" t="s">
        <v>1839</v>
      </c>
      <c r="E117" s="130" t="s">
        <v>1840</v>
      </c>
      <c r="F117" s="130" t="s">
        <v>1841</v>
      </c>
      <c r="G117" s="130" t="s">
        <v>227</v>
      </c>
      <c r="H117" s="130" t="s">
        <v>151</v>
      </c>
      <c r="I117" s="130" t="s">
        <v>3444</v>
      </c>
      <c r="J117" s="130" t="s">
        <v>211</v>
      </c>
      <c r="K117" s="130" t="s">
        <v>2891</v>
      </c>
      <c r="L117" s="130" t="s">
        <v>2737</v>
      </c>
      <c r="M117" s="131" t="s">
        <v>2737</v>
      </c>
      <c r="N117" s="70"/>
      <c r="O117" s="71" t="s">
        <v>2738</v>
      </c>
      <c r="P117" s="53"/>
      <c r="Q117"/>
    </row>
    <row r="118" spans="1:17" ht="12.75">
      <c r="A118" s="66" t="s">
        <v>2739</v>
      </c>
      <c r="B118" s="72">
        <v>59</v>
      </c>
      <c r="C118" s="67" t="s">
        <v>1146</v>
      </c>
      <c r="D118" s="126" t="s">
        <v>1556</v>
      </c>
      <c r="E118" s="127" t="s">
        <v>1523</v>
      </c>
      <c r="F118" s="127" t="s">
        <v>1557</v>
      </c>
      <c r="G118" s="127" t="s">
        <v>141</v>
      </c>
      <c r="H118" s="127" t="s">
        <v>142</v>
      </c>
      <c r="I118" s="127" t="s">
        <v>3413</v>
      </c>
      <c r="J118" s="127" t="s">
        <v>3414</v>
      </c>
      <c r="K118" s="127" t="s">
        <v>2684</v>
      </c>
      <c r="L118" s="127" t="s">
        <v>2685</v>
      </c>
      <c r="M118" s="128" t="s">
        <v>2603</v>
      </c>
      <c r="N118" s="61"/>
      <c r="O118" s="62" t="s">
        <v>2686</v>
      </c>
      <c r="P118" s="53"/>
      <c r="Q118"/>
    </row>
    <row r="119" spans="1:17" ht="12.75">
      <c r="A119" s="63" t="s">
        <v>358</v>
      </c>
      <c r="B119" s="68"/>
      <c r="C119" s="69" t="s">
        <v>676</v>
      </c>
      <c r="D119" s="129" t="s">
        <v>1807</v>
      </c>
      <c r="E119" s="130" t="s">
        <v>1808</v>
      </c>
      <c r="F119" s="130" t="s">
        <v>1809</v>
      </c>
      <c r="G119" s="130" t="s">
        <v>228</v>
      </c>
      <c r="H119" s="130" t="s">
        <v>229</v>
      </c>
      <c r="I119" s="130" t="s">
        <v>1808</v>
      </c>
      <c r="J119" s="130" t="s">
        <v>3444</v>
      </c>
      <c r="K119" s="130" t="s">
        <v>2892</v>
      </c>
      <c r="L119" s="130" t="s">
        <v>2740</v>
      </c>
      <c r="M119" s="131" t="s">
        <v>2741</v>
      </c>
      <c r="N119" s="70"/>
      <c r="O119" s="71" t="s">
        <v>2687</v>
      </c>
      <c r="P119" s="53"/>
      <c r="Q119"/>
    </row>
    <row r="120" spans="1:17" ht="12.75">
      <c r="A120" s="66" t="s">
        <v>2742</v>
      </c>
      <c r="B120" s="72">
        <v>79</v>
      </c>
      <c r="C120" s="67" t="s">
        <v>1166</v>
      </c>
      <c r="D120" s="126" t="s">
        <v>1660</v>
      </c>
      <c r="E120" s="127" t="s">
        <v>1314</v>
      </c>
      <c r="F120" s="127" t="s">
        <v>1661</v>
      </c>
      <c r="G120" s="127" t="s">
        <v>155</v>
      </c>
      <c r="H120" s="127" t="s">
        <v>128</v>
      </c>
      <c r="I120" s="127" t="s">
        <v>3451</v>
      </c>
      <c r="J120" s="127" t="s">
        <v>3454</v>
      </c>
      <c r="K120" s="127" t="s">
        <v>2743</v>
      </c>
      <c r="L120" s="127" t="s">
        <v>2744</v>
      </c>
      <c r="M120" s="128" t="s">
        <v>2745</v>
      </c>
      <c r="N120" s="61"/>
      <c r="O120" s="62" t="s">
        <v>2746</v>
      </c>
      <c r="P120" s="53"/>
      <c r="Q120"/>
    </row>
    <row r="121" spans="1:17" ht="12.75">
      <c r="A121" s="63" t="s">
        <v>358</v>
      </c>
      <c r="B121" s="68"/>
      <c r="C121" s="69" t="s">
        <v>736</v>
      </c>
      <c r="D121" s="129" t="s">
        <v>1852</v>
      </c>
      <c r="E121" s="130" t="s">
        <v>1853</v>
      </c>
      <c r="F121" s="130" t="s">
        <v>1854</v>
      </c>
      <c r="G121" s="130" t="s">
        <v>1695</v>
      </c>
      <c r="H121" s="130" t="s">
        <v>151</v>
      </c>
      <c r="I121" s="130" t="s">
        <v>16</v>
      </c>
      <c r="J121" s="130" t="s">
        <v>3456</v>
      </c>
      <c r="K121" s="130" t="s">
        <v>1824</v>
      </c>
      <c r="L121" s="130" t="s">
        <v>2747</v>
      </c>
      <c r="M121" s="131" t="s">
        <v>1841</v>
      </c>
      <c r="N121" s="70"/>
      <c r="O121" s="71" t="s">
        <v>2748</v>
      </c>
      <c r="P121" s="53"/>
      <c r="Q121"/>
    </row>
    <row r="122" spans="1:17" ht="12.75">
      <c r="A122" s="66" t="s">
        <v>2749</v>
      </c>
      <c r="B122" s="72">
        <v>85</v>
      </c>
      <c r="C122" s="67" t="s">
        <v>1172</v>
      </c>
      <c r="D122" s="126" t="s">
        <v>1873</v>
      </c>
      <c r="E122" s="127" t="s">
        <v>1314</v>
      </c>
      <c r="F122" s="127" t="s">
        <v>1874</v>
      </c>
      <c r="G122" s="127" t="s">
        <v>157</v>
      </c>
      <c r="H122" s="127" t="s">
        <v>128</v>
      </c>
      <c r="I122" s="127" t="s">
        <v>3451</v>
      </c>
      <c r="J122" s="127" t="s">
        <v>3452</v>
      </c>
      <c r="K122" s="127" t="s">
        <v>2750</v>
      </c>
      <c r="L122" s="127" t="s">
        <v>2751</v>
      </c>
      <c r="M122" s="128" t="s">
        <v>1574</v>
      </c>
      <c r="N122" s="61"/>
      <c r="O122" s="62" t="s">
        <v>2752</v>
      </c>
      <c r="P122" s="53"/>
      <c r="Q122"/>
    </row>
    <row r="123" spans="1:17" ht="12.75">
      <c r="A123" s="63" t="s">
        <v>357</v>
      </c>
      <c r="B123" s="68"/>
      <c r="C123" s="69" t="s">
        <v>750</v>
      </c>
      <c r="D123" s="129" t="s">
        <v>1876</v>
      </c>
      <c r="E123" s="130" t="s">
        <v>1877</v>
      </c>
      <c r="F123" s="130" t="s">
        <v>1878</v>
      </c>
      <c r="G123" s="130" t="s">
        <v>1444</v>
      </c>
      <c r="H123" s="130" t="s">
        <v>140</v>
      </c>
      <c r="I123" s="130" t="s">
        <v>15</v>
      </c>
      <c r="J123" s="130" t="s">
        <v>3453</v>
      </c>
      <c r="K123" s="130" t="s">
        <v>1617</v>
      </c>
      <c r="L123" s="130" t="s">
        <v>2893</v>
      </c>
      <c r="M123" s="131" t="s">
        <v>2753</v>
      </c>
      <c r="N123" s="70"/>
      <c r="O123" s="71" t="s">
        <v>2754</v>
      </c>
      <c r="P123" s="53"/>
      <c r="Q123"/>
    </row>
    <row r="124" spans="1:17" ht="12.75">
      <c r="A124" s="66" t="s">
        <v>3445</v>
      </c>
      <c r="B124" s="72">
        <v>42</v>
      </c>
      <c r="C124" s="67" t="s">
        <v>1129</v>
      </c>
      <c r="D124" s="126" t="s">
        <v>1596</v>
      </c>
      <c r="E124" s="127" t="s">
        <v>1597</v>
      </c>
      <c r="F124" s="127" t="s">
        <v>1598</v>
      </c>
      <c r="G124" s="127" t="s">
        <v>159</v>
      </c>
      <c r="H124" s="127" t="s">
        <v>128</v>
      </c>
      <c r="I124" s="127" t="s">
        <v>3465</v>
      </c>
      <c r="J124" s="127" t="s">
        <v>3466</v>
      </c>
      <c r="K124" s="127" t="s">
        <v>3323</v>
      </c>
      <c r="L124" s="127" t="s">
        <v>2755</v>
      </c>
      <c r="M124" s="128" t="s">
        <v>2756</v>
      </c>
      <c r="N124" s="61"/>
      <c r="O124" s="62" t="s">
        <v>2757</v>
      </c>
      <c r="P124" s="53"/>
      <c r="Q124"/>
    </row>
    <row r="125" spans="1:17" ht="12.75">
      <c r="A125" s="63" t="s">
        <v>354</v>
      </c>
      <c r="B125" s="68"/>
      <c r="C125" s="69" t="s">
        <v>377</v>
      </c>
      <c r="D125" s="129" t="s">
        <v>1869</v>
      </c>
      <c r="E125" s="130" t="s">
        <v>1869</v>
      </c>
      <c r="F125" s="130" t="s">
        <v>1870</v>
      </c>
      <c r="G125" s="130" t="s">
        <v>237</v>
      </c>
      <c r="H125" s="130" t="s">
        <v>160</v>
      </c>
      <c r="I125" s="130" t="s">
        <v>18</v>
      </c>
      <c r="J125" s="130" t="s">
        <v>1841</v>
      </c>
      <c r="K125" s="130" t="s">
        <v>1807</v>
      </c>
      <c r="L125" s="130" t="s">
        <v>2758</v>
      </c>
      <c r="M125" s="131" t="s">
        <v>2759</v>
      </c>
      <c r="N125" s="70"/>
      <c r="O125" s="71" t="s">
        <v>2760</v>
      </c>
      <c r="P125" s="53"/>
      <c r="Q125"/>
    </row>
    <row r="126" spans="1:17" ht="12.75">
      <c r="A126" s="66" t="s">
        <v>2761</v>
      </c>
      <c r="B126" s="72">
        <v>80</v>
      </c>
      <c r="C126" s="67" t="s">
        <v>1167</v>
      </c>
      <c r="D126" s="126" t="s">
        <v>1675</v>
      </c>
      <c r="E126" s="127" t="s">
        <v>1676</v>
      </c>
      <c r="F126" s="127" t="s">
        <v>1677</v>
      </c>
      <c r="G126" s="127" t="s">
        <v>161</v>
      </c>
      <c r="H126" s="127" t="s">
        <v>128</v>
      </c>
      <c r="I126" s="127" t="s">
        <v>3461</v>
      </c>
      <c r="J126" s="127" t="s">
        <v>3462</v>
      </c>
      <c r="K126" s="127" t="s">
        <v>2762</v>
      </c>
      <c r="L126" s="127" t="s">
        <v>2763</v>
      </c>
      <c r="M126" s="128" t="s">
        <v>1363</v>
      </c>
      <c r="N126" s="61"/>
      <c r="O126" s="62" t="s">
        <v>2764</v>
      </c>
      <c r="P126" s="53"/>
      <c r="Q126"/>
    </row>
    <row r="127" spans="1:17" ht="12.75">
      <c r="A127" s="63" t="s">
        <v>358</v>
      </c>
      <c r="B127" s="68"/>
      <c r="C127" s="69" t="s">
        <v>493</v>
      </c>
      <c r="D127" s="129" t="s">
        <v>1889</v>
      </c>
      <c r="E127" s="130" t="s">
        <v>1696</v>
      </c>
      <c r="F127" s="130" t="s">
        <v>1890</v>
      </c>
      <c r="G127" s="130" t="s">
        <v>238</v>
      </c>
      <c r="H127" s="130" t="s">
        <v>151</v>
      </c>
      <c r="I127" s="130" t="s">
        <v>1659</v>
      </c>
      <c r="J127" s="130" t="s">
        <v>3464</v>
      </c>
      <c r="K127" s="130" t="s">
        <v>2758</v>
      </c>
      <c r="L127" s="130" t="s">
        <v>2765</v>
      </c>
      <c r="M127" s="131" t="s">
        <v>3463</v>
      </c>
      <c r="N127" s="70"/>
      <c r="O127" s="71" t="s">
        <v>46</v>
      </c>
      <c r="P127" s="53"/>
      <c r="Q127"/>
    </row>
    <row r="128" spans="1:17" ht="12.75">
      <c r="A128" s="66" t="s">
        <v>2766</v>
      </c>
      <c r="B128" s="72">
        <v>71</v>
      </c>
      <c r="C128" s="67" t="s">
        <v>1158</v>
      </c>
      <c r="D128" s="126" t="s">
        <v>1686</v>
      </c>
      <c r="E128" s="127" t="s">
        <v>1687</v>
      </c>
      <c r="F128" s="127" t="s">
        <v>1584</v>
      </c>
      <c r="G128" s="127" t="s">
        <v>162</v>
      </c>
      <c r="H128" s="127" t="s">
        <v>128</v>
      </c>
      <c r="I128" s="127" t="s">
        <v>3467</v>
      </c>
      <c r="J128" s="127" t="s">
        <v>3406</v>
      </c>
      <c r="K128" s="127" t="s">
        <v>2767</v>
      </c>
      <c r="L128" s="127" t="s">
        <v>2768</v>
      </c>
      <c r="M128" s="128" t="s">
        <v>2769</v>
      </c>
      <c r="N128" s="61"/>
      <c r="O128" s="62" t="s">
        <v>2770</v>
      </c>
      <c r="P128" s="53"/>
      <c r="Q128"/>
    </row>
    <row r="129" spans="1:17" ht="12.75">
      <c r="A129" s="63" t="s">
        <v>355</v>
      </c>
      <c r="B129" s="68"/>
      <c r="C129" s="69" t="s">
        <v>418</v>
      </c>
      <c r="D129" s="129" t="s">
        <v>1896</v>
      </c>
      <c r="E129" s="130" t="s">
        <v>1860</v>
      </c>
      <c r="F129" s="130" t="s">
        <v>1837</v>
      </c>
      <c r="G129" s="130" t="s">
        <v>1860</v>
      </c>
      <c r="H129" s="130" t="s">
        <v>140</v>
      </c>
      <c r="I129" s="130" t="s">
        <v>1645</v>
      </c>
      <c r="J129" s="130" t="s">
        <v>2094</v>
      </c>
      <c r="K129" s="130" t="s">
        <v>1465</v>
      </c>
      <c r="L129" s="130" t="s">
        <v>1793</v>
      </c>
      <c r="M129" s="131" t="s">
        <v>226</v>
      </c>
      <c r="N129" s="70"/>
      <c r="O129" s="71" t="s">
        <v>2771</v>
      </c>
      <c r="P129" s="53"/>
      <c r="Q129"/>
    </row>
    <row r="130" spans="1:17" ht="12.75">
      <c r="A130" s="66" t="s">
        <v>2772</v>
      </c>
      <c r="B130" s="72">
        <v>101</v>
      </c>
      <c r="C130" s="67" t="s">
        <v>1188</v>
      </c>
      <c r="D130" s="126" t="s">
        <v>2089</v>
      </c>
      <c r="E130" s="127" t="s">
        <v>2090</v>
      </c>
      <c r="F130" s="127" t="s">
        <v>2091</v>
      </c>
      <c r="G130" s="127" t="s">
        <v>143</v>
      </c>
      <c r="H130" s="127" t="s">
        <v>128</v>
      </c>
      <c r="I130" s="127" t="s">
        <v>3489</v>
      </c>
      <c r="J130" s="127" t="s">
        <v>3490</v>
      </c>
      <c r="K130" s="127" t="s">
        <v>2773</v>
      </c>
      <c r="L130" s="127" t="s">
        <v>2774</v>
      </c>
      <c r="M130" s="128" t="s">
        <v>2775</v>
      </c>
      <c r="N130" s="61" t="s">
        <v>2092</v>
      </c>
      <c r="O130" s="62" t="s">
        <v>2776</v>
      </c>
      <c r="P130" s="53"/>
      <c r="Q130"/>
    </row>
    <row r="131" spans="1:17" ht="12.75">
      <c r="A131" s="63" t="s">
        <v>356</v>
      </c>
      <c r="B131" s="68"/>
      <c r="C131" s="69" t="s">
        <v>805</v>
      </c>
      <c r="D131" s="129" t="s">
        <v>1684</v>
      </c>
      <c r="E131" s="130" t="s">
        <v>2094</v>
      </c>
      <c r="F131" s="130" t="s">
        <v>2095</v>
      </c>
      <c r="G131" s="130" t="s">
        <v>1634</v>
      </c>
      <c r="H131" s="130" t="s">
        <v>1821</v>
      </c>
      <c r="I131" s="130" t="s">
        <v>287</v>
      </c>
      <c r="J131" s="130" t="s">
        <v>3491</v>
      </c>
      <c r="K131" s="130" t="s">
        <v>2692</v>
      </c>
      <c r="L131" s="130" t="s">
        <v>1741</v>
      </c>
      <c r="M131" s="131" t="s">
        <v>140</v>
      </c>
      <c r="N131" s="70"/>
      <c r="O131" s="71" t="s">
        <v>2777</v>
      </c>
      <c r="P131" s="53"/>
      <c r="Q131"/>
    </row>
    <row r="132" spans="1:17" ht="12.75">
      <c r="A132" s="66" t="s">
        <v>1819</v>
      </c>
      <c r="B132" s="72">
        <v>62</v>
      </c>
      <c r="C132" s="67" t="s">
        <v>1149</v>
      </c>
      <c r="D132" s="126" t="s">
        <v>1606</v>
      </c>
      <c r="E132" s="127" t="s">
        <v>1607</v>
      </c>
      <c r="F132" s="127" t="s">
        <v>1608</v>
      </c>
      <c r="G132" s="127" t="s">
        <v>165</v>
      </c>
      <c r="H132" s="127" t="s">
        <v>128</v>
      </c>
      <c r="I132" s="127" t="s">
        <v>3486</v>
      </c>
      <c r="J132" s="127" t="s">
        <v>3474</v>
      </c>
      <c r="K132" s="127" t="s">
        <v>2778</v>
      </c>
      <c r="L132" s="127" t="s">
        <v>2779</v>
      </c>
      <c r="M132" s="128" t="s">
        <v>29</v>
      </c>
      <c r="N132" s="61"/>
      <c r="O132" s="62" t="s">
        <v>2780</v>
      </c>
      <c r="P132" s="53"/>
      <c r="Q132"/>
    </row>
    <row r="133" spans="1:17" ht="12.75">
      <c r="A133" s="63" t="s">
        <v>356</v>
      </c>
      <c r="B133" s="68"/>
      <c r="C133" s="69" t="s">
        <v>686</v>
      </c>
      <c r="D133" s="129" t="s">
        <v>2135</v>
      </c>
      <c r="E133" s="130" t="s">
        <v>2136</v>
      </c>
      <c r="F133" s="130" t="s">
        <v>1877</v>
      </c>
      <c r="G133" s="130" t="s">
        <v>272</v>
      </c>
      <c r="H133" s="130" t="s">
        <v>1821</v>
      </c>
      <c r="I133" s="130" t="s">
        <v>27</v>
      </c>
      <c r="J133" s="130" t="s">
        <v>145</v>
      </c>
      <c r="K133" s="130" t="s">
        <v>11</v>
      </c>
      <c r="L133" s="130" t="s">
        <v>2781</v>
      </c>
      <c r="M133" s="131" t="s">
        <v>2782</v>
      </c>
      <c r="N133" s="70"/>
      <c r="O133" s="71" t="s">
        <v>2783</v>
      </c>
      <c r="P133" s="53"/>
      <c r="Q133"/>
    </row>
    <row r="134" spans="1:17" ht="12.75">
      <c r="A134" s="66" t="s">
        <v>3457</v>
      </c>
      <c r="B134" s="72">
        <v>9</v>
      </c>
      <c r="C134" s="67" t="s">
        <v>1097</v>
      </c>
      <c r="D134" s="126" t="s">
        <v>1601</v>
      </c>
      <c r="E134" s="127" t="s">
        <v>1602</v>
      </c>
      <c r="F134" s="127" t="s">
        <v>1603</v>
      </c>
      <c r="G134" s="127" t="s">
        <v>167</v>
      </c>
      <c r="H134" s="127" t="s">
        <v>128</v>
      </c>
      <c r="I134" s="127" t="s">
        <v>3468</v>
      </c>
      <c r="J134" s="127" t="s">
        <v>3469</v>
      </c>
      <c r="K134" s="127" t="s">
        <v>2817</v>
      </c>
      <c r="L134" s="127" t="s">
        <v>2818</v>
      </c>
      <c r="M134" s="128" t="s">
        <v>2819</v>
      </c>
      <c r="N134" s="61"/>
      <c r="O134" s="62" t="s">
        <v>2820</v>
      </c>
      <c r="P134" s="53"/>
      <c r="Q134"/>
    </row>
    <row r="135" spans="1:17" ht="12.75">
      <c r="A135" s="63" t="s">
        <v>363</v>
      </c>
      <c r="B135" s="68"/>
      <c r="C135" s="69" t="s">
        <v>593</v>
      </c>
      <c r="D135" s="129" t="s">
        <v>1952</v>
      </c>
      <c r="E135" s="130" t="s">
        <v>1953</v>
      </c>
      <c r="F135" s="130" t="s">
        <v>1954</v>
      </c>
      <c r="G135" s="130" t="s">
        <v>240</v>
      </c>
      <c r="H135" s="130" t="s">
        <v>3276</v>
      </c>
      <c r="I135" s="130" t="s">
        <v>1809</v>
      </c>
      <c r="J135" s="130" t="s">
        <v>3470</v>
      </c>
      <c r="K135" s="130" t="s">
        <v>15</v>
      </c>
      <c r="L135" s="130" t="s">
        <v>1839</v>
      </c>
      <c r="M135" s="131" t="s">
        <v>2894</v>
      </c>
      <c r="N135" s="70"/>
      <c r="O135" s="71" t="s">
        <v>2821</v>
      </c>
      <c r="P135" s="53"/>
      <c r="Q135"/>
    </row>
    <row r="136" spans="1:17" ht="12.75">
      <c r="A136" s="66" t="s">
        <v>2895</v>
      </c>
      <c r="B136" s="72">
        <v>111</v>
      </c>
      <c r="C136" s="67" t="s">
        <v>1198</v>
      </c>
      <c r="D136" s="126" t="s">
        <v>1944</v>
      </c>
      <c r="E136" s="127" t="s">
        <v>1945</v>
      </c>
      <c r="F136" s="127" t="s">
        <v>1340</v>
      </c>
      <c r="G136" s="127" t="s">
        <v>242</v>
      </c>
      <c r="H136" s="127" t="s">
        <v>128</v>
      </c>
      <c r="I136" s="127" t="s">
        <v>21</v>
      </c>
      <c r="J136" s="127" t="s">
        <v>1262</v>
      </c>
      <c r="K136" s="127" t="s">
        <v>2896</v>
      </c>
      <c r="L136" s="127" t="s">
        <v>2897</v>
      </c>
      <c r="M136" s="128" t="s">
        <v>1621</v>
      </c>
      <c r="N136" s="61"/>
      <c r="O136" s="62" t="s">
        <v>2898</v>
      </c>
      <c r="P136" s="53"/>
      <c r="Q136"/>
    </row>
    <row r="137" spans="1:17" ht="12.75">
      <c r="A137" s="63" t="s">
        <v>367</v>
      </c>
      <c r="B137" s="68"/>
      <c r="C137" s="69" t="s">
        <v>838</v>
      </c>
      <c r="D137" s="129" t="s">
        <v>1947</v>
      </c>
      <c r="E137" s="130" t="s">
        <v>1948</v>
      </c>
      <c r="F137" s="130" t="s">
        <v>1949</v>
      </c>
      <c r="G137" s="130" t="s">
        <v>1947</v>
      </c>
      <c r="H137" s="130" t="s">
        <v>243</v>
      </c>
      <c r="I137" s="130" t="s">
        <v>22</v>
      </c>
      <c r="J137" s="130" t="s">
        <v>23</v>
      </c>
      <c r="K137" s="130" t="s">
        <v>2899</v>
      </c>
      <c r="L137" s="130" t="s">
        <v>2900</v>
      </c>
      <c r="M137" s="131" t="s">
        <v>2901</v>
      </c>
      <c r="N137" s="70"/>
      <c r="O137" s="71" t="s">
        <v>2902</v>
      </c>
      <c r="P137" s="53"/>
      <c r="Q137"/>
    </row>
    <row r="138" spans="1:17" ht="12.75">
      <c r="A138" s="66" t="s">
        <v>2796</v>
      </c>
      <c r="B138" s="72">
        <v>96</v>
      </c>
      <c r="C138" s="67" t="s">
        <v>1183</v>
      </c>
      <c r="D138" s="126" t="s">
        <v>1935</v>
      </c>
      <c r="E138" s="127" t="s">
        <v>1936</v>
      </c>
      <c r="F138" s="127" t="s">
        <v>1937</v>
      </c>
      <c r="G138" s="127" t="s">
        <v>171</v>
      </c>
      <c r="H138" s="127" t="s">
        <v>128</v>
      </c>
      <c r="I138" s="127" t="s">
        <v>3479</v>
      </c>
      <c r="J138" s="127" t="s">
        <v>3480</v>
      </c>
      <c r="K138" s="127" t="s">
        <v>2784</v>
      </c>
      <c r="L138" s="127" t="s">
        <v>2785</v>
      </c>
      <c r="M138" s="128" t="s">
        <v>2786</v>
      </c>
      <c r="N138" s="61"/>
      <c r="O138" s="62" t="s">
        <v>2787</v>
      </c>
      <c r="P138" s="53"/>
      <c r="Q138"/>
    </row>
    <row r="139" spans="1:17" ht="12.75">
      <c r="A139" s="63" t="s">
        <v>355</v>
      </c>
      <c r="B139" s="68"/>
      <c r="C139" s="69" t="s">
        <v>713</v>
      </c>
      <c r="D139" s="129" t="s">
        <v>1939</v>
      </c>
      <c r="E139" s="130" t="s">
        <v>1940</v>
      </c>
      <c r="F139" s="130" t="s">
        <v>1941</v>
      </c>
      <c r="G139" s="130" t="s">
        <v>1924</v>
      </c>
      <c r="H139" s="130" t="s">
        <v>140</v>
      </c>
      <c r="I139" s="130" t="s">
        <v>1860</v>
      </c>
      <c r="J139" s="130" t="s">
        <v>1866</v>
      </c>
      <c r="K139" s="130" t="s">
        <v>1861</v>
      </c>
      <c r="L139" s="130" t="s">
        <v>1444</v>
      </c>
      <c r="M139" s="131" t="s">
        <v>1649</v>
      </c>
      <c r="N139" s="70"/>
      <c r="O139" s="71" t="s">
        <v>2788</v>
      </c>
      <c r="P139" s="53"/>
      <c r="Q139"/>
    </row>
    <row r="140" spans="1:17" ht="12.75">
      <c r="A140" s="66" t="s">
        <v>2903</v>
      </c>
      <c r="B140" s="72">
        <v>88</v>
      </c>
      <c r="C140" s="67" t="s">
        <v>1175</v>
      </c>
      <c r="D140" s="126" t="s">
        <v>1981</v>
      </c>
      <c r="E140" s="127" t="s">
        <v>1982</v>
      </c>
      <c r="F140" s="127" t="s">
        <v>1983</v>
      </c>
      <c r="G140" s="127" t="s">
        <v>248</v>
      </c>
      <c r="H140" s="127" t="s">
        <v>128</v>
      </c>
      <c r="I140" s="127" t="s">
        <v>3481</v>
      </c>
      <c r="J140" s="127" t="s">
        <v>3482</v>
      </c>
      <c r="K140" s="127" t="s">
        <v>2822</v>
      </c>
      <c r="L140" s="127" t="s">
        <v>2823</v>
      </c>
      <c r="M140" s="128" t="s">
        <v>2824</v>
      </c>
      <c r="N140" s="61"/>
      <c r="O140" s="62" t="s">
        <v>2825</v>
      </c>
      <c r="P140" s="53"/>
      <c r="Q140"/>
    </row>
    <row r="141" spans="1:17" ht="12.75">
      <c r="A141" s="63" t="s">
        <v>355</v>
      </c>
      <c r="B141" s="68"/>
      <c r="C141" s="69" t="s">
        <v>507</v>
      </c>
      <c r="D141" s="129" t="s">
        <v>1985</v>
      </c>
      <c r="E141" s="130" t="s">
        <v>1986</v>
      </c>
      <c r="F141" s="130" t="s">
        <v>1987</v>
      </c>
      <c r="G141" s="130" t="s">
        <v>249</v>
      </c>
      <c r="H141" s="130" t="s">
        <v>140</v>
      </c>
      <c r="I141" s="130" t="s">
        <v>2136</v>
      </c>
      <c r="J141" s="130" t="s">
        <v>1831</v>
      </c>
      <c r="K141" s="130" t="s">
        <v>1850</v>
      </c>
      <c r="L141" s="130" t="s">
        <v>1644</v>
      </c>
      <c r="M141" s="131" t="s">
        <v>1628</v>
      </c>
      <c r="N141" s="70"/>
      <c r="O141" s="71" t="s">
        <v>2826</v>
      </c>
      <c r="P141" s="53"/>
      <c r="Q141"/>
    </row>
    <row r="142" spans="1:17" ht="12.75">
      <c r="A142" s="66" t="s">
        <v>2904</v>
      </c>
      <c r="B142" s="72">
        <v>99</v>
      </c>
      <c r="C142" s="67" t="s">
        <v>1186</v>
      </c>
      <c r="D142" s="126" t="s">
        <v>1974</v>
      </c>
      <c r="E142" s="127" t="s">
        <v>1975</v>
      </c>
      <c r="F142" s="127" t="s">
        <v>1384</v>
      </c>
      <c r="G142" s="127" t="s">
        <v>173</v>
      </c>
      <c r="H142" s="127" t="s">
        <v>128</v>
      </c>
      <c r="I142" s="127" t="s">
        <v>3483</v>
      </c>
      <c r="J142" s="127" t="s">
        <v>3484</v>
      </c>
      <c r="K142" s="127" t="s">
        <v>2827</v>
      </c>
      <c r="L142" s="127" t="s">
        <v>2799</v>
      </c>
      <c r="M142" s="128" t="s">
        <v>2525</v>
      </c>
      <c r="N142" s="61"/>
      <c r="O142" s="62" t="s">
        <v>2828</v>
      </c>
      <c r="P142" s="53"/>
      <c r="Q142"/>
    </row>
    <row r="143" spans="1:17" ht="12.75">
      <c r="A143" s="63" t="s">
        <v>356</v>
      </c>
      <c r="B143" s="68"/>
      <c r="C143" s="69" t="s">
        <v>798</v>
      </c>
      <c r="D143" s="129" t="s">
        <v>1977</v>
      </c>
      <c r="E143" s="130" t="s">
        <v>1760</v>
      </c>
      <c r="F143" s="130" t="s">
        <v>1978</v>
      </c>
      <c r="G143" s="130" t="s">
        <v>247</v>
      </c>
      <c r="H143" s="130" t="s">
        <v>1821</v>
      </c>
      <c r="I143" s="130" t="s">
        <v>1907</v>
      </c>
      <c r="J143" s="130" t="s">
        <v>3485</v>
      </c>
      <c r="K143" s="130" t="s">
        <v>3460</v>
      </c>
      <c r="L143" s="130" t="s">
        <v>2832</v>
      </c>
      <c r="M143" s="131" t="s">
        <v>3460</v>
      </c>
      <c r="N143" s="70"/>
      <c r="O143" s="71" t="s">
        <v>2829</v>
      </c>
      <c r="P143" s="53"/>
      <c r="Q143"/>
    </row>
    <row r="144" spans="1:17" ht="12.75">
      <c r="A144" s="66" t="s">
        <v>2905</v>
      </c>
      <c r="B144" s="72">
        <v>100</v>
      </c>
      <c r="C144" s="67" t="s">
        <v>1187</v>
      </c>
      <c r="D144" s="126" t="s">
        <v>1902</v>
      </c>
      <c r="E144" s="127" t="s">
        <v>1903</v>
      </c>
      <c r="F144" s="127" t="s">
        <v>1904</v>
      </c>
      <c r="G144" s="127" t="s">
        <v>168</v>
      </c>
      <c r="H144" s="127" t="s">
        <v>128</v>
      </c>
      <c r="I144" s="127" t="s">
        <v>3477</v>
      </c>
      <c r="J144" s="127" t="s">
        <v>1422</v>
      </c>
      <c r="K144" s="127" t="s">
        <v>2789</v>
      </c>
      <c r="L144" s="127" t="s">
        <v>2790</v>
      </c>
      <c r="M144" s="128" t="s">
        <v>2791</v>
      </c>
      <c r="N144" s="61"/>
      <c r="O144" s="62" t="s">
        <v>2792</v>
      </c>
      <c r="P144" s="53"/>
      <c r="Q144"/>
    </row>
    <row r="145" spans="1:17" ht="12.75">
      <c r="A145" s="63" t="s">
        <v>356</v>
      </c>
      <c r="B145" s="68"/>
      <c r="C145" s="69" t="s">
        <v>676</v>
      </c>
      <c r="D145" s="129" t="s">
        <v>1894</v>
      </c>
      <c r="E145" s="130" t="s">
        <v>1906</v>
      </c>
      <c r="F145" s="130" t="s">
        <v>1907</v>
      </c>
      <c r="G145" s="130" t="s">
        <v>241</v>
      </c>
      <c r="H145" s="130" t="s">
        <v>1821</v>
      </c>
      <c r="I145" s="130" t="s">
        <v>1916</v>
      </c>
      <c r="J145" s="130" t="s">
        <v>3478</v>
      </c>
      <c r="K145" s="130" t="s">
        <v>2906</v>
      </c>
      <c r="L145" s="130" t="s">
        <v>2793</v>
      </c>
      <c r="M145" s="131" t="s">
        <v>2794</v>
      </c>
      <c r="N145" s="70"/>
      <c r="O145" s="71" t="s">
        <v>2795</v>
      </c>
      <c r="P145" s="53"/>
      <c r="Q145"/>
    </row>
    <row r="146" spans="1:17" ht="12.75">
      <c r="A146" s="66" t="s">
        <v>2810</v>
      </c>
      <c r="B146" s="72">
        <v>92</v>
      </c>
      <c r="C146" s="67" t="s">
        <v>1179</v>
      </c>
      <c r="D146" s="126" t="s">
        <v>1919</v>
      </c>
      <c r="E146" s="127" t="s">
        <v>1920</v>
      </c>
      <c r="F146" s="127" t="s">
        <v>1921</v>
      </c>
      <c r="G146" s="127" t="s">
        <v>172</v>
      </c>
      <c r="H146" s="127" t="s">
        <v>128</v>
      </c>
      <c r="I146" s="127" t="s">
        <v>3473</v>
      </c>
      <c r="J146" s="127" t="s">
        <v>3474</v>
      </c>
      <c r="K146" s="127" t="s">
        <v>2797</v>
      </c>
      <c r="L146" s="127" t="s">
        <v>2798</v>
      </c>
      <c r="M146" s="128" t="s">
        <v>2799</v>
      </c>
      <c r="N146" s="61"/>
      <c r="O146" s="62" t="s">
        <v>2800</v>
      </c>
      <c r="P146" s="53"/>
      <c r="Q146"/>
    </row>
    <row r="147" spans="1:17" ht="12.75">
      <c r="A147" s="63" t="s">
        <v>356</v>
      </c>
      <c r="B147" s="68"/>
      <c r="C147" s="69" t="s">
        <v>432</v>
      </c>
      <c r="D147" s="129" t="s">
        <v>1923</v>
      </c>
      <c r="E147" s="130" t="s">
        <v>1924</v>
      </c>
      <c r="F147" s="130" t="s">
        <v>1925</v>
      </c>
      <c r="G147" s="130" t="s">
        <v>244</v>
      </c>
      <c r="H147" s="130" t="s">
        <v>1821</v>
      </c>
      <c r="I147" s="130" t="s">
        <v>19</v>
      </c>
      <c r="J147" s="130" t="s">
        <v>145</v>
      </c>
      <c r="K147" s="130" t="s">
        <v>2907</v>
      </c>
      <c r="L147" s="130" t="s">
        <v>2908</v>
      </c>
      <c r="M147" s="131" t="s">
        <v>2909</v>
      </c>
      <c r="N147" s="70"/>
      <c r="O147" s="71" t="s">
        <v>2802</v>
      </c>
      <c r="P147" s="53"/>
      <c r="Q147"/>
    </row>
    <row r="148" spans="1:17" ht="12.75">
      <c r="A148" s="66" t="s">
        <v>2910</v>
      </c>
      <c r="B148" s="72">
        <v>113</v>
      </c>
      <c r="C148" s="67" t="s">
        <v>1200</v>
      </c>
      <c r="D148" s="126" t="s">
        <v>1956</v>
      </c>
      <c r="E148" s="127" t="s">
        <v>1957</v>
      </c>
      <c r="F148" s="127" t="s">
        <v>1958</v>
      </c>
      <c r="G148" s="127" t="s">
        <v>245</v>
      </c>
      <c r="H148" s="127" t="s">
        <v>128</v>
      </c>
      <c r="I148" s="127" t="s">
        <v>24</v>
      </c>
      <c r="J148" s="127" t="s">
        <v>1592</v>
      </c>
      <c r="K148" s="127" t="s">
        <v>2911</v>
      </c>
      <c r="L148" s="127" t="s">
        <v>2912</v>
      </c>
      <c r="M148" s="128" t="s">
        <v>2913</v>
      </c>
      <c r="N148" s="61"/>
      <c r="O148" s="62" t="s">
        <v>2914</v>
      </c>
      <c r="P148" s="53"/>
      <c r="Q148"/>
    </row>
    <row r="149" spans="1:17" ht="12.75">
      <c r="A149" s="63" t="s">
        <v>367</v>
      </c>
      <c r="B149" s="68"/>
      <c r="C149" s="69" t="s">
        <v>840</v>
      </c>
      <c r="D149" s="129" t="s">
        <v>1960</v>
      </c>
      <c r="E149" s="130" t="s">
        <v>1961</v>
      </c>
      <c r="F149" s="130" t="s">
        <v>1962</v>
      </c>
      <c r="G149" s="130" t="s">
        <v>246</v>
      </c>
      <c r="H149" s="130" t="s">
        <v>243</v>
      </c>
      <c r="I149" s="130" t="s">
        <v>25</v>
      </c>
      <c r="J149" s="130" t="s">
        <v>26</v>
      </c>
      <c r="K149" s="130" t="s">
        <v>2915</v>
      </c>
      <c r="L149" s="130" t="s">
        <v>2916</v>
      </c>
      <c r="M149" s="131" t="s">
        <v>2917</v>
      </c>
      <c r="N149" s="70"/>
      <c r="O149" s="71" t="s">
        <v>2918</v>
      </c>
      <c r="P149" s="53"/>
      <c r="Q149"/>
    </row>
    <row r="150" spans="1:17" ht="12.75">
      <c r="A150" s="66" t="s">
        <v>1838</v>
      </c>
      <c r="B150" s="72">
        <v>108</v>
      </c>
      <c r="C150" s="67" t="s">
        <v>1195</v>
      </c>
      <c r="D150" s="126" t="s">
        <v>1965</v>
      </c>
      <c r="E150" s="127" t="s">
        <v>1966</v>
      </c>
      <c r="F150" s="127" t="s">
        <v>1967</v>
      </c>
      <c r="G150" s="127" t="s">
        <v>170</v>
      </c>
      <c r="H150" s="127" t="s">
        <v>128</v>
      </c>
      <c r="I150" s="127" t="s">
        <v>3475</v>
      </c>
      <c r="J150" s="127" t="s">
        <v>3476</v>
      </c>
      <c r="K150" s="127" t="s">
        <v>1938</v>
      </c>
      <c r="L150" s="127" t="s">
        <v>2833</v>
      </c>
      <c r="M150" s="128" t="s">
        <v>2834</v>
      </c>
      <c r="N150" s="61"/>
      <c r="O150" s="62" t="s">
        <v>2835</v>
      </c>
      <c r="P150" s="53"/>
      <c r="Q150"/>
    </row>
    <row r="151" spans="1:17" ht="12.75">
      <c r="A151" s="63" t="s">
        <v>358</v>
      </c>
      <c r="B151" s="68"/>
      <c r="C151" s="69" t="s">
        <v>829</v>
      </c>
      <c r="D151" s="129" t="s">
        <v>1969</v>
      </c>
      <c r="E151" s="130" t="s">
        <v>1970</v>
      </c>
      <c r="F151" s="130" t="s">
        <v>1971</v>
      </c>
      <c r="G151" s="130" t="s">
        <v>1898</v>
      </c>
      <c r="H151" s="130" t="s">
        <v>151</v>
      </c>
      <c r="I151" s="130" t="s">
        <v>20</v>
      </c>
      <c r="J151" s="130" t="s">
        <v>1853</v>
      </c>
      <c r="K151" s="130" t="s">
        <v>3456</v>
      </c>
      <c r="L151" s="130" t="s">
        <v>1878</v>
      </c>
      <c r="M151" s="131" t="s">
        <v>2919</v>
      </c>
      <c r="N151" s="70"/>
      <c r="O151" s="71" t="s">
        <v>2836</v>
      </c>
      <c r="P151" s="53"/>
      <c r="Q151"/>
    </row>
    <row r="152" spans="1:17" ht="12.75">
      <c r="A152" s="66" t="s">
        <v>1842</v>
      </c>
      <c r="B152" s="72">
        <v>66</v>
      </c>
      <c r="C152" s="67" t="s">
        <v>1153</v>
      </c>
      <c r="D152" s="126" t="s">
        <v>2138</v>
      </c>
      <c r="E152" s="127" t="s">
        <v>2139</v>
      </c>
      <c r="F152" s="127" t="s">
        <v>2140</v>
      </c>
      <c r="G152" s="127" t="s">
        <v>112</v>
      </c>
      <c r="H152" s="127" t="s">
        <v>113</v>
      </c>
      <c r="I152" s="127" t="s">
        <v>3417</v>
      </c>
      <c r="J152" s="127" t="s">
        <v>3418</v>
      </c>
      <c r="K152" s="127" t="s">
        <v>2688</v>
      </c>
      <c r="L152" s="127" t="s">
        <v>2689</v>
      </c>
      <c r="M152" s="128" t="s">
        <v>2690</v>
      </c>
      <c r="N152" s="61"/>
      <c r="O152" s="62" t="s">
        <v>2691</v>
      </c>
      <c r="P152" s="53"/>
      <c r="Q152"/>
    </row>
    <row r="153" spans="1:17" ht="12.75">
      <c r="A153" s="63" t="s">
        <v>356</v>
      </c>
      <c r="B153" s="68"/>
      <c r="C153" s="69" t="s">
        <v>700</v>
      </c>
      <c r="D153" s="129" t="s">
        <v>1613</v>
      </c>
      <c r="E153" s="130" t="s">
        <v>1529</v>
      </c>
      <c r="F153" s="130" t="s">
        <v>2112</v>
      </c>
      <c r="G153" s="130" t="s">
        <v>1619</v>
      </c>
      <c r="H153" s="130" t="s">
        <v>144</v>
      </c>
      <c r="I153" s="130" t="s">
        <v>54</v>
      </c>
      <c r="J153" s="130" t="s">
        <v>3492</v>
      </c>
      <c r="K153" s="130" t="s">
        <v>2636</v>
      </c>
      <c r="L153" s="130" t="s">
        <v>1521</v>
      </c>
      <c r="M153" s="131" t="s">
        <v>1742</v>
      </c>
      <c r="N153" s="70"/>
      <c r="O153" s="71" t="s">
        <v>2693</v>
      </c>
      <c r="P153" s="53"/>
      <c r="Q153"/>
    </row>
    <row r="154" spans="1:17" ht="12.75">
      <c r="A154" s="66" t="s">
        <v>2987</v>
      </c>
      <c r="B154" s="72">
        <v>121</v>
      </c>
      <c r="C154" s="67" t="s">
        <v>1208</v>
      </c>
      <c r="D154" s="126" t="s">
        <v>1990</v>
      </c>
      <c r="E154" s="127" t="s">
        <v>1560</v>
      </c>
      <c r="F154" s="127" t="s">
        <v>1991</v>
      </c>
      <c r="G154" s="127" t="s">
        <v>254</v>
      </c>
      <c r="H154" s="127" t="s">
        <v>128</v>
      </c>
      <c r="I154" s="127" t="s">
        <v>28</v>
      </c>
      <c r="J154" s="127" t="s">
        <v>29</v>
      </c>
      <c r="K154" s="127" t="s">
        <v>2920</v>
      </c>
      <c r="L154" s="127" t="s">
        <v>2921</v>
      </c>
      <c r="M154" s="128" t="s">
        <v>1873</v>
      </c>
      <c r="N154" s="61"/>
      <c r="O154" s="62" t="s">
        <v>2922</v>
      </c>
      <c r="P154" s="53"/>
      <c r="Q154"/>
    </row>
    <row r="155" spans="1:17" ht="12.75">
      <c r="A155" s="63" t="s">
        <v>367</v>
      </c>
      <c r="B155" s="68"/>
      <c r="C155" s="69" t="s">
        <v>840</v>
      </c>
      <c r="D155" s="129" t="s">
        <v>1993</v>
      </c>
      <c r="E155" s="130" t="s">
        <v>1994</v>
      </c>
      <c r="F155" s="130" t="s">
        <v>1995</v>
      </c>
      <c r="G155" s="130" t="s">
        <v>255</v>
      </c>
      <c r="H155" s="130" t="s">
        <v>243</v>
      </c>
      <c r="I155" s="130" t="s">
        <v>30</v>
      </c>
      <c r="J155" s="130" t="s">
        <v>31</v>
      </c>
      <c r="K155" s="130" t="s">
        <v>2923</v>
      </c>
      <c r="L155" s="130" t="s">
        <v>2924</v>
      </c>
      <c r="M155" s="131" t="s">
        <v>2925</v>
      </c>
      <c r="N155" s="70"/>
      <c r="O155" s="71" t="s">
        <v>2926</v>
      </c>
      <c r="P155" s="53"/>
      <c r="Q155"/>
    </row>
    <row r="156" spans="1:17" ht="12.75">
      <c r="A156" s="66" t="s">
        <v>1851</v>
      </c>
      <c r="B156" s="72">
        <v>104</v>
      </c>
      <c r="C156" s="67" t="s">
        <v>1191</v>
      </c>
      <c r="D156" s="126" t="s">
        <v>2018</v>
      </c>
      <c r="E156" s="127" t="s">
        <v>2019</v>
      </c>
      <c r="F156" s="127" t="s">
        <v>2020</v>
      </c>
      <c r="G156" s="127" t="s">
        <v>252</v>
      </c>
      <c r="H156" s="127" t="s">
        <v>128</v>
      </c>
      <c r="I156" s="127" t="s">
        <v>3487</v>
      </c>
      <c r="J156" s="127" t="s">
        <v>3488</v>
      </c>
      <c r="K156" s="127" t="s">
        <v>2837</v>
      </c>
      <c r="L156" s="127" t="s">
        <v>2838</v>
      </c>
      <c r="M156" s="128" t="s">
        <v>2839</v>
      </c>
      <c r="N156" s="61"/>
      <c r="O156" s="62" t="s">
        <v>2840</v>
      </c>
      <c r="P156" s="53"/>
      <c r="Q156"/>
    </row>
    <row r="157" spans="1:17" ht="12.75">
      <c r="A157" s="63" t="s">
        <v>358</v>
      </c>
      <c r="B157" s="68"/>
      <c r="C157" s="69" t="s">
        <v>689</v>
      </c>
      <c r="D157" s="129" t="s">
        <v>2022</v>
      </c>
      <c r="E157" s="130" t="s">
        <v>2023</v>
      </c>
      <c r="F157" s="130" t="s">
        <v>2024</v>
      </c>
      <c r="G157" s="130" t="s">
        <v>253</v>
      </c>
      <c r="H157" s="130" t="s">
        <v>151</v>
      </c>
      <c r="I157" s="130" t="s">
        <v>2401</v>
      </c>
      <c r="J157" s="130" t="s">
        <v>35</v>
      </c>
      <c r="K157" s="130" t="s">
        <v>35</v>
      </c>
      <c r="L157" s="130" t="s">
        <v>2852</v>
      </c>
      <c r="M157" s="131" t="s">
        <v>2842</v>
      </c>
      <c r="N157" s="70"/>
      <c r="O157" s="71" t="s">
        <v>2843</v>
      </c>
      <c r="P157" s="53"/>
      <c r="Q157"/>
    </row>
    <row r="158" spans="1:17" ht="12.75">
      <c r="A158" s="66" t="s">
        <v>2988</v>
      </c>
      <c r="B158" s="72">
        <v>119</v>
      </c>
      <c r="C158" s="67" t="s">
        <v>1206</v>
      </c>
      <c r="D158" s="126" t="s">
        <v>2058</v>
      </c>
      <c r="E158" s="127" t="s">
        <v>2059</v>
      </c>
      <c r="F158" s="127" t="s">
        <v>2060</v>
      </c>
      <c r="G158" s="127" t="s">
        <v>256</v>
      </c>
      <c r="H158" s="127" t="s">
        <v>128</v>
      </c>
      <c r="I158" s="127" t="s">
        <v>39</v>
      </c>
      <c r="J158" s="127" t="s">
        <v>40</v>
      </c>
      <c r="K158" s="127" t="s">
        <v>2927</v>
      </c>
      <c r="L158" s="127" t="s">
        <v>2928</v>
      </c>
      <c r="M158" s="128" t="s">
        <v>2763</v>
      </c>
      <c r="N158" s="61"/>
      <c r="O158" s="62" t="s">
        <v>2929</v>
      </c>
      <c r="P158" s="53"/>
      <c r="Q158"/>
    </row>
    <row r="159" spans="1:17" ht="12.75">
      <c r="A159" s="63" t="s">
        <v>367</v>
      </c>
      <c r="B159" s="68"/>
      <c r="C159" s="69" t="s">
        <v>838</v>
      </c>
      <c r="D159" s="129" t="s">
        <v>2062</v>
      </c>
      <c r="E159" s="130" t="s">
        <v>2063</v>
      </c>
      <c r="F159" s="130" t="s">
        <v>2064</v>
      </c>
      <c r="G159" s="130" t="s">
        <v>257</v>
      </c>
      <c r="H159" s="130" t="s">
        <v>243</v>
      </c>
      <c r="I159" s="130" t="s">
        <v>2402</v>
      </c>
      <c r="J159" s="130" t="s">
        <v>41</v>
      </c>
      <c r="K159" s="130" t="s">
        <v>2924</v>
      </c>
      <c r="L159" s="130" t="s">
        <v>2930</v>
      </c>
      <c r="M159" s="131" t="s">
        <v>2931</v>
      </c>
      <c r="N159" s="70"/>
      <c r="O159" s="71" t="s">
        <v>2932</v>
      </c>
      <c r="P159" s="53"/>
      <c r="Q159"/>
    </row>
    <row r="160" spans="1:17" ht="12.75">
      <c r="A160" s="66" t="s">
        <v>1864</v>
      </c>
      <c r="B160" s="72">
        <v>93</v>
      </c>
      <c r="C160" s="67" t="s">
        <v>1180</v>
      </c>
      <c r="D160" s="126" t="s">
        <v>2107</v>
      </c>
      <c r="E160" s="127" t="s">
        <v>2108</v>
      </c>
      <c r="F160" s="127" t="s">
        <v>2109</v>
      </c>
      <c r="G160" s="127" t="s">
        <v>266</v>
      </c>
      <c r="H160" s="127" t="s">
        <v>128</v>
      </c>
      <c r="I160" s="127" t="s">
        <v>43</v>
      </c>
      <c r="J160" s="127" t="s">
        <v>2010</v>
      </c>
      <c r="K160" s="127" t="s">
        <v>2844</v>
      </c>
      <c r="L160" s="127" t="s">
        <v>2845</v>
      </c>
      <c r="M160" s="128" t="s">
        <v>2846</v>
      </c>
      <c r="N160" s="61"/>
      <c r="O160" s="62" t="s">
        <v>2847</v>
      </c>
      <c r="P160" s="53"/>
      <c r="Q160"/>
    </row>
    <row r="161" spans="1:17" ht="12.75">
      <c r="A161" s="63" t="s">
        <v>356</v>
      </c>
      <c r="B161" s="68"/>
      <c r="C161" s="69" t="s">
        <v>774</v>
      </c>
      <c r="D161" s="129" t="s">
        <v>2111</v>
      </c>
      <c r="E161" s="130" t="s">
        <v>2112</v>
      </c>
      <c r="F161" s="130" t="s">
        <v>2113</v>
      </c>
      <c r="G161" s="130" t="s">
        <v>267</v>
      </c>
      <c r="H161" s="130" t="s">
        <v>1821</v>
      </c>
      <c r="I161" s="130" t="s">
        <v>44</v>
      </c>
      <c r="J161" s="130" t="s">
        <v>45</v>
      </c>
      <c r="K161" s="130" t="s">
        <v>2933</v>
      </c>
      <c r="L161" s="130" t="s">
        <v>3460</v>
      </c>
      <c r="M161" s="131" t="s">
        <v>2934</v>
      </c>
      <c r="N161" s="70"/>
      <c r="O161" s="71" t="s">
        <v>2848</v>
      </c>
      <c r="P161" s="53"/>
      <c r="Q161"/>
    </row>
    <row r="162" spans="1:17" ht="12.75">
      <c r="A162" s="66" t="s">
        <v>2989</v>
      </c>
      <c r="B162" s="72">
        <v>81</v>
      </c>
      <c r="C162" s="67" t="s">
        <v>1168</v>
      </c>
      <c r="D162" s="126" t="s">
        <v>1670</v>
      </c>
      <c r="E162" s="127" t="s">
        <v>1671</v>
      </c>
      <c r="F162" s="127" t="s">
        <v>1672</v>
      </c>
      <c r="G162" s="127" t="s">
        <v>156</v>
      </c>
      <c r="H162" s="127" t="s">
        <v>128</v>
      </c>
      <c r="I162" s="127" t="s">
        <v>3448</v>
      </c>
      <c r="J162" s="127" t="s">
        <v>3449</v>
      </c>
      <c r="K162" s="127" t="s">
        <v>2804</v>
      </c>
      <c r="L162" s="127" t="s">
        <v>2805</v>
      </c>
      <c r="M162" s="128" t="s">
        <v>2806</v>
      </c>
      <c r="N162" s="61"/>
      <c r="O162" s="62" t="s">
        <v>2807</v>
      </c>
      <c r="P162" s="53"/>
      <c r="Q162"/>
    </row>
    <row r="163" spans="1:17" ht="12.75">
      <c r="A163" s="63" t="s">
        <v>358</v>
      </c>
      <c r="B163" s="68"/>
      <c r="C163" s="69" t="s">
        <v>741</v>
      </c>
      <c r="D163" s="129" t="s">
        <v>1695</v>
      </c>
      <c r="E163" s="130" t="s">
        <v>1871</v>
      </c>
      <c r="F163" s="130" t="s">
        <v>1698</v>
      </c>
      <c r="G163" s="130" t="s">
        <v>148</v>
      </c>
      <c r="H163" s="130" t="s">
        <v>151</v>
      </c>
      <c r="I163" s="130" t="s">
        <v>3434</v>
      </c>
      <c r="J163" s="130" t="s">
        <v>3450</v>
      </c>
      <c r="K163" s="130" t="s">
        <v>2935</v>
      </c>
      <c r="L163" s="130" t="s">
        <v>2808</v>
      </c>
      <c r="M163" s="131" t="s">
        <v>1635</v>
      </c>
      <c r="N163" s="70"/>
      <c r="O163" s="71" t="s">
        <v>2809</v>
      </c>
      <c r="P163" s="53"/>
      <c r="Q163"/>
    </row>
    <row r="164" spans="1:17" ht="12.75">
      <c r="A164" s="66" t="s">
        <v>2990</v>
      </c>
      <c r="B164" s="72">
        <v>112</v>
      </c>
      <c r="C164" s="67" t="s">
        <v>1199</v>
      </c>
      <c r="D164" s="126" t="s">
        <v>2002</v>
      </c>
      <c r="E164" s="127" t="s">
        <v>1378</v>
      </c>
      <c r="F164" s="127" t="s">
        <v>2003</v>
      </c>
      <c r="G164" s="127" t="s">
        <v>277</v>
      </c>
      <c r="H164" s="127" t="s">
        <v>128</v>
      </c>
      <c r="I164" s="127" t="s">
        <v>52</v>
      </c>
      <c r="J164" s="127" t="s">
        <v>53</v>
      </c>
      <c r="K164" s="127" t="s">
        <v>2936</v>
      </c>
      <c r="L164" s="127" t="s">
        <v>2937</v>
      </c>
      <c r="M164" s="128" t="s">
        <v>2938</v>
      </c>
      <c r="N164" s="61"/>
      <c r="O164" s="62" t="s">
        <v>2939</v>
      </c>
      <c r="P164" s="53"/>
      <c r="Q164"/>
    </row>
    <row r="165" spans="1:17" ht="12.75">
      <c r="A165" s="63" t="s">
        <v>367</v>
      </c>
      <c r="B165" s="68"/>
      <c r="C165" s="69" t="s">
        <v>840</v>
      </c>
      <c r="D165" s="129" t="s">
        <v>2005</v>
      </c>
      <c r="E165" s="130" t="s">
        <v>2006</v>
      </c>
      <c r="F165" s="130" t="s">
        <v>1993</v>
      </c>
      <c r="G165" s="130" t="s">
        <v>278</v>
      </c>
      <c r="H165" s="130" t="s">
        <v>243</v>
      </c>
      <c r="I165" s="130" t="s">
        <v>2405</v>
      </c>
      <c r="J165" s="130" t="s">
        <v>48</v>
      </c>
      <c r="K165" s="130" t="s">
        <v>2940</v>
      </c>
      <c r="L165" s="130" t="s">
        <v>2923</v>
      </c>
      <c r="M165" s="131" t="s">
        <v>2941</v>
      </c>
      <c r="N165" s="70"/>
      <c r="O165" s="71" t="s">
        <v>2942</v>
      </c>
      <c r="P165" s="53"/>
      <c r="Q165"/>
    </row>
    <row r="166" spans="1:17" ht="12.75">
      <c r="A166" s="66" t="s">
        <v>2991</v>
      </c>
      <c r="B166" s="72">
        <v>97</v>
      </c>
      <c r="C166" s="67" t="s">
        <v>1184</v>
      </c>
      <c r="D166" s="126" t="s">
        <v>2067</v>
      </c>
      <c r="E166" s="127" t="s">
        <v>2068</v>
      </c>
      <c r="F166" s="127" t="s">
        <v>1937</v>
      </c>
      <c r="G166" s="127" t="s">
        <v>279</v>
      </c>
      <c r="H166" s="127" t="s">
        <v>128</v>
      </c>
      <c r="I166" s="127" t="s">
        <v>55</v>
      </c>
      <c r="J166" s="127" t="s">
        <v>56</v>
      </c>
      <c r="K166" s="127" t="s">
        <v>2849</v>
      </c>
      <c r="L166" s="127" t="s">
        <v>2850</v>
      </c>
      <c r="M166" s="128" t="s">
        <v>1565</v>
      </c>
      <c r="N166" s="61"/>
      <c r="O166" s="62" t="s">
        <v>2851</v>
      </c>
      <c r="P166" s="53"/>
      <c r="Q166"/>
    </row>
    <row r="167" spans="1:17" ht="12.75">
      <c r="A167" s="63" t="s">
        <v>358</v>
      </c>
      <c r="B167" s="68"/>
      <c r="C167" s="69" t="s">
        <v>736</v>
      </c>
      <c r="D167" s="129" t="s">
        <v>2015</v>
      </c>
      <c r="E167" s="130" t="s">
        <v>2070</v>
      </c>
      <c r="F167" s="130" t="s">
        <v>2071</v>
      </c>
      <c r="G167" s="130" t="s">
        <v>280</v>
      </c>
      <c r="H167" s="130" t="s">
        <v>151</v>
      </c>
      <c r="I167" s="130" t="s">
        <v>2406</v>
      </c>
      <c r="J167" s="130" t="s">
        <v>57</v>
      </c>
      <c r="K167" s="130" t="s">
        <v>2944</v>
      </c>
      <c r="L167" s="130" t="s">
        <v>2945</v>
      </c>
      <c r="M167" s="131" t="s">
        <v>2841</v>
      </c>
      <c r="N167" s="70"/>
      <c r="O167" s="71" t="s">
        <v>2853</v>
      </c>
      <c r="P167" s="53"/>
      <c r="Q167"/>
    </row>
    <row r="168" spans="1:17" ht="12.75">
      <c r="A168" s="66" t="s">
        <v>2943</v>
      </c>
      <c r="B168" s="72">
        <v>201</v>
      </c>
      <c r="C168" s="67" t="s">
        <v>1210</v>
      </c>
      <c r="D168" s="126" t="s">
        <v>2165</v>
      </c>
      <c r="E168" s="127" t="s">
        <v>2166</v>
      </c>
      <c r="F168" s="127" t="s">
        <v>2167</v>
      </c>
      <c r="G168" s="127" t="s">
        <v>3210</v>
      </c>
      <c r="H168" s="127" t="s">
        <v>3247</v>
      </c>
      <c r="I168" s="127" t="s">
        <v>1488</v>
      </c>
      <c r="J168" s="127" t="s">
        <v>1235</v>
      </c>
      <c r="K168" s="127" t="s">
        <v>2531</v>
      </c>
      <c r="L168" s="127" t="s">
        <v>2532</v>
      </c>
      <c r="M168" s="128" t="s">
        <v>2533</v>
      </c>
      <c r="N168" s="61"/>
      <c r="O168" s="62" t="s">
        <v>2534</v>
      </c>
      <c r="P168" s="53"/>
      <c r="Q168"/>
    </row>
    <row r="169" spans="1:17" ht="12.75">
      <c r="A169" s="63" t="s">
        <v>359</v>
      </c>
      <c r="B169" s="68"/>
      <c r="C169" s="69" t="s">
        <v>540</v>
      </c>
      <c r="D169" s="129" t="s">
        <v>1404</v>
      </c>
      <c r="E169" s="130" t="s">
        <v>2169</v>
      </c>
      <c r="F169" s="130" t="s">
        <v>2170</v>
      </c>
      <c r="G169" s="130" t="s">
        <v>1432</v>
      </c>
      <c r="H169" s="130" t="s">
        <v>1476</v>
      </c>
      <c r="I169" s="130" t="s">
        <v>62</v>
      </c>
      <c r="J169" s="130" t="s">
        <v>3361</v>
      </c>
      <c r="K169" s="130" t="s">
        <v>2629</v>
      </c>
      <c r="L169" s="130" t="s">
        <v>3263</v>
      </c>
      <c r="M169" s="131" t="s">
        <v>2694</v>
      </c>
      <c r="N169" s="70"/>
      <c r="O169" s="71" t="s">
        <v>2535</v>
      </c>
      <c r="P169" s="53"/>
      <c r="Q169"/>
    </row>
    <row r="170" spans="1:17" ht="12.75">
      <c r="A170" s="66" t="s">
        <v>2992</v>
      </c>
      <c r="B170" s="72">
        <v>118</v>
      </c>
      <c r="C170" s="67" t="s">
        <v>1205</v>
      </c>
      <c r="D170" s="126" t="s">
        <v>2074</v>
      </c>
      <c r="E170" s="127" t="s">
        <v>2075</v>
      </c>
      <c r="F170" s="127" t="s">
        <v>2037</v>
      </c>
      <c r="G170" s="127" t="s">
        <v>268</v>
      </c>
      <c r="H170" s="127" t="s">
        <v>128</v>
      </c>
      <c r="I170" s="127" t="s">
        <v>1385</v>
      </c>
      <c r="J170" s="127" t="s">
        <v>47</v>
      </c>
      <c r="K170" s="127" t="s">
        <v>2946</v>
      </c>
      <c r="L170" s="127" t="s">
        <v>2947</v>
      </c>
      <c r="M170" s="128" t="s">
        <v>2948</v>
      </c>
      <c r="N170" s="61"/>
      <c r="O170" s="62" t="s">
        <v>2949</v>
      </c>
      <c r="P170" s="53"/>
      <c r="Q170"/>
    </row>
    <row r="171" spans="1:17" ht="12.75">
      <c r="A171" s="63" t="s">
        <v>367</v>
      </c>
      <c r="B171" s="68"/>
      <c r="C171" s="69" t="s">
        <v>849</v>
      </c>
      <c r="D171" s="129" t="s">
        <v>2077</v>
      </c>
      <c r="E171" s="130" t="s">
        <v>2078</v>
      </c>
      <c r="F171" s="130" t="s">
        <v>2031</v>
      </c>
      <c r="G171" s="130" t="s">
        <v>269</v>
      </c>
      <c r="H171" s="130" t="s">
        <v>243</v>
      </c>
      <c r="I171" s="130" t="s">
        <v>2403</v>
      </c>
      <c r="J171" s="130" t="s">
        <v>49</v>
      </c>
      <c r="K171" s="130" t="s">
        <v>2950</v>
      </c>
      <c r="L171" s="130" t="s">
        <v>2951</v>
      </c>
      <c r="M171" s="131" t="s">
        <v>2951</v>
      </c>
      <c r="N171" s="70"/>
      <c r="O171" s="71" t="s">
        <v>2952</v>
      </c>
      <c r="P171" s="53"/>
      <c r="Q171"/>
    </row>
    <row r="172" spans="1:17" ht="12.75">
      <c r="A172" s="66" t="s">
        <v>2993</v>
      </c>
      <c r="B172" s="72">
        <v>105</v>
      </c>
      <c r="C172" s="67" t="s">
        <v>1192</v>
      </c>
      <c r="D172" s="126" t="s">
        <v>2098</v>
      </c>
      <c r="E172" s="127" t="s">
        <v>2099</v>
      </c>
      <c r="F172" s="127" t="s">
        <v>2100</v>
      </c>
      <c r="G172" s="127" t="s">
        <v>275</v>
      </c>
      <c r="H172" s="127" t="s">
        <v>128</v>
      </c>
      <c r="I172" s="127" t="s">
        <v>50</v>
      </c>
      <c r="J172" s="127" t="s">
        <v>51</v>
      </c>
      <c r="K172" s="127" t="s">
        <v>2854</v>
      </c>
      <c r="L172" s="127" t="s">
        <v>2855</v>
      </c>
      <c r="M172" s="128" t="s">
        <v>3183</v>
      </c>
      <c r="N172" s="61"/>
      <c r="O172" s="62" t="s">
        <v>2856</v>
      </c>
      <c r="P172" s="53"/>
      <c r="Q172"/>
    </row>
    <row r="173" spans="1:17" ht="12.75">
      <c r="A173" s="63" t="s">
        <v>358</v>
      </c>
      <c r="B173" s="68"/>
      <c r="C173" s="69" t="s">
        <v>741</v>
      </c>
      <c r="D173" s="129" t="s">
        <v>2102</v>
      </c>
      <c r="E173" s="130" t="s">
        <v>2103</v>
      </c>
      <c r="F173" s="130" t="s">
        <v>2104</v>
      </c>
      <c r="G173" s="130" t="s">
        <v>276</v>
      </c>
      <c r="H173" s="130" t="s">
        <v>151</v>
      </c>
      <c r="I173" s="130" t="s">
        <v>2404</v>
      </c>
      <c r="J173" s="130" t="s">
        <v>2024</v>
      </c>
      <c r="K173" s="130" t="s">
        <v>2953</v>
      </c>
      <c r="L173" s="130" t="s">
        <v>2954</v>
      </c>
      <c r="M173" s="131" t="s">
        <v>1878</v>
      </c>
      <c r="N173" s="70"/>
      <c r="O173" s="71" t="s">
        <v>2857</v>
      </c>
      <c r="P173" s="53"/>
      <c r="Q173"/>
    </row>
    <row r="174" spans="1:17" ht="12.75">
      <c r="A174" s="66" t="s">
        <v>2994</v>
      </c>
      <c r="B174" s="72">
        <v>82</v>
      </c>
      <c r="C174" s="67" t="s">
        <v>1169</v>
      </c>
      <c r="D174" s="126" t="s">
        <v>2180</v>
      </c>
      <c r="E174" s="127" t="s">
        <v>2174</v>
      </c>
      <c r="F174" s="127" t="s">
        <v>2140</v>
      </c>
      <c r="G174" s="127" t="s">
        <v>3186</v>
      </c>
      <c r="H174" s="127" t="s">
        <v>118</v>
      </c>
      <c r="I174" s="127" t="s">
        <v>3419</v>
      </c>
      <c r="J174" s="127" t="s">
        <v>3420</v>
      </c>
      <c r="K174" s="127" t="s">
        <v>2695</v>
      </c>
      <c r="L174" s="127" t="s">
        <v>2696</v>
      </c>
      <c r="M174" s="128" t="s">
        <v>2697</v>
      </c>
      <c r="N174" s="61"/>
      <c r="O174" s="62" t="s">
        <v>2698</v>
      </c>
      <c r="P174" s="53"/>
      <c r="Q174"/>
    </row>
    <row r="175" spans="1:17" ht="12.75">
      <c r="A175" s="63" t="s">
        <v>356</v>
      </c>
      <c r="B175" s="68"/>
      <c r="C175" s="69" t="s">
        <v>495</v>
      </c>
      <c r="D175" s="129" t="s">
        <v>1620</v>
      </c>
      <c r="E175" s="130" t="s">
        <v>2177</v>
      </c>
      <c r="F175" s="130" t="s">
        <v>2112</v>
      </c>
      <c r="G175" s="130" t="s">
        <v>149</v>
      </c>
      <c r="H175" s="130" t="s">
        <v>285</v>
      </c>
      <c r="I175" s="130" t="s">
        <v>63</v>
      </c>
      <c r="J175" s="130" t="s">
        <v>3497</v>
      </c>
      <c r="K175" s="130" t="s">
        <v>1721</v>
      </c>
      <c r="L175" s="130" t="s">
        <v>2811</v>
      </c>
      <c r="M175" s="131" t="s">
        <v>2692</v>
      </c>
      <c r="N175" s="70"/>
      <c r="O175" s="71" t="s">
        <v>2699</v>
      </c>
      <c r="P175" s="53"/>
      <c r="Q175"/>
    </row>
    <row r="176" spans="1:17" ht="12.75">
      <c r="A176" s="66" t="s">
        <v>2995</v>
      </c>
      <c r="B176" s="72">
        <v>103</v>
      </c>
      <c r="C176" s="67" t="s">
        <v>1190</v>
      </c>
      <c r="D176" s="126" t="s">
        <v>2157</v>
      </c>
      <c r="E176" s="127" t="s">
        <v>2158</v>
      </c>
      <c r="F176" s="127" t="s">
        <v>2159</v>
      </c>
      <c r="G176" s="127" t="s">
        <v>283</v>
      </c>
      <c r="H176" s="127" t="s">
        <v>128</v>
      </c>
      <c r="I176" s="127" t="s">
        <v>2407</v>
      </c>
      <c r="J176" s="127" t="s">
        <v>3498</v>
      </c>
      <c r="K176" s="127" t="s">
        <v>2407</v>
      </c>
      <c r="L176" s="127" t="s">
        <v>2858</v>
      </c>
      <c r="M176" s="128" t="s">
        <v>2859</v>
      </c>
      <c r="N176" s="61"/>
      <c r="O176" s="62" t="s">
        <v>2860</v>
      </c>
      <c r="P176" s="53"/>
      <c r="Q176"/>
    </row>
    <row r="177" spans="1:17" ht="12.75">
      <c r="A177" s="63" t="s">
        <v>356</v>
      </c>
      <c r="B177" s="68"/>
      <c r="C177" s="69" t="s">
        <v>432</v>
      </c>
      <c r="D177" s="129" t="s">
        <v>2161</v>
      </c>
      <c r="E177" s="130" t="s">
        <v>2162</v>
      </c>
      <c r="F177" s="130" t="s">
        <v>1923</v>
      </c>
      <c r="G177" s="130" t="s">
        <v>284</v>
      </c>
      <c r="H177" s="130" t="s">
        <v>1821</v>
      </c>
      <c r="I177" s="130" t="s">
        <v>2408</v>
      </c>
      <c r="J177" s="130" t="s">
        <v>3495</v>
      </c>
      <c r="K177" s="130" t="s">
        <v>2955</v>
      </c>
      <c r="L177" s="130" t="s">
        <v>3478</v>
      </c>
      <c r="M177" s="131" t="s">
        <v>2861</v>
      </c>
      <c r="N177" s="70"/>
      <c r="O177" s="71" t="s">
        <v>2862</v>
      </c>
      <c r="P177" s="53"/>
      <c r="Q177"/>
    </row>
    <row r="178" spans="1:17" ht="12.75">
      <c r="A178" s="66" t="s">
        <v>2996</v>
      </c>
      <c r="B178" s="72">
        <v>83</v>
      </c>
      <c r="C178" s="67" t="s">
        <v>1170</v>
      </c>
      <c r="D178" s="126" t="s">
        <v>1910</v>
      </c>
      <c r="E178" s="127" t="s">
        <v>1911</v>
      </c>
      <c r="F178" s="127" t="s">
        <v>1912</v>
      </c>
      <c r="G178" s="127" t="s">
        <v>169</v>
      </c>
      <c r="H178" s="127" t="s">
        <v>128</v>
      </c>
      <c r="I178" s="127" t="s">
        <v>3493</v>
      </c>
      <c r="J178" s="127" t="s">
        <v>3494</v>
      </c>
      <c r="K178" s="127" t="s">
        <v>2812</v>
      </c>
      <c r="L178" s="127" t="s">
        <v>2813</v>
      </c>
      <c r="M178" s="128" t="s">
        <v>2500</v>
      </c>
      <c r="N178" s="61"/>
      <c r="O178" s="62" t="s">
        <v>2814</v>
      </c>
      <c r="P178" s="53"/>
      <c r="Q178"/>
    </row>
    <row r="179" spans="1:17" ht="12.75">
      <c r="A179" s="63" t="s">
        <v>356</v>
      </c>
      <c r="B179" s="68"/>
      <c r="C179" s="69" t="s">
        <v>462</v>
      </c>
      <c r="D179" s="129" t="s">
        <v>1914</v>
      </c>
      <c r="E179" s="130" t="s">
        <v>1915</v>
      </c>
      <c r="F179" s="130" t="s">
        <v>1916</v>
      </c>
      <c r="G179" s="130" t="s">
        <v>1894</v>
      </c>
      <c r="H179" s="130" t="s">
        <v>1821</v>
      </c>
      <c r="I179" s="130" t="s">
        <v>58</v>
      </c>
      <c r="J179" s="130" t="s">
        <v>3496</v>
      </c>
      <c r="K179" s="130" t="s">
        <v>2956</v>
      </c>
      <c r="L179" s="130" t="s">
        <v>2801</v>
      </c>
      <c r="M179" s="131" t="s">
        <v>3497</v>
      </c>
      <c r="N179" s="70"/>
      <c r="O179" s="71" t="s">
        <v>2815</v>
      </c>
      <c r="P179" s="53"/>
      <c r="Q179"/>
    </row>
    <row r="180" spans="1:17" ht="12.75">
      <c r="A180" s="66" t="s">
        <v>2997</v>
      </c>
      <c r="B180" s="72">
        <v>106</v>
      </c>
      <c r="C180" s="67" t="s">
        <v>1193</v>
      </c>
      <c r="D180" s="126" t="s">
        <v>2127</v>
      </c>
      <c r="E180" s="127" t="s">
        <v>2128</v>
      </c>
      <c r="F180" s="127" t="s">
        <v>2129</v>
      </c>
      <c r="G180" s="127" t="s">
        <v>281</v>
      </c>
      <c r="H180" s="127" t="s">
        <v>128</v>
      </c>
      <c r="I180" s="127" t="s">
        <v>59</v>
      </c>
      <c r="J180" s="127" t="s">
        <v>60</v>
      </c>
      <c r="K180" s="127" t="s">
        <v>2863</v>
      </c>
      <c r="L180" s="127" t="s">
        <v>3173</v>
      </c>
      <c r="M180" s="128" t="s">
        <v>2864</v>
      </c>
      <c r="N180" s="61"/>
      <c r="O180" s="62" t="s">
        <v>2865</v>
      </c>
      <c r="P180" s="53"/>
      <c r="Q180"/>
    </row>
    <row r="181" spans="1:17" ht="12.75">
      <c r="A181" s="63" t="s">
        <v>358</v>
      </c>
      <c r="B181" s="68"/>
      <c r="C181" s="69" t="s">
        <v>736</v>
      </c>
      <c r="D181" s="129" t="s">
        <v>2131</v>
      </c>
      <c r="E181" s="130" t="s">
        <v>2132</v>
      </c>
      <c r="F181" s="130" t="s">
        <v>2103</v>
      </c>
      <c r="G181" s="130" t="s">
        <v>282</v>
      </c>
      <c r="H181" s="130" t="s">
        <v>151</v>
      </c>
      <c r="I181" s="130" t="s">
        <v>61</v>
      </c>
      <c r="J181" s="130" t="s">
        <v>1970</v>
      </c>
      <c r="K181" s="130" t="s">
        <v>1899</v>
      </c>
      <c r="L181" s="130" t="s">
        <v>2957</v>
      </c>
      <c r="M181" s="131" t="s">
        <v>2957</v>
      </c>
      <c r="N181" s="70"/>
      <c r="O181" s="71" t="s">
        <v>2866</v>
      </c>
      <c r="P181" s="53"/>
      <c r="Q181"/>
    </row>
    <row r="182" spans="1:17" ht="12.75">
      <c r="A182" s="66" t="s">
        <v>2998</v>
      </c>
      <c r="B182" s="72">
        <v>63</v>
      </c>
      <c r="C182" s="67" t="s">
        <v>1150</v>
      </c>
      <c r="D182" s="126" t="s">
        <v>2188</v>
      </c>
      <c r="E182" s="127" t="s">
        <v>2174</v>
      </c>
      <c r="F182" s="127" t="s">
        <v>2140</v>
      </c>
      <c r="G182" s="127" t="s">
        <v>146</v>
      </c>
      <c r="H182" s="127" t="s">
        <v>147</v>
      </c>
      <c r="I182" s="127" t="s">
        <v>3421</v>
      </c>
      <c r="J182" s="127" t="s">
        <v>3422</v>
      </c>
      <c r="K182" s="127" t="s">
        <v>2700</v>
      </c>
      <c r="L182" s="127" t="s">
        <v>2701</v>
      </c>
      <c r="M182" s="128" t="s">
        <v>1541</v>
      </c>
      <c r="N182" s="61"/>
      <c r="O182" s="62" t="s">
        <v>2702</v>
      </c>
      <c r="P182" s="53"/>
      <c r="Q182"/>
    </row>
    <row r="183" spans="1:17" ht="12.75">
      <c r="A183" s="63" t="s">
        <v>356</v>
      </c>
      <c r="B183" s="68"/>
      <c r="C183" s="69" t="s">
        <v>689</v>
      </c>
      <c r="D183" s="129" t="s">
        <v>2190</v>
      </c>
      <c r="E183" s="130" t="s">
        <v>2177</v>
      </c>
      <c r="F183" s="130" t="s">
        <v>2112</v>
      </c>
      <c r="G183" s="130" t="s">
        <v>289</v>
      </c>
      <c r="H183" s="130" t="s">
        <v>290</v>
      </c>
      <c r="I183" s="130" t="s">
        <v>69</v>
      </c>
      <c r="J183" s="130" t="s">
        <v>3435</v>
      </c>
      <c r="K183" s="130" t="s">
        <v>1545</v>
      </c>
      <c r="L183" s="130" t="s">
        <v>136</v>
      </c>
      <c r="M183" s="131" t="s">
        <v>2816</v>
      </c>
      <c r="N183" s="70"/>
      <c r="O183" s="71" t="s">
        <v>2703</v>
      </c>
      <c r="P183" s="53"/>
      <c r="Q183"/>
    </row>
    <row r="184" spans="1:17" ht="12.75">
      <c r="A184" s="66" t="s">
        <v>2999</v>
      </c>
      <c r="B184" s="72">
        <v>94</v>
      </c>
      <c r="C184" s="67" t="s">
        <v>1181</v>
      </c>
      <c r="D184" s="126" t="s">
        <v>2188</v>
      </c>
      <c r="E184" s="127" t="s">
        <v>2174</v>
      </c>
      <c r="F184" s="127" t="s">
        <v>2140</v>
      </c>
      <c r="G184" s="127" t="s">
        <v>175</v>
      </c>
      <c r="H184" s="127" t="s">
        <v>128</v>
      </c>
      <c r="I184" s="127" t="s">
        <v>3500</v>
      </c>
      <c r="J184" s="127" t="s">
        <v>3501</v>
      </c>
      <c r="K184" s="127" t="s">
        <v>2867</v>
      </c>
      <c r="L184" s="127" t="s">
        <v>295</v>
      </c>
      <c r="M184" s="128" t="s">
        <v>2868</v>
      </c>
      <c r="N184" s="61"/>
      <c r="O184" s="62" t="s">
        <v>2869</v>
      </c>
      <c r="P184" s="53"/>
      <c r="Q184"/>
    </row>
    <row r="185" spans="1:17" ht="12.75">
      <c r="A185" s="63" t="s">
        <v>356</v>
      </c>
      <c r="B185" s="68"/>
      <c r="C185" s="69" t="s">
        <v>779</v>
      </c>
      <c r="D185" s="129" t="s">
        <v>2190</v>
      </c>
      <c r="E185" s="130" t="s">
        <v>2177</v>
      </c>
      <c r="F185" s="130" t="s">
        <v>2112</v>
      </c>
      <c r="G185" s="130" t="s">
        <v>288</v>
      </c>
      <c r="H185" s="130" t="s">
        <v>1821</v>
      </c>
      <c r="I185" s="130" t="s">
        <v>70</v>
      </c>
      <c r="J185" s="130" t="s">
        <v>71</v>
      </c>
      <c r="K185" s="130" t="s">
        <v>2958</v>
      </c>
      <c r="L185" s="130" t="s">
        <v>2830</v>
      </c>
      <c r="M185" s="131" t="s">
        <v>2831</v>
      </c>
      <c r="N185" s="70"/>
      <c r="O185" s="71" t="s">
        <v>2870</v>
      </c>
      <c r="P185" s="53"/>
      <c r="Q185"/>
    </row>
    <row r="186" spans="1:17" ht="12.75">
      <c r="A186" s="66" t="s">
        <v>3000</v>
      </c>
      <c r="B186" s="72">
        <v>98</v>
      </c>
      <c r="C186" s="67" t="s">
        <v>1185</v>
      </c>
      <c r="D186" s="126" t="s">
        <v>2009</v>
      </c>
      <c r="E186" s="127" t="s">
        <v>2010</v>
      </c>
      <c r="F186" s="127" t="s">
        <v>2011</v>
      </c>
      <c r="G186" s="127" t="s">
        <v>264</v>
      </c>
      <c r="H186" s="127" t="s">
        <v>128</v>
      </c>
      <c r="I186" s="127" t="s">
        <v>3499</v>
      </c>
      <c r="J186" s="127" t="s">
        <v>266</v>
      </c>
      <c r="K186" s="127" t="s">
        <v>2871</v>
      </c>
      <c r="L186" s="127" t="s">
        <v>2872</v>
      </c>
      <c r="M186" s="128" t="s">
        <v>2873</v>
      </c>
      <c r="N186" s="61" t="s">
        <v>1802</v>
      </c>
      <c r="O186" s="62" t="s">
        <v>2874</v>
      </c>
      <c r="P186" s="53"/>
      <c r="Q186"/>
    </row>
    <row r="187" spans="1:17" ht="12.75">
      <c r="A187" s="63" t="s">
        <v>358</v>
      </c>
      <c r="B187" s="68"/>
      <c r="C187" s="69" t="s">
        <v>795</v>
      </c>
      <c r="D187" s="129" t="s">
        <v>2013</v>
      </c>
      <c r="E187" s="130" t="s">
        <v>2014</v>
      </c>
      <c r="F187" s="130" t="s">
        <v>2015</v>
      </c>
      <c r="G187" s="130" t="s">
        <v>265</v>
      </c>
      <c r="H187" s="130" t="s">
        <v>151</v>
      </c>
      <c r="I187" s="130" t="s">
        <v>64</v>
      </c>
      <c r="J187" s="130" t="s">
        <v>2104</v>
      </c>
      <c r="K187" s="130" t="s">
        <v>1898</v>
      </c>
      <c r="L187" s="130" t="s">
        <v>2959</v>
      </c>
      <c r="M187" s="131" t="s">
        <v>2959</v>
      </c>
      <c r="N187" s="70"/>
      <c r="O187" s="71" t="s">
        <v>2875</v>
      </c>
      <c r="P187" s="53"/>
      <c r="Q187"/>
    </row>
    <row r="188" spans="1:17" ht="12.75">
      <c r="A188" s="66" t="s">
        <v>3001</v>
      </c>
      <c r="B188" s="72">
        <v>110</v>
      </c>
      <c r="C188" s="67" t="s">
        <v>1197</v>
      </c>
      <c r="D188" s="126" t="s">
        <v>2194</v>
      </c>
      <c r="E188" s="127" t="s">
        <v>1448</v>
      </c>
      <c r="F188" s="127" t="s">
        <v>2151</v>
      </c>
      <c r="G188" s="127" t="s">
        <v>291</v>
      </c>
      <c r="H188" s="127" t="s">
        <v>128</v>
      </c>
      <c r="I188" s="127" t="s">
        <v>72</v>
      </c>
      <c r="J188" s="127" t="s">
        <v>73</v>
      </c>
      <c r="K188" s="127" t="s">
        <v>2960</v>
      </c>
      <c r="L188" s="127" t="s">
        <v>2961</v>
      </c>
      <c r="M188" s="128" t="s">
        <v>2962</v>
      </c>
      <c r="N188" s="61" t="s">
        <v>74</v>
      </c>
      <c r="O188" s="62" t="s">
        <v>2963</v>
      </c>
      <c r="P188" s="53"/>
      <c r="Q188"/>
    </row>
    <row r="189" spans="1:17" ht="12.75">
      <c r="A189" s="63" t="s">
        <v>358</v>
      </c>
      <c r="B189" s="68"/>
      <c r="C189" s="69" t="s">
        <v>836</v>
      </c>
      <c r="D189" s="129" t="s">
        <v>2196</v>
      </c>
      <c r="E189" s="130" t="s">
        <v>2197</v>
      </c>
      <c r="F189" s="130" t="s">
        <v>2154</v>
      </c>
      <c r="G189" s="130" t="s">
        <v>292</v>
      </c>
      <c r="H189" s="130" t="s">
        <v>151</v>
      </c>
      <c r="I189" s="130" t="s">
        <v>75</v>
      </c>
      <c r="J189" s="130" t="s">
        <v>1900</v>
      </c>
      <c r="K189" s="130" t="s">
        <v>2964</v>
      </c>
      <c r="L189" s="130" t="s">
        <v>2965</v>
      </c>
      <c r="M189" s="131" t="s">
        <v>2965</v>
      </c>
      <c r="N189" s="70"/>
      <c r="O189" s="71" t="s">
        <v>2966</v>
      </c>
      <c r="P189" s="53"/>
      <c r="Q189"/>
    </row>
    <row r="190" spans="1:17" ht="12.75" customHeight="1">
      <c r="A190" s="66"/>
      <c r="B190" s="72">
        <v>215</v>
      </c>
      <c r="C190" s="67" t="s">
        <v>1156</v>
      </c>
      <c r="D190" s="126" t="s">
        <v>1382</v>
      </c>
      <c r="E190" s="127" t="s">
        <v>1383</v>
      </c>
      <c r="F190" s="127" t="s">
        <v>1384</v>
      </c>
      <c r="G190" s="127" t="s">
        <v>3245</v>
      </c>
      <c r="H190" s="127" t="s">
        <v>3246</v>
      </c>
      <c r="I190" s="127" t="s">
        <v>3323</v>
      </c>
      <c r="J190" s="127" t="s">
        <v>3324</v>
      </c>
      <c r="K190" s="127" t="s">
        <v>2529</v>
      </c>
      <c r="L190" s="127" t="s">
        <v>2530</v>
      </c>
      <c r="M190" s="128" t="s">
        <v>1607</v>
      </c>
      <c r="N190" s="73" t="s">
        <v>297</v>
      </c>
      <c r="O190" s="74"/>
      <c r="P190" s="53"/>
      <c r="Q190" s="118"/>
    </row>
    <row r="191" spans="1:17" ht="10.5" customHeight="1">
      <c r="A191" s="63" t="s">
        <v>359</v>
      </c>
      <c r="B191" s="68"/>
      <c r="C191" s="69" t="s">
        <v>856</v>
      </c>
      <c r="D191" s="129" t="s">
        <v>1998</v>
      </c>
      <c r="E191" s="130" t="s">
        <v>1999</v>
      </c>
      <c r="F191" s="130" t="s">
        <v>2000</v>
      </c>
      <c r="G191" s="130" t="s">
        <v>270</v>
      </c>
      <c r="H191" s="130" t="s">
        <v>271</v>
      </c>
      <c r="I191" s="130" t="s">
        <v>1836</v>
      </c>
      <c r="J191" s="130" t="s">
        <v>42</v>
      </c>
      <c r="K191" s="130" t="s">
        <v>2729</v>
      </c>
      <c r="L191" s="130" t="s">
        <v>2803</v>
      </c>
      <c r="M191" s="131" t="s">
        <v>2729</v>
      </c>
      <c r="N191" s="75"/>
      <c r="O191" s="76"/>
      <c r="P191" s="53"/>
      <c r="Q191" s="118"/>
    </row>
    <row r="192" spans="1:17" ht="12.75" customHeight="1">
      <c r="A192" s="66"/>
      <c r="B192" s="72">
        <v>109</v>
      </c>
      <c r="C192" s="67" t="s">
        <v>1196</v>
      </c>
      <c r="D192" s="126" t="s">
        <v>1882</v>
      </c>
      <c r="E192" s="127" t="s">
        <v>1883</v>
      </c>
      <c r="F192" s="127" t="s">
        <v>1395</v>
      </c>
      <c r="G192" s="127" t="s">
        <v>158</v>
      </c>
      <c r="H192" s="127" t="s">
        <v>128</v>
      </c>
      <c r="I192" s="127" t="s">
        <v>3458</v>
      </c>
      <c r="J192" s="127" t="s">
        <v>3459</v>
      </c>
      <c r="K192" s="127" t="s">
        <v>2967</v>
      </c>
      <c r="L192" s="127"/>
      <c r="M192" s="128"/>
      <c r="N192" s="73" t="s">
        <v>214</v>
      </c>
      <c r="O192" s="74"/>
      <c r="P192" s="53"/>
      <c r="Q192" s="118"/>
    </row>
    <row r="193" spans="1:17" ht="10.5" customHeight="1">
      <c r="A193" s="63" t="s">
        <v>356</v>
      </c>
      <c r="B193" s="68"/>
      <c r="C193" s="69" t="s">
        <v>432</v>
      </c>
      <c r="D193" s="129" t="s">
        <v>1885</v>
      </c>
      <c r="E193" s="130" t="s">
        <v>1886</v>
      </c>
      <c r="F193" s="130" t="s">
        <v>1659</v>
      </c>
      <c r="G193" s="130" t="s">
        <v>236</v>
      </c>
      <c r="H193" s="130" t="s">
        <v>1821</v>
      </c>
      <c r="I193" s="130" t="s">
        <v>17</v>
      </c>
      <c r="J193" s="130" t="s">
        <v>3460</v>
      </c>
      <c r="K193" s="130" t="s">
        <v>2782</v>
      </c>
      <c r="L193" s="130"/>
      <c r="M193" s="131"/>
      <c r="N193" s="75"/>
      <c r="O193" s="76"/>
      <c r="P193" s="53"/>
      <c r="Q193" s="118"/>
    </row>
    <row r="194" spans="1:17" ht="12.75" customHeight="1">
      <c r="A194" s="66"/>
      <c r="B194" s="72">
        <v>102</v>
      </c>
      <c r="C194" s="67" t="s">
        <v>1189</v>
      </c>
      <c r="D194" s="126" t="s">
        <v>1928</v>
      </c>
      <c r="E194" s="127" t="s">
        <v>1929</v>
      </c>
      <c r="F194" s="127" t="s">
        <v>1874</v>
      </c>
      <c r="G194" s="127" t="s">
        <v>166</v>
      </c>
      <c r="H194" s="127" t="s">
        <v>128</v>
      </c>
      <c r="I194" s="127" t="s">
        <v>3471</v>
      </c>
      <c r="J194" s="127" t="s">
        <v>3472</v>
      </c>
      <c r="K194" s="127" t="s">
        <v>2968</v>
      </c>
      <c r="L194" s="127"/>
      <c r="M194" s="128"/>
      <c r="N194" s="73" t="s">
        <v>2200</v>
      </c>
      <c r="O194" s="74"/>
      <c r="P194" s="53"/>
      <c r="Q194" s="118"/>
    </row>
    <row r="195" spans="1:17" ht="10.5" customHeight="1">
      <c r="A195" s="63" t="s">
        <v>355</v>
      </c>
      <c r="B195" s="68"/>
      <c r="C195" s="69" t="s">
        <v>809</v>
      </c>
      <c r="D195" s="129" t="s">
        <v>1931</v>
      </c>
      <c r="E195" s="130" t="s">
        <v>1932</v>
      </c>
      <c r="F195" s="130" t="s">
        <v>1892</v>
      </c>
      <c r="G195" s="130" t="s">
        <v>239</v>
      </c>
      <c r="H195" s="130" t="s">
        <v>140</v>
      </c>
      <c r="I195" s="130" t="s">
        <v>1831</v>
      </c>
      <c r="J195" s="130" t="s">
        <v>235</v>
      </c>
      <c r="K195" s="130" t="s">
        <v>2094</v>
      </c>
      <c r="L195" s="130"/>
      <c r="M195" s="131"/>
      <c r="N195" s="75"/>
      <c r="O195" s="76"/>
      <c r="P195" s="53"/>
      <c r="Q195" s="118"/>
    </row>
    <row r="196" spans="1:17" ht="12.75" customHeight="1">
      <c r="A196" s="66"/>
      <c r="B196" s="72">
        <v>6</v>
      </c>
      <c r="C196" s="67" t="s">
        <v>1090</v>
      </c>
      <c r="D196" s="126" t="s">
        <v>1091</v>
      </c>
      <c r="E196" s="127" t="s">
        <v>1092</v>
      </c>
      <c r="F196" s="127" t="s">
        <v>1093</v>
      </c>
      <c r="G196" s="127" t="s">
        <v>3171</v>
      </c>
      <c r="H196" s="127" t="s">
        <v>3172</v>
      </c>
      <c r="I196" s="127" t="s">
        <v>3326</v>
      </c>
      <c r="J196" s="127" t="s">
        <v>3327</v>
      </c>
      <c r="K196" s="127" t="s">
        <v>2969</v>
      </c>
      <c r="L196" s="127"/>
      <c r="M196" s="128"/>
      <c r="N196" s="73" t="s">
        <v>2200</v>
      </c>
      <c r="O196" s="74"/>
      <c r="P196" s="53"/>
      <c r="Q196" s="118"/>
    </row>
    <row r="197" spans="1:17" ht="10.5" customHeight="1">
      <c r="A197" s="63" t="s">
        <v>357</v>
      </c>
      <c r="B197" s="68"/>
      <c r="C197" s="69" t="s">
        <v>386</v>
      </c>
      <c r="D197" s="129" t="s">
        <v>1094</v>
      </c>
      <c r="E197" s="130" t="s">
        <v>1245</v>
      </c>
      <c r="F197" s="130" t="s">
        <v>2146</v>
      </c>
      <c r="G197" s="130" t="s">
        <v>1094</v>
      </c>
      <c r="H197" s="130" t="s">
        <v>1094</v>
      </c>
      <c r="I197" s="130" t="s">
        <v>1094</v>
      </c>
      <c r="J197" s="130" t="s">
        <v>3141</v>
      </c>
      <c r="K197" s="130" t="s">
        <v>2970</v>
      </c>
      <c r="L197" s="130"/>
      <c r="M197" s="131"/>
      <c r="N197" s="75"/>
      <c r="O197" s="76"/>
      <c r="P197" s="53"/>
      <c r="Q197" s="118"/>
    </row>
    <row r="198" spans="1:17" ht="12.75" customHeight="1">
      <c r="A198" s="66"/>
      <c r="B198" s="72">
        <v>115</v>
      </c>
      <c r="C198" s="67" t="s">
        <v>1202</v>
      </c>
      <c r="D198" s="126" t="s">
        <v>1981</v>
      </c>
      <c r="E198" s="127" t="s">
        <v>2036</v>
      </c>
      <c r="F198" s="127" t="s">
        <v>2037</v>
      </c>
      <c r="G198" s="127" t="s">
        <v>258</v>
      </c>
      <c r="H198" s="127" t="s">
        <v>128</v>
      </c>
      <c r="I198" s="127" t="s">
        <v>65</v>
      </c>
      <c r="J198" s="127" t="s">
        <v>66</v>
      </c>
      <c r="K198" s="127" t="s">
        <v>2971</v>
      </c>
      <c r="L198" s="127"/>
      <c r="M198" s="128"/>
      <c r="N198" s="73"/>
      <c r="O198" s="74"/>
      <c r="P198" s="53"/>
      <c r="Q198" s="118"/>
    </row>
    <row r="199" spans="1:17" ht="10.5" customHeight="1">
      <c r="A199" s="63" t="s">
        <v>367</v>
      </c>
      <c r="B199" s="68"/>
      <c r="C199" s="69" t="s">
        <v>838</v>
      </c>
      <c r="D199" s="129" t="s">
        <v>2039</v>
      </c>
      <c r="E199" s="130" t="s">
        <v>2040</v>
      </c>
      <c r="F199" s="130" t="s">
        <v>2031</v>
      </c>
      <c r="G199" s="130" t="s">
        <v>259</v>
      </c>
      <c r="H199" s="130" t="s">
        <v>243</v>
      </c>
      <c r="I199" s="130" t="s">
        <v>67</v>
      </c>
      <c r="J199" s="130" t="s">
        <v>68</v>
      </c>
      <c r="K199" s="130" t="s">
        <v>2972</v>
      </c>
      <c r="L199" s="130"/>
      <c r="M199" s="131"/>
      <c r="N199" s="75"/>
      <c r="O199" s="76"/>
      <c r="P199" s="53"/>
      <c r="Q199" s="118"/>
    </row>
    <row r="200" spans="1:17" ht="12.75" customHeight="1">
      <c r="A200" s="66"/>
      <c r="B200" s="72">
        <v>33</v>
      </c>
      <c r="C200" s="67" t="s">
        <v>1120</v>
      </c>
      <c r="D200" s="126" t="s">
        <v>1445</v>
      </c>
      <c r="E200" s="127" t="s">
        <v>1446</v>
      </c>
      <c r="F200" s="127" t="s">
        <v>1447</v>
      </c>
      <c r="G200" s="127" t="s">
        <v>2116</v>
      </c>
      <c r="H200" s="127" t="s">
        <v>3167</v>
      </c>
      <c r="I200" s="127" t="s">
        <v>3305</v>
      </c>
      <c r="J200" s="127" t="s">
        <v>3306</v>
      </c>
      <c r="K200" s="127"/>
      <c r="L200" s="127"/>
      <c r="M200" s="128"/>
      <c r="N200" s="73" t="s">
        <v>81</v>
      </c>
      <c r="O200" s="74"/>
      <c r="P200" s="53"/>
      <c r="Q200" s="118"/>
    </row>
    <row r="201" spans="1:17" ht="10.5" customHeight="1">
      <c r="A201" s="63" t="s">
        <v>356</v>
      </c>
      <c r="B201" s="68"/>
      <c r="C201" s="69" t="s">
        <v>432</v>
      </c>
      <c r="D201" s="129" t="s">
        <v>1449</v>
      </c>
      <c r="E201" s="130" t="s">
        <v>1312</v>
      </c>
      <c r="F201" s="130" t="s">
        <v>1312</v>
      </c>
      <c r="G201" s="130" t="s">
        <v>1312</v>
      </c>
      <c r="H201" s="130" t="s">
        <v>3170</v>
      </c>
      <c r="I201" s="130" t="s">
        <v>1451</v>
      </c>
      <c r="J201" s="130" t="s">
        <v>3390</v>
      </c>
      <c r="K201" s="130"/>
      <c r="L201" s="130"/>
      <c r="M201" s="131"/>
      <c r="N201" s="75"/>
      <c r="O201" s="76"/>
      <c r="P201" s="53"/>
      <c r="Q201" s="118"/>
    </row>
    <row r="202" spans="1:17" ht="12.75" customHeight="1">
      <c r="A202" s="66"/>
      <c r="B202" s="72">
        <v>204</v>
      </c>
      <c r="C202" s="67" t="s">
        <v>1212</v>
      </c>
      <c r="D202" s="126" t="s">
        <v>1433</v>
      </c>
      <c r="E202" s="127" t="s">
        <v>1434</v>
      </c>
      <c r="F202" s="127" t="s">
        <v>1435</v>
      </c>
      <c r="G202" s="127" t="s">
        <v>3216</v>
      </c>
      <c r="H202" s="127" t="s">
        <v>3217</v>
      </c>
      <c r="I202" s="127" t="s">
        <v>1401</v>
      </c>
      <c r="J202" s="127" t="s">
        <v>3350</v>
      </c>
      <c r="K202" s="127"/>
      <c r="L202" s="127"/>
      <c r="M202" s="128"/>
      <c r="N202" s="73" t="s">
        <v>214</v>
      </c>
      <c r="O202" s="74"/>
      <c r="P202" s="53"/>
      <c r="Q202" s="118"/>
    </row>
    <row r="203" spans="1:17" ht="10.5" customHeight="1">
      <c r="A203" s="63" t="s">
        <v>359</v>
      </c>
      <c r="B203" s="68"/>
      <c r="C203" s="69" t="s">
        <v>540</v>
      </c>
      <c r="D203" s="129" t="s">
        <v>1545</v>
      </c>
      <c r="E203" s="130" t="s">
        <v>1499</v>
      </c>
      <c r="F203" s="130" t="s">
        <v>1764</v>
      </c>
      <c r="G203" s="130" t="s">
        <v>198</v>
      </c>
      <c r="H203" s="130" t="s">
        <v>1501</v>
      </c>
      <c r="I203" s="130" t="s">
        <v>5</v>
      </c>
      <c r="J203" s="130" t="s">
        <v>3401</v>
      </c>
      <c r="K203" s="130"/>
      <c r="L203" s="130"/>
      <c r="M203" s="131"/>
      <c r="N203" s="75"/>
      <c r="O203" s="76"/>
      <c r="P203" s="53"/>
      <c r="Q203" s="118"/>
    </row>
    <row r="204" spans="1:17" ht="12.75" customHeight="1">
      <c r="A204" s="66"/>
      <c r="B204" s="72">
        <v>3</v>
      </c>
      <c r="C204" s="67" t="s">
        <v>1071</v>
      </c>
      <c r="D204" s="126" t="s">
        <v>1072</v>
      </c>
      <c r="E204" s="127" t="s">
        <v>1073</v>
      </c>
      <c r="F204" s="127" t="s">
        <v>1074</v>
      </c>
      <c r="G204" s="127" t="s">
        <v>3152</v>
      </c>
      <c r="H204" s="127" t="s">
        <v>3153</v>
      </c>
      <c r="I204" s="127" t="s">
        <v>3321</v>
      </c>
      <c r="J204" s="127" t="s">
        <v>3322</v>
      </c>
      <c r="K204" s="127"/>
      <c r="L204" s="127"/>
      <c r="M204" s="128"/>
      <c r="N204" s="73" t="s">
        <v>2200</v>
      </c>
      <c r="O204" s="74"/>
      <c r="P204" s="53"/>
      <c r="Q204" s="118"/>
    </row>
    <row r="205" spans="1:17" ht="10.5" customHeight="1">
      <c r="A205" s="63" t="s">
        <v>354</v>
      </c>
      <c r="B205" s="68"/>
      <c r="C205" s="69" t="s">
        <v>377</v>
      </c>
      <c r="D205" s="129" t="s">
        <v>1067</v>
      </c>
      <c r="E205" s="130" t="s">
        <v>1066</v>
      </c>
      <c r="F205" s="130" t="s">
        <v>1250</v>
      </c>
      <c r="G205" s="130" t="s">
        <v>1066</v>
      </c>
      <c r="H205" s="130" t="s">
        <v>1089</v>
      </c>
      <c r="I205" s="130" t="s">
        <v>1058</v>
      </c>
      <c r="J205" s="130" t="s">
        <v>1058</v>
      </c>
      <c r="K205" s="130"/>
      <c r="L205" s="130"/>
      <c r="M205" s="131"/>
      <c r="N205" s="75"/>
      <c r="O205" s="76"/>
      <c r="P205" s="53"/>
      <c r="Q205" s="118"/>
    </row>
    <row r="206" spans="1:17" ht="12.75" customHeight="1">
      <c r="A206" s="66"/>
      <c r="B206" s="72">
        <v>30</v>
      </c>
      <c r="C206" s="67" t="s">
        <v>1117</v>
      </c>
      <c r="D206" s="126" t="s">
        <v>1359</v>
      </c>
      <c r="E206" s="127" t="s">
        <v>1360</v>
      </c>
      <c r="F206" s="127" t="s">
        <v>1236</v>
      </c>
      <c r="G206" s="127" t="s">
        <v>3272</v>
      </c>
      <c r="H206" s="127" t="s">
        <v>3273</v>
      </c>
      <c r="I206" s="127" t="s">
        <v>3385</v>
      </c>
      <c r="J206" s="127" t="s">
        <v>3386</v>
      </c>
      <c r="K206" s="127"/>
      <c r="L206" s="127"/>
      <c r="M206" s="128"/>
      <c r="N206" s="73" t="s">
        <v>214</v>
      </c>
      <c r="O206" s="74"/>
      <c r="P206" s="53"/>
      <c r="Q206" s="118"/>
    </row>
    <row r="207" spans="1:17" ht="10.5" customHeight="1">
      <c r="A207" s="63" t="s">
        <v>355</v>
      </c>
      <c r="B207" s="68"/>
      <c r="C207" s="69" t="s">
        <v>456</v>
      </c>
      <c r="D207" s="129" t="s">
        <v>1762</v>
      </c>
      <c r="E207" s="130" t="s">
        <v>1519</v>
      </c>
      <c r="F207" s="130" t="s">
        <v>1721</v>
      </c>
      <c r="G207" s="130" t="s">
        <v>208</v>
      </c>
      <c r="H207" s="130" t="s">
        <v>209</v>
      </c>
      <c r="I207" s="130" t="s">
        <v>3368</v>
      </c>
      <c r="J207" s="130" t="s">
        <v>3182</v>
      </c>
      <c r="K207" s="130"/>
      <c r="L207" s="130"/>
      <c r="M207" s="131"/>
      <c r="N207" s="75"/>
      <c r="O207" s="76"/>
      <c r="P207" s="53"/>
      <c r="Q207" s="118"/>
    </row>
    <row r="208" spans="1:17" ht="12.75" customHeight="1">
      <c r="A208" s="66"/>
      <c r="B208" s="72">
        <v>116</v>
      </c>
      <c r="C208" s="67" t="s">
        <v>1203</v>
      </c>
      <c r="D208" s="126" t="s">
        <v>2043</v>
      </c>
      <c r="E208" s="127" t="s">
        <v>1636</v>
      </c>
      <c r="F208" s="127" t="s">
        <v>2044</v>
      </c>
      <c r="G208" s="127" t="s">
        <v>260</v>
      </c>
      <c r="H208" s="127" t="s">
        <v>128</v>
      </c>
      <c r="I208" s="127" t="s">
        <v>32</v>
      </c>
      <c r="J208" s="127" t="s">
        <v>1607</v>
      </c>
      <c r="K208" s="127"/>
      <c r="L208" s="127"/>
      <c r="M208" s="128"/>
      <c r="N208" s="73"/>
      <c r="O208" s="74"/>
      <c r="P208" s="53"/>
      <c r="Q208" s="118"/>
    </row>
    <row r="209" spans="1:17" ht="10.5" customHeight="1">
      <c r="A209" s="63" t="s">
        <v>367</v>
      </c>
      <c r="B209" s="68"/>
      <c r="C209" s="69" t="s">
        <v>840</v>
      </c>
      <c r="D209" s="129" t="s">
        <v>2046</v>
      </c>
      <c r="E209" s="130" t="s">
        <v>2047</v>
      </c>
      <c r="F209" s="130" t="s">
        <v>2048</v>
      </c>
      <c r="G209" s="130" t="s">
        <v>261</v>
      </c>
      <c r="H209" s="130" t="s">
        <v>243</v>
      </c>
      <c r="I209" s="130" t="s">
        <v>33</v>
      </c>
      <c r="J209" s="130" t="s">
        <v>34</v>
      </c>
      <c r="K209" s="130"/>
      <c r="L209" s="130"/>
      <c r="M209" s="131"/>
      <c r="N209" s="75"/>
      <c r="O209" s="76"/>
      <c r="P209" s="53"/>
      <c r="Q209" s="118"/>
    </row>
    <row r="210" spans="1:17" ht="12.75" customHeight="1">
      <c r="A210" s="66"/>
      <c r="B210" s="72">
        <v>117</v>
      </c>
      <c r="C210" s="67" t="s">
        <v>1204</v>
      </c>
      <c r="D210" s="126" t="s">
        <v>2051</v>
      </c>
      <c r="E210" s="127" t="s">
        <v>2052</v>
      </c>
      <c r="F210" s="127" t="s">
        <v>2053</v>
      </c>
      <c r="G210" s="127" t="s">
        <v>262</v>
      </c>
      <c r="H210" s="127" t="s">
        <v>128</v>
      </c>
      <c r="I210" s="127" t="s">
        <v>36</v>
      </c>
      <c r="J210" s="127" t="s">
        <v>37</v>
      </c>
      <c r="K210" s="127"/>
      <c r="L210" s="127"/>
      <c r="M210" s="128"/>
      <c r="N210" s="73" t="s">
        <v>116</v>
      </c>
      <c r="O210" s="74"/>
      <c r="P210" s="53"/>
      <c r="Q210" s="118"/>
    </row>
    <row r="211" spans="1:17" ht="10.5" customHeight="1">
      <c r="A211" s="63" t="s">
        <v>367</v>
      </c>
      <c r="B211" s="68"/>
      <c r="C211" s="69" t="s">
        <v>847</v>
      </c>
      <c r="D211" s="129" t="s">
        <v>2048</v>
      </c>
      <c r="E211" s="130" t="s">
        <v>2055</v>
      </c>
      <c r="F211" s="130" t="s">
        <v>2005</v>
      </c>
      <c r="G211" s="130" t="s">
        <v>263</v>
      </c>
      <c r="H211" s="130" t="s">
        <v>243</v>
      </c>
      <c r="I211" s="130" t="s">
        <v>34</v>
      </c>
      <c r="J211" s="130" t="s">
        <v>38</v>
      </c>
      <c r="K211" s="130"/>
      <c r="L211" s="130"/>
      <c r="M211" s="131"/>
      <c r="N211" s="75"/>
      <c r="O211" s="76"/>
      <c r="P211" s="53"/>
      <c r="Q211" s="118"/>
    </row>
    <row r="212" spans="1:17" ht="12.75" customHeight="1">
      <c r="A212" s="66"/>
      <c r="B212" s="72">
        <v>17</v>
      </c>
      <c r="C212" s="67" t="s">
        <v>1104</v>
      </c>
      <c r="D212" s="126" t="s">
        <v>1268</v>
      </c>
      <c r="E212" s="127" t="s">
        <v>1269</v>
      </c>
      <c r="F212" s="127" t="s">
        <v>1254</v>
      </c>
      <c r="G212" s="127" t="s">
        <v>3175</v>
      </c>
      <c r="H212" s="127" t="s">
        <v>3176</v>
      </c>
      <c r="I212" s="127" t="s">
        <v>76</v>
      </c>
      <c r="J212" s="127"/>
      <c r="K212" s="127"/>
      <c r="L212" s="127"/>
      <c r="M212" s="128"/>
      <c r="N212" s="73" t="s">
        <v>2200</v>
      </c>
      <c r="O212" s="74"/>
      <c r="P212" s="53"/>
      <c r="Q212" s="118"/>
    </row>
    <row r="213" spans="1:17" ht="10.5" customHeight="1">
      <c r="A213" s="63" t="s">
        <v>357</v>
      </c>
      <c r="B213" s="68"/>
      <c r="C213" s="69" t="s">
        <v>412</v>
      </c>
      <c r="D213" s="129" t="s">
        <v>1285</v>
      </c>
      <c r="E213" s="130" t="s">
        <v>1352</v>
      </c>
      <c r="F213" s="130" t="s">
        <v>1443</v>
      </c>
      <c r="G213" s="130" t="s">
        <v>3192</v>
      </c>
      <c r="H213" s="130" t="s">
        <v>1286</v>
      </c>
      <c r="I213" s="130" t="s">
        <v>3347</v>
      </c>
      <c r="J213" s="130"/>
      <c r="K213" s="130"/>
      <c r="L213" s="130"/>
      <c r="M213" s="131"/>
      <c r="N213" s="75"/>
      <c r="O213" s="76"/>
      <c r="P213" s="53"/>
      <c r="Q213" s="118"/>
    </row>
    <row r="214" spans="1:17" ht="12.75" customHeight="1">
      <c r="A214" s="66"/>
      <c r="B214" s="72">
        <v>48</v>
      </c>
      <c r="C214" s="67" t="s">
        <v>1135</v>
      </c>
      <c r="D214" s="126" t="s">
        <v>1511</v>
      </c>
      <c r="E214" s="127" t="s">
        <v>1512</v>
      </c>
      <c r="F214" s="127" t="s">
        <v>1440</v>
      </c>
      <c r="G214" s="127" t="s">
        <v>3269</v>
      </c>
      <c r="H214" s="127" t="s">
        <v>3270</v>
      </c>
      <c r="I214" s="127" t="s">
        <v>77</v>
      </c>
      <c r="J214" s="127"/>
      <c r="K214" s="127"/>
      <c r="L214" s="127"/>
      <c r="M214" s="128"/>
      <c r="N214" s="73" t="s">
        <v>297</v>
      </c>
      <c r="O214" s="74"/>
      <c r="P214" s="53"/>
      <c r="Q214" s="118"/>
    </row>
    <row r="215" spans="1:17" ht="10.5" customHeight="1">
      <c r="A215" s="63" t="s">
        <v>355</v>
      </c>
      <c r="B215" s="68"/>
      <c r="C215" s="69" t="s">
        <v>658</v>
      </c>
      <c r="D215" s="129" t="s">
        <v>1766</v>
      </c>
      <c r="E215" s="130" t="s">
        <v>1515</v>
      </c>
      <c r="F215" s="130" t="s">
        <v>1767</v>
      </c>
      <c r="G215" s="130" t="s">
        <v>3194</v>
      </c>
      <c r="H215" s="130" t="s">
        <v>1402</v>
      </c>
      <c r="I215" s="130" t="s">
        <v>3203</v>
      </c>
      <c r="J215" s="130"/>
      <c r="K215" s="130"/>
      <c r="L215" s="130"/>
      <c r="M215" s="131"/>
      <c r="N215" s="75"/>
      <c r="O215" s="76"/>
      <c r="P215" s="53"/>
      <c r="Q215" s="118"/>
    </row>
    <row r="216" spans="1:17" ht="12.75" customHeight="1">
      <c r="A216" s="66"/>
      <c r="B216" s="72">
        <v>75</v>
      </c>
      <c r="C216" s="67" t="s">
        <v>1162</v>
      </c>
      <c r="D216" s="126" t="s">
        <v>1629</v>
      </c>
      <c r="E216" s="127" t="s">
        <v>1630</v>
      </c>
      <c r="F216" s="127" t="s">
        <v>1274</v>
      </c>
      <c r="G216" s="127" t="s">
        <v>3147</v>
      </c>
      <c r="H216" s="127" t="s">
        <v>109</v>
      </c>
      <c r="I216" s="127" t="s">
        <v>78</v>
      </c>
      <c r="J216" s="127"/>
      <c r="K216" s="127"/>
      <c r="L216" s="127"/>
      <c r="M216" s="128"/>
      <c r="N216" s="73" t="s">
        <v>214</v>
      </c>
      <c r="O216" s="74"/>
      <c r="P216" s="53"/>
      <c r="Q216" s="118"/>
    </row>
    <row r="217" spans="1:17" ht="10.5" customHeight="1">
      <c r="A217" s="63" t="s">
        <v>358</v>
      </c>
      <c r="B217" s="68"/>
      <c r="C217" s="69" t="s">
        <v>689</v>
      </c>
      <c r="D217" s="129" t="s">
        <v>1795</v>
      </c>
      <c r="E217" s="130" t="s">
        <v>1796</v>
      </c>
      <c r="F217" s="130" t="s">
        <v>1797</v>
      </c>
      <c r="G217" s="130" t="s">
        <v>224</v>
      </c>
      <c r="H217" s="130" t="s">
        <v>225</v>
      </c>
      <c r="I217" s="130" t="s">
        <v>3455</v>
      </c>
      <c r="J217" s="130"/>
      <c r="K217" s="130"/>
      <c r="L217" s="130"/>
      <c r="M217" s="131"/>
      <c r="N217" s="75"/>
      <c r="O217" s="76"/>
      <c r="P217" s="53"/>
      <c r="Q217" s="118"/>
    </row>
    <row r="218" spans="1:17" ht="12.75" customHeight="1">
      <c r="A218" s="66"/>
      <c r="B218" s="72">
        <v>61</v>
      </c>
      <c r="C218" s="67" t="s">
        <v>1148</v>
      </c>
      <c r="D218" s="126" t="s">
        <v>1546</v>
      </c>
      <c r="E218" s="127" t="s">
        <v>1547</v>
      </c>
      <c r="F218" s="127" t="s">
        <v>1548</v>
      </c>
      <c r="G218" s="127" t="s">
        <v>106</v>
      </c>
      <c r="H218" s="127" t="s">
        <v>107</v>
      </c>
      <c r="I218" s="127" t="s">
        <v>79</v>
      </c>
      <c r="J218" s="127"/>
      <c r="K218" s="127"/>
      <c r="L218" s="127"/>
      <c r="M218" s="128"/>
      <c r="N218" s="73" t="s">
        <v>214</v>
      </c>
      <c r="O218" s="74"/>
      <c r="P218" s="53"/>
      <c r="Q218" s="118"/>
    </row>
    <row r="219" spans="1:17" ht="10.5" customHeight="1">
      <c r="A219" s="63" t="s">
        <v>356</v>
      </c>
      <c r="B219" s="68"/>
      <c r="C219" s="69" t="s">
        <v>682</v>
      </c>
      <c r="D219" s="129" t="s">
        <v>1658</v>
      </c>
      <c r="E219" s="130" t="s">
        <v>1617</v>
      </c>
      <c r="F219" s="130" t="s">
        <v>1656</v>
      </c>
      <c r="G219" s="130" t="s">
        <v>120</v>
      </c>
      <c r="H219" s="130" t="s">
        <v>221</v>
      </c>
      <c r="I219" s="130" t="s">
        <v>149</v>
      </c>
      <c r="J219" s="130"/>
      <c r="K219" s="130"/>
      <c r="L219" s="130"/>
      <c r="M219" s="131"/>
      <c r="N219" s="75"/>
      <c r="O219" s="76"/>
      <c r="P219" s="53"/>
      <c r="Q219" s="118"/>
    </row>
    <row r="220" spans="1:17" ht="12.75" customHeight="1">
      <c r="A220" s="66"/>
      <c r="B220" s="72">
        <v>120</v>
      </c>
      <c r="C220" s="67" t="s">
        <v>1207</v>
      </c>
      <c r="D220" s="126" t="s">
        <v>2116</v>
      </c>
      <c r="E220" s="127" t="s">
        <v>2117</v>
      </c>
      <c r="F220" s="127" t="s">
        <v>2118</v>
      </c>
      <c r="G220" s="127" t="s">
        <v>273</v>
      </c>
      <c r="H220" s="127" t="s">
        <v>128</v>
      </c>
      <c r="I220" s="127" t="s">
        <v>80</v>
      </c>
      <c r="J220" s="127"/>
      <c r="K220" s="127"/>
      <c r="L220" s="127"/>
      <c r="M220" s="128"/>
      <c r="N220" s="73" t="s">
        <v>81</v>
      </c>
      <c r="O220" s="74"/>
      <c r="P220" s="53"/>
      <c r="Q220" s="118"/>
    </row>
    <row r="221" spans="1:17" ht="10.5" customHeight="1">
      <c r="A221" s="63" t="s">
        <v>367</v>
      </c>
      <c r="B221" s="68"/>
      <c r="C221" s="69" t="s">
        <v>840</v>
      </c>
      <c r="D221" s="129" t="s">
        <v>2120</v>
      </c>
      <c r="E221" s="130" t="s">
        <v>2064</v>
      </c>
      <c r="F221" s="130" t="s">
        <v>2046</v>
      </c>
      <c r="G221" s="130" t="s">
        <v>274</v>
      </c>
      <c r="H221" s="130" t="s">
        <v>243</v>
      </c>
      <c r="I221" s="130" t="s">
        <v>82</v>
      </c>
      <c r="J221" s="130"/>
      <c r="K221" s="130"/>
      <c r="L221" s="130"/>
      <c r="M221" s="131"/>
      <c r="N221" s="75"/>
      <c r="O221" s="76"/>
      <c r="P221" s="53"/>
      <c r="Q221" s="118"/>
    </row>
    <row r="222" spans="1:17" ht="12.75" customHeight="1">
      <c r="A222" s="66"/>
      <c r="B222" s="72">
        <v>14</v>
      </c>
      <c r="C222" s="67" t="s">
        <v>1101</v>
      </c>
      <c r="D222" s="126" t="s">
        <v>1225</v>
      </c>
      <c r="E222" s="127" t="s">
        <v>1235</v>
      </c>
      <c r="F222" s="127" t="s">
        <v>1236</v>
      </c>
      <c r="G222" s="127" t="s">
        <v>3150</v>
      </c>
      <c r="H222" s="127" t="s">
        <v>3151</v>
      </c>
      <c r="I222" s="127"/>
      <c r="J222" s="127"/>
      <c r="K222" s="127"/>
      <c r="L222" s="127"/>
      <c r="M222" s="128"/>
      <c r="N222" s="73" t="s">
        <v>214</v>
      </c>
      <c r="O222" s="74"/>
      <c r="P222" s="53"/>
      <c r="Q222" s="118"/>
    </row>
    <row r="223" spans="1:17" ht="10.5" customHeight="1">
      <c r="A223" s="63" t="s">
        <v>357</v>
      </c>
      <c r="B223" s="68"/>
      <c r="C223" s="69" t="s">
        <v>386</v>
      </c>
      <c r="D223" s="129" t="s">
        <v>1250</v>
      </c>
      <c r="E223" s="130" t="s">
        <v>1238</v>
      </c>
      <c r="F223" s="130" t="s">
        <v>1709</v>
      </c>
      <c r="G223" s="130" t="s">
        <v>189</v>
      </c>
      <c r="H223" s="130" t="s">
        <v>1256</v>
      </c>
      <c r="I223" s="130"/>
      <c r="J223" s="130"/>
      <c r="K223" s="130"/>
      <c r="L223" s="130"/>
      <c r="M223" s="131"/>
      <c r="N223" s="75"/>
      <c r="O223" s="76"/>
      <c r="P223" s="53"/>
      <c r="Q223" s="118"/>
    </row>
    <row r="224" spans="1:17" ht="12.75" customHeight="1">
      <c r="A224" s="66"/>
      <c r="B224" s="72">
        <v>54</v>
      </c>
      <c r="C224" s="67" t="s">
        <v>1141</v>
      </c>
      <c r="D224" s="126" t="s">
        <v>1417</v>
      </c>
      <c r="E224" s="127" t="s">
        <v>1504</v>
      </c>
      <c r="F224" s="127" t="s">
        <v>1505</v>
      </c>
      <c r="G224" s="127" t="s">
        <v>3219</v>
      </c>
      <c r="H224" s="127" t="s">
        <v>3220</v>
      </c>
      <c r="I224" s="127"/>
      <c r="J224" s="127"/>
      <c r="K224" s="127"/>
      <c r="L224" s="127"/>
      <c r="M224" s="128"/>
      <c r="N224" s="73" t="s">
        <v>116</v>
      </c>
      <c r="O224" s="74"/>
      <c r="P224" s="53"/>
      <c r="Q224" s="118"/>
    </row>
    <row r="225" spans="1:17" ht="10.5" customHeight="1">
      <c r="A225" s="63" t="s">
        <v>358</v>
      </c>
      <c r="B225" s="68"/>
      <c r="C225" s="69" t="s">
        <v>572</v>
      </c>
      <c r="D225" s="129" t="s">
        <v>1757</v>
      </c>
      <c r="E225" s="130" t="s">
        <v>1616</v>
      </c>
      <c r="F225" s="130" t="s">
        <v>1758</v>
      </c>
      <c r="G225" s="130" t="s">
        <v>199</v>
      </c>
      <c r="H225" s="130" t="s">
        <v>119</v>
      </c>
      <c r="I225" s="130"/>
      <c r="J225" s="130"/>
      <c r="K225" s="130"/>
      <c r="L225" s="130"/>
      <c r="M225" s="131"/>
      <c r="N225" s="75"/>
      <c r="O225" s="76"/>
      <c r="P225" s="53"/>
      <c r="Q225" s="118"/>
    </row>
    <row r="226" spans="1:17" ht="12.75" customHeight="1">
      <c r="A226" s="66"/>
      <c r="B226" s="72">
        <v>95</v>
      </c>
      <c r="C226" s="67" t="s">
        <v>1182</v>
      </c>
      <c r="D226" s="126" t="s">
        <v>1522</v>
      </c>
      <c r="E226" s="127" t="s">
        <v>1523</v>
      </c>
      <c r="F226" s="127" t="s">
        <v>1423</v>
      </c>
      <c r="G226" s="127" t="s">
        <v>3265</v>
      </c>
      <c r="H226" s="127" t="s">
        <v>3266</v>
      </c>
      <c r="I226" s="127"/>
      <c r="J226" s="127"/>
      <c r="K226" s="127"/>
      <c r="L226" s="127"/>
      <c r="M226" s="128"/>
      <c r="N226" s="73" t="s">
        <v>214</v>
      </c>
      <c r="O226" s="74"/>
      <c r="P226" s="53"/>
      <c r="Q226" s="118"/>
    </row>
    <row r="227" spans="1:17" ht="10.5" customHeight="1">
      <c r="A227" s="63" t="s">
        <v>356</v>
      </c>
      <c r="B227" s="68"/>
      <c r="C227" s="69" t="s">
        <v>784</v>
      </c>
      <c r="D227" s="129" t="s">
        <v>1774</v>
      </c>
      <c r="E227" s="130" t="s">
        <v>1647</v>
      </c>
      <c r="F227" s="130" t="s">
        <v>1750</v>
      </c>
      <c r="G227" s="130" t="s">
        <v>1768</v>
      </c>
      <c r="H227" s="130" t="s">
        <v>125</v>
      </c>
      <c r="I227" s="130"/>
      <c r="J227" s="130"/>
      <c r="K227" s="130"/>
      <c r="L227" s="130"/>
      <c r="M227" s="131"/>
      <c r="N227" s="75"/>
      <c r="O227" s="76"/>
      <c r="P227" s="53"/>
      <c r="Q227" s="118"/>
    </row>
    <row r="228" spans="1:17" ht="12.75" customHeight="1">
      <c r="A228" s="66"/>
      <c r="B228" s="72">
        <v>56</v>
      </c>
      <c r="C228" s="67" t="s">
        <v>1143</v>
      </c>
      <c r="D228" s="126" t="s">
        <v>1478</v>
      </c>
      <c r="E228" s="127" t="s">
        <v>1479</v>
      </c>
      <c r="F228" s="127" t="s">
        <v>1480</v>
      </c>
      <c r="G228" s="127" t="s">
        <v>3240</v>
      </c>
      <c r="H228" s="127" t="s">
        <v>3241</v>
      </c>
      <c r="I228" s="127"/>
      <c r="J228" s="127"/>
      <c r="K228" s="127"/>
      <c r="L228" s="127"/>
      <c r="M228" s="128"/>
      <c r="N228" s="73" t="s">
        <v>2199</v>
      </c>
      <c r="O228" s="74"/>
      <c r="P228" s="53"/>
      <c r="Q228" s="118"/>
    </row>
    <row r="229" spans="1:17" ht="10.5" customHeight="1">
      <c r="A229" s="63" t="s">
        <v>358</v>
      </c>
      <c r="B229" s="68"/>
      <c r="C229" s="69" t="s">
        <v>673</v>
      </c>
      <c r="D229" s="129" t="s">
        <v>1734</v>
      </c>
      <c r="E229" s="130" t="s">
        <v>1482</v>
      </c>
      <c r="F229" s="130" t="s">
        <v>1483</v>
      </c>
      <c r="G229" s="130" t="s">
        <v>293</v>
      </c>
      <c r="H229" s="130" t="s">
        <v>126</v>
      </c>
      <c r="I229" s="130"/>
      <c r="J229" s="130"/>
      <c r="K229" s="130"/>
      <c r="L229" s="130"/>
      <c r="M229" s="131"/>
      <c r="N229" s="75"/>
      <c r="O229" s="76"/>
      <c r="P229" s="53"/>
      <c r="Q229" s="118"/>
    </row>
    <row r="230" spans="1:17" ht="12.75" customHeight="1">
      <c r="A230" s="66"/>
      <c r="B230" s="72">
        <v>41</v>
      </c>
      <c r="C230" s="67" t="s">
        <v>1128</v>
      </c>
      <c r="D230" s="126" t="s">
        <v>1535</v>
      </c>
      <c r="E230" s="127" t="s">
        <v>1536</v>
      </c>
      <c r="F230" s="127" t="s">
        <v>1537</v>
      </c>
      <c r="G230" s="127" t="s">
        <v>212</v>
      </c>
      <c r="H230" s="127" t="s">
        <v>213</v>
      </c>
      <c r="I230" s="127"/>
      <c r="J230" s="127"/>
      <c r="K230" s="127"/>
      <c r="L230" s="127"/>
      <c r="M230" s="128"/>
      <c r="N230" s="73" t="s">
        <v>214</v>
      </c>
      <c r="O230" s="74"/>
      <c r="P230" s="53"/>
      <c r="Q230" s="118"/>
    </row>
    <row r="231" spans="1:17" ht="10.5" customHeight="1">
      <c r="A231" s="63" t="s">
        <v>357</v>
      </c>
      <c r="B231" s="68"/>
      <c r="C231" s="69" t="s">
        <v>377</v>
      </c>
      <c r="D231" s="129" t="s">
        <v>1619</v>
      </c>
      <c r="E231" s="130" t="s">
        <v>1778</v>
      </c>
      <c r="F231" s="130" t="s">
        <v>1329</v>
      </c>
      <c r="G231" s="130" t="s">
        <v>3261</v>
      </c>
      <c r="H231" s="130" t="s">
        <v>215</v>
      </c>
      <c r="I231" s="130"/>
      <c r="J231" s="130"/>
      <c r="K231" s="130"/>
      <c r="L231" s="130"/>
      <c r="M231" s="131"/>
      <c r="N231" s="75"/>
      <c r="O231" s="76"/>
      <c r="P231" s="53"/>
      <c r="Q231" s="118"/>
    </row>
    <row r="232" spans="1:17" ht="12.75" customHeight="1">
      <c r="A232" s="66"/>
      <c r="B232" s="72">
        <v>53</v>
      </c>
      <c r="C232" s="67" t="s">
        <v>1140</v>
      </c>
      <c r="D232" s="126" t="s">
        <v>1565</v>
      </c>
      <c r="E232" s="127" t="s">
        <v>1566</v>
      </c>
      <c r="F232" s="127" t="s">
        <v>1440</v>
      </c>
      <c r="G232" s="127" t="s">
        <v>217</v>
      </c>
      <c r="H232" s="127" t="s">
        <v>218</v>
      </c>
      <c r="I232" s="127"/>
      <c r="J232" s="127"/>
      <c r="K232" s="127"/>
      <c r="L232" s="127"/>
      <c r="M232" s="128"/>
      <c r="N232" s="73" t="s">
        <v>214</v>
      </c>
      <c r="O232" s="74"/>
      <c r="P232" s="53"/>
      <c r="Q232" s="118"/>
    </row>
    <row r="233" spans="1:17" ht="10.5" customHeight="1">
      <c r="A233" s="63" t="s">
        <v>355</v>
      </c>
      <c r="B233" s="68"/>
      <c r="C233" s="69" t="s">
        <v>658</v>
      </c>
      <c r="D233" s="129" t="s">
        <v>1649</v>
      </c>
      <c r="E233" s="130" t="s">
        <v>1821</v>
      </c>
      <c r="F233" s="130" t="s">
        <v>1767</v>
      </c>
      <c r="G233" s="130" t="s">
        <v>219</v>
      </c>
      <c r="H233" s="130" t="s">
        <v>220</v>
      </c>
      <c r="I233" s="130"/>
      <c r="J233" s="130"/>
      <c r="K233" s="130"/>
      <c r="L233" s="130"/>
      <c r="M233" s="131"/>
      <c r="N233" s="75"/>
      <c r="O233" s="76"/>
      <c r="P233" s="53"/>
      <c r="Q233" s="118"/>
    </row>
    <row r="234" spans="1:17" ht="12.75" customHeight="1">
      <c r="A234" s="66"/>
      <c r="B234" s="72">
        <v>72</v>
      </c>
      <c r="C234" s="67" t="s">
        <v>1159</v>
      </c>
      <c r="D234" s="126" t="s">
        <v>1664</v>
      </c>
      <c r="E234" s="127" t="s">
        <v>1665</v>
      </c>
      <c r="F234" s="127" t="s">
        <v>1666</v>
      </c>
      <c r="G234" s="127" t="s">
        <v>154</v>
      </c>
      <c r="H234" s="127" t="s">
        <v>128</v>
      </c>
      <c r="I234" s="127"/>
      <c r="J234" s="127"/>
      <c r="K234" s="127"/>
      <c r="L234" s="127"/>
      <c r="M234" s="128"/>
      <c r="N234" s="73" t="s">
        <v>214</v>
      </c>
      <c r="O234" s="74"/>
      <c r="P234" s="53"/>
      <c r="Q234" s="118"/>
    </row>
    <row r="235" spans="1:17" ht="10.5" customHeight="1">
      <c r="A235" s="63" t="s">
        <v>355</v>
      </c>
      <c r="B235" s="68"/>
      <c r="C235" s="69" t="s">
        <v>721</v>
      </c>
      <c r="D235" s="129" t="s">
        <v>1865</v>
      </c>
      <c r="E235" s="130" t="s">
        <v>1866</v>
      </c>
      <c r="F235" s="130" t="s">
        <v>1867</v>
      </c>
      <c r="G235" s="130" t="s">
        <v>235</v>
      </c>
      <c r="H235" s="130" t="s">
        <v>140</v>
      </c>
      <c r="I235" s="130"/>
      <c r="J235" s="130"/>
      <c r="K235" s="130"/>
      <c r="L235" s="130"/>
      <c r="M235" s="131"/>
      <c r="N235" s="75"/>
      <c r="O235" s="76"/>
      <c r="P235" s="53"/>
      <c r="Q235" s="118"/>
    </row>
    <row r="236" spans="1:17" ht="12.75" customHeight="1">
      <c r="A236" s="66"/>
      <c r="B236" s="72">
        <v>73</v>
      </c>
      <c r="C236" s="67" t="s">
        <v>1160</v>
      </c>
      <c r="D236" s="126" t="s">
        <v>1680</v>
      </c>
      <c r="E236" s="127" t="s">
        <v>1681</v>
      </c>
      <c r="F236" s="127" t="s">
        <v>1682</v>
      </c>
      <c r="G236" s="127" t="s">
        <v>163</v>
      </c>
      <c r="H236" s="127" t="s">
        <v>128</v>
      </c>
      <c r="I236" s="127"/>
      <c r="J236" s="127"/>
      <c r="K236" s="127"/>
      <c r="L236" s="127"/>
      <c r="M236" s="128"/>
      <c r="N236" s="73" t="s">
        <v>214</v>
      </c>
      <c r="O236" s="74"/>
      <c r="P236" s="53"/>
      <c r="Q236" s="118"/>
    </row>
    <row r="237" spans="1:17" ht="10.5" customHeight="1">
      <c r="A237" s="63" t="s">
        <v>355</v>
      </c>
      <c r="B237" s="68"/>
      <c r="C237" s="69" t="s">
        <v>418</v>
      </c>
      <c r="D237" s="129" t="s">
        <v>1892</v>
      </c>
      <c r="E237" s="130" t="s">
        <v>1893</v>
      </c>
      <c r="F237" s="130" t="s">
        <v>1894</v>
      </c>
      <c r="G237" s="130" t="s">
        <v>1915</v>
      </c>
      <c r="H237" s="130" t="s">
        <v>140</v>
      </c>
      <c r="I237" s="130"/>
      <c r="J237" s="130"/>
      <c r="K237" s="130"/>
      <c r="L237" s="130"/>
      <c r="M237" s="131"/>
      <c r="N237" s="75"/>
      <c r="O237" s="76"/>
      <c r="P237" s="53"/>
      <c r="Q237" s="118"/>
    </row>
    <row r="238" spans="1:17" ht="12.75" customHeight="1">
      <c r="A238" s="66"/>
      <c r="B238" s="72">
        <v>77</v>
      </c>
      <c r="C238" s="67" t="s">
        <v>1164</v>
      </c>
      <c r="D238" s="126" t="s">
        <v>1690</v>
      </c>
      <c r="E238" s="127" t="s">
        <v>1691</v>
      </c>
      <c r="F238" s="127" t="s">
        <v>1692</v>
      </c>
      <c r="G238" s="127" t="s">
        <v>164</v>
      </c>
      <c r="H238" s="127" t="s">
        <v>128</v>
      </c>
      <c r="I238" s="127"/>
      <c r="J238" s="127"/>
      <c r="K238" s="127"/>
      <c r="L238" s="127"/>
      <c r="M238" s="128"/>
      <c r="N238" s="73" t="s">
        <v>2199</v>
      </c>
      <c r="O238" s="74"/>
      <c r="P238" s="53"/>
      <c r="Q238" s="118"/>
    </row>
    <row r="239" spans="1:17" ht="10.5" customHeight="1">
      <c r="A239" s="63" t="s">
        <v>358</v>
      </c>
      <c r="B239" s="68"/>
      <c r="C239" s="69" t="s">
        <v>450</v>
      </c>
      <c r="D239" s="129" t="s">
        <v>1898</v>
      </c>
      <c r="E239" s="130" t="s">
        <v>1899</v>
      </c>
      <c r="F239" s="130" t="s">
        <v>1900</v>
      </c>
      <c r="G239" s="130" t="s">
        <v>1698</v>
      </c>
      <c r="H239" s="130" t="s">
        <v>151</v>
      </c>
      <c r="I239" s="130"/>
      <c r="J239" s="130"/>
      <c r="K239" s="130"/>
      <c r="L239" s="130"/>
      <c r="M239" s="131"/>
      <c r="N239" s="75"/>
      <c r="O239" s="76"/>
      <c r="P239" s="53"/>
      <c r="Q239" s="118"/>
    </row>
    <row r="240" spans="1:17" ht="12.75" customHeight="1">
      <c r="A240" s="66"/>
      <c r="B240" s="72">
        <v>114</v>
      </c>
      <c r="C240" s="67" t="s">
        <v>1201</v>
      </c>
      <c r="D240" s="126" t="s">
        <v>2027</v>
      </c>
      <c r="E240" s="127" t="s">
        <v>2028</v>
      </c>
      <c r="F240" s="127" t="s">
        <v>2029</v>
      </c>
      <c r="G240" s="127" t="s">
        <v>250</v>
      </c>
      <c r="H240" s="127" t="s">
        <v>128</v>
      </c>
      <c r="I240" s="127"/>
      <c r="J240" s="127"/>
      <c r="K240" s="127"/>
      <c r="L240" s="127"/>
      <c r="M240" s="128"/>
      <c r="N240" s="73" t="s">
        <v>214</v>
      </c>
      <c r="O240" s="74"/>
      <c r="P240" s="53"/>
      <c r="Q240" s="118"/>
    </row>
    <row r="241" spans="1:17" ht="10.5" customHeight="1">
      <c r="A241" s="63" t="s">
        <v>367</v>
      </c>
      <c r="B241" s="68"/>
      <c r="C241" s="69" t="s">
        <v>843</v>
      </c>
      <c r="D241" s="129" t="s">
        <v>2031</v>
      </c>
      <c r="E241" s="130" t="s">
        <v>2032</v>
      </c>
      <c r="F241" s="130" t="s">
        <v>2033</v>
      </c>
      <c r="G241" s="130" t="s">
        <v>251</v>
      </c>
      <c r="H241" s="130" t="s">
        <v>243</v>
      </c>
      <c r="I241" s="130"/>
      <c r="J241" s="130"/>
      <c r="K241" s="130"/>
      <c r="L241" s="130"/>
      <c r="M241" s="131"/>
      <c r="N241" s="75"/>
      <c r="O241" s="76"/>
      <c r="P241" s="53"/>
      <c r="Q241" s="118"/>
    </row>
    <row r="242" spans="1:17" ht="12.75" customHeight="1">
      <c r="A242" s="66"/>
      <c r="B242" s="72">
        <v>7</v>
      </c>
      <c r="C242" s="67" t="s">
        <v>1095</v>
      </c>
      <c r="D242" s="126" t="s">
        <v>1247</v>
      </c>
      <c r="E242" s="127" t="s">
        <v>1248</v>
      </c>
      <c r="F242" s="127" t="s">
        <v>1249</v>
      </c>
      <c r="G242" s="127" t="s">
        <v>114</v>
      </c>
      <c r="H242" s="127" t="s">
        <v>115</v>
      </c>
      <c r="I242" s="127"/>
      <c r="J242" s="127"/>
      <c r="K242" s="127"/>
      <c r="L242" s="127"/>
      <c r="M242" s="128"/>
      <c r="N242" s="73" t="s">
        <v>116</v>
      </c>
      <c r="O242" s="74"/>
      <c r="P242" s="53"/>
      <c r="Q242" s="118"/>
    </row>
    <row r="243" spans="1:17" ht="10.5" customHeight="1">
      <c r="A243" s="63" t="s">
        <v>357</v>
      </c>
      <c r="B243" s="68"/>
      <c r="C243" s="69" t="s">
        <v>377</v>
      </c>
      <c r="D243" s="129" t="s">
        <v>1239</v>
      </c>
      <c r="E243" s="130" t="s">
        <v>1251</v>
      </c>
      <c r="F243" s="130" t="s">
        <v>1276</v>
      </c>
      <c r="G243" s="130" t="s">
        <v>294</v>
      </c>
      <c r="H243" s="130" t="s">
        <v>117</v>
      </c>
      <c r="I243" s="130"/>
      <c r="J243" s="130"/>
      <c r="K243" s="130"/>
      <c r="L243" s="130"/>
      <c r="M243" s="131"/>
      <c r="N243" s="75"/>
      <c r="O243" s="76"/>
      <c r="P243" s="53"/>
      <c r="Q243" s="118"/>
    </row>
    <row r="244" spans="1:17" ht="12.75" customHeight="1">
      <c r="A244" s="66"/>
      <c r="B244" s="72">
        <v>67</v>
      </c>
      <c r="C244" s="67" t="s">
        <v>1154</v>
      </c>
      <c r="D244" s="126" t="s">
        <v>2173</v>
      </c>
      <c r="E244" s="127" t="s">
        <v>2174</v>
      </c>
      <c r="F244" s="127" t="s">
        <v>2140</v>
      </c>
      <c r="G244" s="127" t="s">
        <v>174</v>
      </c>
      <c r="H244" s="127" t="s">
        <v>128</v>
      </c>
      <c r="I244" s="127"/>
      <c r="J244" s="127"/>
      <c r="K244" s="127"/>
      <c r="L244" s="127"/>
      <c r="M244" s="128"/>
      <c r="N244" s="73" t="s">
        <v>286</v>
      </c>
      <c r="O244" s="74"/>
      <c r="P244" s="53"/>
      <c r="Q244" s="118"/>
    </row>
    <row r="245" spans="1:17" ht="10.5" customHeight="1">
      <c r="A245" s="63" t="s">
        <v>356</v>
      </c>
      <c r="B245" s="68"/>
      <c r="C245" s="69" t="s">
        <v>507</v>
      </c>
      <c r="D245" s="129" t="s">
        <v>2176</v>
      </c>
      <c r="E245" s="130" t="s">
        <v>2177</v>
      </c>
      <c r="F245" s="130" t="s">
        <v>2112</v>
      </c>
      <c r="G245" s="130" t="s">
        <v>287</v>
      </c>
      <c r="H245" s="130" t="s">
        <v>1821</v>
      </c>
      <c r="I245" s="130"/>
      <c r="J245" s="130"/>
      <c r="K245" s="130"/>
      <c r="L245" s="130"/>
      <c r="M245" s="131"/>
      <c r="N245" s="75"/>
      <c r="O245" s="76"/>
      <c r="P245" s="53"/>
      <c r="Q245" s="118"/>
    </row>
    <row r="246" spans="1:17" ht="12.75" customHeight="1">
      <c r="A246" s="66"/>
      <c r="B246" s="72">
        <v>2</v>
      </c>
      <c r="C246" s="67" t="s">
        <v>1053</v>
      </c>
      <c r="D246" s="126" t="s">
        <v>1054</v>
      </c>
      <c r="E246" s="127" t="s">
        <v>1055</v>
      </c>
      <c r="F246" s="127" t="s">
        <v>1056</v>
      </c>
      <c r="G246" s="127" t="s">
        <v>295</v>
      </c>
      <c r="H246" s="127"/>
      <c r="I246" s="127"/>
      <c r="J246" s="127"/>
      <c r="K246" s="127"/>
      <c r="L246" s="127"/>
      <c r="M246" s="128"/>
      <c r="N246" s="73" t="s">
        <v>2200</v>
      </c>
      <c r="O246" s="74"/>
      <c r="P246" s="53"/>
      <c r="Q246" s="118"/>
    </row>
    <row r="247" spans="1:17" ht="10.5" customHeight="1">
      <c r="A247" s="63" t="s">
        <v>363</v>
      </c>
      <c r="B247" s="68"/>
      <c r="C247" s="69" t="s">
        <v>371</v>
      </c>
      <c r="D247" s="129" t="s">
        <v>1058</v>
      </c>
      <c r="E247" s="130" t="s">
        <v>1058</v>
      </c>
      <c r="F247" s="130" t="s">
        <v>1058</v>
      </c>
      <c r="G247" s="130" t="s">
        <v>1058</v>
      </c>
      <c r="H247" s="130"/>
      <c r="I247" s="130"/>
      <c r="J247" s="130"/>
      <c r="K247" s="130"/>
      <c r="L247" s="130"/>
      <c r="M247" s="131"/>
      <c r="N247" s="75"/>
      <c r="O247" s="76"/>
      <c r="P247" s="53"/>
      <c r="Q247" s="118"/>
    </row>
    <row r="248" spans="1:17" ht="12.75" customHeight="1">
      <c r="A248" s="66"/>
      <c r="B248" s="72">
        <v>70</v>
      </c>
      <c r="C248" s="67" t="s">
        <v>1157</v>
      </c>
      <c r="D248" s="126" t="s">
        <v>1650</v>
      </c>
      <c r="E248" s="127" t="s">
        <v>1651</v>
      </c>
      <c r="F248" s="127" t="s">
        <v>1652</v>
      </c>
      <c r="G248" s="127" t="s">
        <v>296</v>
      </c>
      <c r="H248" s="127"/>
      <c r="I248" s="127"/>
      <c r="J248" s="127"/>
      <c r="K248" s="127"/>
      <c r="L248" s="127"/>
      <c r="M248" s="128"/>
      <c r="N248" s="73" t="s">
        <v>2200</v>
      </c>
      <c r="O248" s="74"/>
      <c r="P248" s="53"/>
      <c r="Q248" s="118"/>
    </row>
    <row r="249" spans="1:17" ht="10.5" customHeight="1">
      <c r="A249" s="63" t="s">
        <v>355</v>
      </c>
      <c r="B249" s="68"/>
      <c r="C249" s="69" t="s">
        <v>713</v>
      </c>
      <c r="D249" s="129" t="s">
        <v>1722</v>
      </c>
      <c r="E249" s="130" t="s">
        <v>1644</v>
      </c>
      <c r="F249" s="130" t="s">
        <v>1697</v>
      </c>
      <c r="G249" s="130" t="s">
        <v>1831</v>
      </c>
      <c r="H249" s="130"/>
      <c r="I249" s="130"/>
      <c r="J249" s="130"/>
      <c r="K249" s="130"/>
      <c r="L249" s="130"/>
      <c r="M249" s="131"/>
      <c r="N249" s="75"/>
      <c r="O249" s="76"/>
      <c r="P249" s="53"/>
      <c r="Q249" s="118"/>
    </row>
    <row r="250" spans="1:17" ht="12.75" customHeight="1">
      <c r="A250" s="66"/>
      <c r="B250" s="72">
        <v>15</v>
      </c>
      <c r="C250" s="67" t="s">
        <v>1102</v>
      </c>
      <c r="D250" s="126" t="s">
        <v>1231</v>
      </c>
      <c r="E250" s="127" t="s">
        <v>1232</v>
      </c>
      <c r="F250" s="127" t="s">
        <v>1064</v>
      </c>
      <c r="G250" s="127"/>
      <c r="H250" s="127"/>
      <c r="I250" s="127"/>
      <c r="J250" s="127"/>
      <c r="K250" s="127"/>
      <c r="L250" s="127"/>
      <c r="M250" s="128"/>
      <c r="N250" s="73" t="s">
        <v>297</v>
      </c>
      <c r="O250" s="74"/>
      <c r="P250" s="53"/>
      <c r="Q250" s="118"/>
    </row>
    <row r="251" spans="1:17" ht="10.5" customHeight="1">
      <c r="A251" s="63" t="s">
        <v>357</v>
      </c>
      <c r="B251" s="68"/>
      <c r="C251" s="69" t="s">
        <v>377</v>
      </c>
      <c r="D251" s="129" t="s">
        <v>1260</v>
      </c>
      <c r="E251" s="130" t="s">
        <v>1256</v>
      </c>
      <c r="F251" s="130" t="s">
        <v>1094</v>
      </c>
      <c r="G251" s="130"/>
      <c r="H251" s="130"/>
      <c r="I251" s="130"/>
      <c r="J251" s="130"/>
      <c r="K251" s="130"/>
      <c r="L251" s="130"/>
      <c r="M251" s="131"/>
      <c r="N251" s="75"/>
      <c r="O251" s="76"/>
      <c r="P251" s="53"/>
      <c r="Q251" s="118"/>
    </row>
    <row r="252" spans="1:17" ht="12.75" customHeight="1">
      <c r="A252" s="66"/>
      <c r="B252" s="72">
        <v>24</v>
      </c>
      <c r="C252" s="67" t="s">
        <v>1111</v>
      </c>
      <c r="D252" s="126" t="s">
        <v>1320</v>
      </c>
      <c r="E252" s="127" t="s">
        <v>1321</v>
      </c>
      <c r="F252" s="127" t="s">
        <v>1322</v>
      </c>
      <c r="G252" s="127"/>
      <c r="H252" s="127"/>
      <c r="I252" s="127"/>
      <c r="J252" s="127"/>
      <c r="K252" s="127"/>
      <c r="L252" s="127"/>
      <c r="M252" s="128"/>
      <c r="N252" s="73" t="s">
        <v>2200</v>
      </c>
      <c r="O252" s="74"/>
      <c r="P252" s="53"/>
      <c r="Q252" s="118"/>
    </row>
    <row r="253" spans="1:17" ht="10.5" customHeight="1">
      <c r="A253" s="63" t="s">
        <v>357</v>
      </c>
      <c r="B253" s="68"/>
      <c r="C253" s="69" t="s">
        <v>377</v>
      </c>
      <c r="D253" s="129" t="s">
        <v>1729</v>
      </c>
      <c r="E253" s="130" t="s">
        <v>1329</v>
      </c>
      <c r="F253" s="130" t="s">
        <v>1453</v>
      </c>
      <c r="G253" s="130"/>
      <c r="H253" s="130"/>
      <c r="I253" s="130"/>
      <c r="J253" s="130"/>
      <c r="K253" s="130"/>
      <c r="L253" s="130"/>
      <c r="M253" s="131"/>
      <c r="N253" s="75"/>
      <c r="O253" s="76"/>
      <c r="P253" s="53"/>
      <c r="Q253" s="118"/>
    </row>
    <row r="254" spans="1:17" ht="12.75" customHeight="1">
      <c r="A254" s="66"/>
      <c r="B254" s="72">
        <v>214</v>
      </c>
      <c r="C254" s="67" t="s">
        <v>1176</v>
      </c>
      <c r="D254" s="126" t="s">
        <v>1372</v>
      </c>
      <c r="E254" s="127" t="s">
        <v>1373</v>
      </c>
      <c r="F254" s="127" t="s">
        <v>1374</v>
      </c>
      <c r="G254" s="127"/>
      <c r="H254" s="127"/>
      <c r="I254" s="127"/>
      <c r="J254" s="127"/>
      <c r="K254" s="127"/>
      <c r="L254" s="127"/>
      <c r="M254" s="128"/>
      <c r="N254" s="73" t="s">
        <v>2200</v>
      </c>
      <c r="O254" s="74"/>
      <c r="P254" s="53"/>
      <c r="Q254" s="118"/>
    </row>
    <row r="255" spans="1:17" ht="10.5" customHeight="1">
      <c r="A255" s="63" t="s">
        <v>359</v>
      </c>
      <c r="B255" s="68"/>
      <c r="C255" s="69" t="s">
        <v>540</v>
      </c>
      <c r="D255" s="129" t="s">
        <v>1826</v>
      </c>
      <c r="E255" s="130" t="s">
        <v>1628</v>
      </c>
      <c r="F255" s="130" t="s">
        <v>1827</v>
      </c>
      <c r="G255" s="130"/>
      <c r="H255" s="130"/>
      <c r="I255" s="130"/>
      <c r="J255" s="130"/>
      <c r="K255" s="130"/>
      <c r="L255" s="130"/>
      <c r="M255" s="131"/>
      <c r="N255" s="75"/>
      <c r="O255" s="76"/>
      <c r="P255" s="53"/>
      <c r="Q255" s="118"/>
    </row>
    <row r="256" spans="1:17" ht="12.75" customHeight="1">
      <c r="A256" s="66"/>
      <c r="B256" s="72">
        <v>90</v>
      </c>
      <c r="C256" s="67" t="s">
        <v>1177</v>
      </c>
      <c r="D256" s="126" t="s">
        <v>1856</v>
      </c>
      <c r="E256" s="127" t="s">
        <v>1857</v>
      </c>
      <c r="F256" s="127" t="s">
        <v>1858</v>
      </c>
      <c r="G256" s="127"/>
      <c r="H256" s="127"/>
      <c r="I256" s="127"/>
      <c r="J256" s="127"/>
      <c r="K256" s="127"/>
      <c r="L256" s="127"/>
      <c r="M256" s="128"/>
      <c r="N256" s="73" t="s">
        <v>2200</v>
      </c>
      <c r="O256" s="74"/>
      <c r="P256" s="53"/>
      <c r="Q256" s="118"/>
    </row>
    <row r="257" spans="1:17" ht="10.5" customHeight="1">
      <c r="A257" s="63" t="s">
        <v>356</v>
      </c>
      <c r="B257" s="68"/>
      <c r="C257" s="69" t="s">
        <v>502</v>
      </c>
      <c r="D257" s="129" t="s">
        <v>1860</v>
      </c>
      <c r="E257" s="130" t="s">
        <v>1861</v>
      </c>
      <c r="F257" s="130" t="s">
        <v>1862</v>
      </c>
      <c r="G257" s="130"/>
      <c r="H257" s="130"/>
      <c r="I257" s="130"/>
      <c r="J257" s="130"/>
      <c r="K257" s="130"/>
      <c r="L257" s="130"/>
      <c r="M257" s="131"/>
      <c r="N257" s="75"/>
      <c r="O257" s="76"/>
      <c r="P257" s="53"/>
      <c r="Q257" s="118"/>
    </row>
    <row r="258" spans="1:17" ht="12.75" customHeight="1">
      <c r="A258" s="66"/>
      <c r="B258" s="72">
        <v>107</v>
      </c>
      <c r="C258" s="67" t="s">
        <v>1194</v>
      </c>
      <c r="D258" s="126" t="s">
        <v>2081</v>
      </c>
      <c r="E258" s="127" t="s">
        <v>2036</v>
      </c>
      <c r="F258" s="127" t="s">
        <v>2082</v>
      </c>
      <c r="G258" s="127"/>
      <c r="H258" s="127"/>
      <c r="I258" s="127"/>
      <c r="J258" s="127"/>
      <c r="K258" s="127"/>
      <c r="L258" s="127"/>
      <c r="M258" s="128"/>
      <c r="N258" s="73" t="s">
        <v>214</v>
      </c>
      <c r="O258" s="74"/>
      <c r="P258" s="53"/>
      <c r="Q258" s="118"/>
    </row>
    <row r="259" spans="1:17" ht="10.5" customHeight="1">
      <c r="A259" s="63" t="s">
        <v>358</v>
      </c>
      <c r="B259" s="68"/>
      <c r="C259" s="69" t="s">
        <v>825</v>
      </c>
      <c r="D259" s="129" t="s">
        <v>2084</v>
      </c>
      <c r="E259" s="130" t="s">
        <v>2085</v>
      </c>
      <c r="F259" s="130" t="s">
        <v>2086</v>
      </c>
      <c r="G259" s="130"/>
      <c r="H259" s="130"/>
      <c r="I259" s="130"/>
      <c r="J259" s="130"/>
      <c r="K259" s="130"/>
      <c r="L259" s="130"/>
      <c r="M259" s="131"/>
      <c r="N259" s="75"/>
      <c r="O259" s="76"/>
      <c r="P259" s="53"/>
      <c r="Q259" s="118"/>
    </row>
    <row r="260" spans="1:17" ht="12.75" customHeight="1">
      <c r="A260" s="66"/>
      <c r="B260" s="72">
        <v>78</v>
      </c>
      <c r="C260" s="67" t="s">
        <v>1165</v>
      </c>
      <c r="D260" s="126" t="s">
        <v>2149</v>
      </c>
      <c r="E260" s="127" t="s">
        <v>2150</v>
      </c>
      <c r="F260" s="127" t="s">
        <v>2151</v>
      </c>
      <c r="G260" s="127"/>
      <c r="H260" s="127"/>
      <c r="I260" s="127"/>
      <c r="J260" s="127"/>
      <c r="K260" s="127"/>
      <c r="L260" s="127"/>
      <c r="M260" s="128"/>
      <c r="N260" s="73" t="s">
        <v>214</v>
      </c>
      <c r="O260" s="74"/>
      <c r="P260" s="53"/>
      <c r="Q260" s="118"/>
    </row>
    <row r="261" spans="1:17" ht="10.5" customHeight="1">
      <c r="A261" s="63" t="s">
        <v>358</v>
      </c>
      <c r="B261" s="68"/>
      <c r="C261" s="69" t="s">
        <v>456</v>
      </c>
      <c r="D261" s="129" t="s">
        <v>1899</v>
      </c>
      <c r="E261" s="130" t="s">
        <v>2153</v>
      </c>
      <c r="F261" s="130" t="s">
        <v>2154</v>
      </c>
      <c r="G261" s="130"/>
      <c r="H261" s="130"/>
      <c r="I261" s="130"/>
      <c r="J261" s="130"/>
      <c r="K261" s="130"/>
      <c r="L261" s="130"/>
      <c r="M261" s="131"/>
      <c r="N261" s="75"/>
      <c r="O261" s="76"/>
      <c r="P261" s="53"/>
      <c r="Q261" s="118"/>
    </row>
    <row r="262" spans="1:17" ht="12.75" customHeight="1">
      <c r="A262" s="66"/>
      <c r="B262" s="72">
        <v>43</v>
      </c>
      <c r="C262" s="67" t="s">
        <v>1130</v>
      </c>
      <c r="D262" s="126"/>
      <c r="E262" s="127"/>
      <c r="F262" s="127"/>
      <c r="G262" s="127"/>
      <c r="H262" s="127"/>
      <c r="I262" s="127"/>
      <c r="J262" s="127"/>
      <c r="K262" s="127"/>
      <c r="L262" s="127"/>
      <c r="M262" s="128"/>
      <c r="N262" s="73" t="s">
        <v>2199</v>
      </c>
      <c r="O262" s="74"/>
      <c r="P262" s="53"/>
      <c r="Q262" s="118"/>
    </row>
    <row r="263" spans="1:17" ht="10.5" customHeight="1">
      <c r="A263" s="63" t="s">
        <v>357</v>
      </c>
      <c r="B263" s="68"/>
      <c r="C263" s="69" t="s">
        <v>466</v>
      </c>
      <c r="D263" s="129"/>
      <c r="E263" s="130"/>
      <c r="F263" s="130"/>
      <c r="G263" s="130"/>
      <c r="H263" s="130"/>
      <c r="I263" s="130"/>
      <c r="J263" s="130"/>
      <c r="K263" s="130"/>
      <c r="L263" s="130"/>
      <c r="M263" s="131"/>
      <c r="N263" s="75"/>
      <c r="O263" s="76"/>
      <c r="P263" s="53"/>
      <c r="Q263" s="118"/>
    </row>
    <row r="264" spans="1:17" ht="12.75" customHeight="1">
      <c r="A264" s="66"/>
      <c r="B264" s="72">
        <v>51</v>
      </c>
      <c r="C264" s="67" t="s">
        <v>1138</v>
      </c>
      <c r="D264" s="126"/>
      <c r="E264" s="127"/>
      <c r="F264" s="127"/>
      <c r="G264" s="127"/>
      <c r="H264" s="127"/>
      <c r="I264" s="127"/>
      <c r="J264" s="127"/>
      <c r="K264" s="127"/>
      <c r="L264" s="127"/>
      <c r="M264" s="128"/>
      <c r="N264" s="73" t="s">
        <v>2200</v>
      </c>
      <c r="O264" s="74"/>
      <c r="P264" s="53"/>
      <c r="Q264" s="118"/>
    </row>
    <row r="265" spans="1:17" ht="10.5" customHeight="1">
      <c r="A265" s="63" t="s">
        <v>355</v>
      </c>
      <c r="B265" s="68"/>
      <c r="C265" s="69" t="s">
        <v>418</v>
      </c>
      <c r="D265" s="129"/>
      <c r="E265" s="130"/>
      <c r="F265" s="130"/>
      <c r="G265" s="130"/>
      <c r="H265" s="130"/>
      <c r="I265" s="130"/>
      <c r="J265" s="130"/>
      <c r="K265" s="130"/>
      <c r="L265" s="130"/>
      <c r="M265" s="131"/>
      <c r="N265" s="75"/>
      <c r="O265" s="76"/>
      <c r="P265" s="53"/>
      <c r="Q265" s="118"/>
    </row>
    <row r="266" spans="1:17" ht="12.75" customHeight="1">
      <c r="A266" s="66"/>
      <c r="B266" s="72">
        <v>84</v>
      </c>
      <c r="C266" s="67" t="s">
        <v>1171</v>
      </c>
      <c r="D266" s="126"/>
      <c r="E266" s="127"/>
      <c r="F266" s="127"/>
      <c r="G266" s="127"/>
      <c r="H266" s="127"/>
      <c r="I266" s="127"/>
      <c r="J266" s="127"/>
      <c r="K266" s="127"/>
      <c r="L266" s="127"/>
      <c r="M266" s="128"/>
      <c r="N266" s="73" t="s">
        <v>2200</v>
      </c>
      <c r="O266" s="74"/>
      <c r="P266" s="53"/>
      <c r="Q266" s="118"/>
    </row>
    <row r="267" spans="1:17" ht="10.5" customHeight="1">
      <c r="A267" s="63" t="s">
        <v>358</v>
      </c>
      <c r="B267" s="68"/>
      <c r="C267" s="69" t="s">
        <v>450</v>
      </c>
      <c r="D267" s="129"/>
      <c r="E267" s="130"/>
      <c r="F267" s="130"/>
      <c r="G267" s="130"/>
      <c r="H267" s="130"/>
      <c r="I267" s="130"/>
      <c r="J267" s="130"/>
      <c r="K267" s="130"/>
      <c r="L267" s="130"/>
      <c r="M267" s="131"/>
      <c r="N267" s="75"/>
      <c r="O267" s="76"/>
      <c r="P267" s="53"/>
      <c r="Q267" s="118"/>
    </row>
  </sheetData>
  <sheetProtection/>
  <mergeCells count="4">
    <mergeCell ref="D6:M6"/>
    <mergeCell ref="A2:O2"/>
    <mergeCell ref="A3:O3"/>
    <mergeCell ref="A4:O4"/>
  </mergeCells>
  <printOptions horizontalCentered="1"/>
  <pageMargins left="0" right="0" top="0" bottom="0" header="0" footer="0"/>
  <pageSetup horizontalDpi="360" verticalDpi="360" orientation="landscape" paperSize="9" r:id="rId1"/>
  <rowBreaks count="5" manualBreakCount="5">
    <brk id="45" max="14" man="1"/>
    <brk id="89" max="14" man="1"/>
    <brk id="133" max="14" man="1"/>
    <brk id="177" max="14" man="1"/>
    <brk id="225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24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.140625" style="20" customWidth="1"/>
    <col min="2" max="2" width="4.421875" style="20" customWidth="1"/>
    <col min="3" max="3" width="6.421875" style="3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22" customWidth="1"/>
    <col min="9" max="9" width="9.57421875" style="20" customWidth="1"/>
  </cols>
  <sheetData>
    <row r="1" ht="15">
      <c r="F1" s="24" t="str">
        <f>Startlist!$F1</f>
        <v> </v>
      </c>
    </row>
    <row r="2" ht="15.75">
      <c r="F2" s="1" t="str">
        <f>Startlist!$F4</f>
        <v>SILVESTON 49th Saaremaa Rally 2016</v>
      </c>
    </row>
    <row r="3" ht="15">
      <c r="F3" s="24" t="str">
        <f>Startlist!$F5</f>
        <v>October 7 - 8, 2016</v>
      </c>
    </row>
    <row r="4" spans="6:8" ht="15">
      <c r="F4" s="24" t="str">
        <f>Startlist!$F6</f>
        <v>Saaremaa</v>
      </c>
      <c r="H4" s="21"/>
    </row>
    <row r="5" spans="4:10" ht="15.75">
      <c r="D5" s="103"/>
      <c r="E5" s="103"/>
      <c r="F5" s="1"/>
      <c r="G5" s="103"/>
      <c r="H5" s="21"/>
      <c r="J5" s="103"/>
    </row>
    <row r="6" spans="1:10" ht="18.75">
      <c r="A6" s="178" t="s">
        <v>315</v>
      </c>
      <c r="B6" s="145"/>
      <c r="C6" s="116"/>
      <c r="D6" s="146"/>
      <c r="E6" s="146"/>
      <c r="F6" s="147"/>
      <c r="G6" s="146"/>
      <c r="H6" s="148"/>
      <c r="I6" s="149" t="s">
        <v>3086</v>
      </c>
      <c r="J6" s="103"/>
    </row>
    <row r="7" spans="1:10" ht="12.75">
      <c r="A7" s="171"/>
      <c r="B7" s="172" t="s">
        <v>336</v>
      </c>
      <c r="C7" s="173" t="s">
        <v>319</v>
      </c>
      <c r="D7" s="174" t="s">
        <v>320</v>
      </c>
      <c r="E7" s="174" t="s">
        <v>321</v>
      </c>
      <c r="F7" s="175" t="s">
        <v>322</v>
      </c>
      <c r="G7" s="174" t="s">
        <v>323</v>
      </c>
      <c r="H7" s="176" t="s">
        <v>324</v>
      </c>
      <c r="I7" s="177" t="s">
        <v>316</v>
      </c>
      <c r="J7" s="103"/>
    </row>
    <row r="8" spans="1:10" s="4" customFormat="1" ht="15" customHeight="1">
      <c r="A8" s="150" t="s">
        <v>905</v>
      </c>
      <c r="B8" s="150" t="s">
        <v>3087</v>
      </c>
      <c r="C8" s="151" t="s">
        <v>354</v>
      </c>
      <c r="D8" s="152" t="s">
        <v>582</v>
      </c>
      <c r="E8" s="152" t="s">
        <v>583</v>
      </c>
      <c r="F8" s="151" t="s">
        <v>375</v>
      </c>
      <c r="G8" s="152" t="s">
        <v>571</v>
      </c>
      <c r="H8" s="153" t="s">
        <v>389</v>
      </c>
      <c r="I8" s="154" t="s">
        <v>2412</v>
      </c>
      <c r="J8" s="104"/>
    </row>
    <row r="9" spans="1:10" ht="15" customHeight="1">
      <c r="A9" s="155" t="s">
        <v>907</v>
      </c>
      <c r="B9" s="155" t="s">
        <v>3088</v>
      </c>
      <c r="C9" s="156" t="s">
        <v>363</v>
      </c>
      <c r="D9" s="157" t="s">
        <v>559</v>
      </c>
      <c r="E9" s="157" t="s">
        <v>560</v>
      </c>
      <c r="F9" s="156" t="s">
        <v>375</v>
      </c>
      <c r="G9" s="157" t="s">
        <v>417</v>
      </c>
      <c r="H9" s="158" t="s">
        <v>371</v>
      </c>
      <c r="I9" s="159" t="s">
        <v>2417</v>
      </c>
      <c r="J9" s="103"/>
    </row>
    <row r="10" spans="1:10" ht="15" customHeight="1">
      <c r="A10" s="155" t="s">
        <v>908</v>
      </c>
      <c r="B10" s="155" t="s">
        <v>3089</v>
      </c>
      <c r="C10" s="156" t="s">
        <v>354</v>
      </c>
      <c r="D10" s="157" t="s">
        <v>379</v>
      </c>
      <c r="E10" s="157" t="s">
        <v>380</v>
      </c>
      <c r="F10" s="156" t="s">
        <v>375</v>
      </c>
      <c r="G10" s="157" t="s">
        <v>381</v>
      </c>
      <c r="H10" s="158" t="s">
        <v>377</v>
      </c>
      <c r="I10" s="159" t="s">
        <v>2422</v>
      </c>
      <c r="J10" s="103"/>
    </row>
    <row r="11" spans="1:10" ht="15" customHeight="1">
      <c r="A11" s="155" t="s">
        <v>909</v>
      </c>
      <c r="B11" s="155" t="s">
        <v>3090</v>
      </c>
      <c r="C11" s="156" t="s">
        <v>363</v>
      </c>
      <c r="D11" s="157" t="s">
        <v>756</v>
      </c>
      <c r="E11" s="157" t="s">
        <v>757</v>
      </c>
      <c r="F11" s="156" t="s">
        <v>370</v>
      </c>
      <c r="G11" s="157" t="s">
        <v>758</v>
      </c>
      <c r="H11" s="158" t="s">
        <v>377</v>
      </c>
      <c r="I11" s="159" t="s">
        <v>2428</v>
      </c>
      <c r="J11" s="103"/>
    </row>
    <row r="12" spans="1:10" ht="15" customHeight="1">
      <c r="A12" s="155" t="s">
        <v>910</v>
      </c>
      <c r="B12" s="155" t="s">
        <v>3091</v>
      </c>
      <c r="C12" s="156" t="s">
        <v>363</v>
      </c>
      <c r="D12" s="157" t="s">
        <v>906</v>
      </c>
      <c r="E12" s="157" t="s">
        <v>580</v>
      </c>
      <c r="F12" s="156" t="s">
        <v>375</v>
      </c>
      <c r="G12" s="157" t="s">
        <v>479</v>
      </c>
      <c r="H12" s="158" t="s">
        <v>581</v>
      </c>
      <c r="I12" s="159" t="s">
        <v>2430</v>
      </c>
      <c r="J12" s="103"/>
    </row>
    <row r="13" spans="1:10" ht="15" customHeight="1">
      <c r="A13" s="155" t="s">
        <v>911</v>
      </c>
      <c r="B13" s="155" t="s">
        <v>3092</v>
      </c>
      <c r="C13" s="156" t="s">
        <v>363</v>
      </c>
      <c r="D13" s="157" t="s">
        <v>401</v>
      </c>
      <c r="E13" s="157" t="s">
        <v>402</v>
      </c>
      <c r="F13" s="156" t="s">
        <v>403</v>
      </c>
      <c r="G13" s="157" t="s">
        <v>404</v>
      </c>
      <c r="H13" s="158" t="s">
        <v>389</v>
      </c>
      <c r="I13" s="159" t="s">
        <v>2435</v>
      </c>
      <c r="J13" s="103"/>
    </row>
    <row r="14" spans="1:10" ht="15" customHeight="1">
      <c r="A14" s="155" t="s">
        <v>912</v>
      </c>
      <c r="B14" s="155" t="s">
        <v>3093</v>
      </c>
      <c r="C14" s="156" t="s">
        <v>363</v>
      </c>
      <c r="D14" s="157" t="s">
        <v>587</v>
      </c>
      <c r="E14" s="157" t="s">
        <v>588</v>
      </c>
      <c r="F14" s="156" t="s">
        <v>474</v>
      </c>
      <c r="G14" s="157" t="s">
        <v>589</v>
      </c>
      <c r="H14" s="158" t="s">
        <v>581</v>
      </c>
      <c r="I14" s="159" t="s">
        <v>2441</v>
      </c>
      <c r="J14" s="103"/>
    </row>
    <row r="15" spans="1:10" ht="15" customHeight="1">
      <c r="A15" s="155" t="s">
        <v>913</v>
      </c>
      <c r="B15" s="155" t="s">
        <v>3094</v>
      </c>
      <c r="C15" s="156" t="s">
        <v>363</v>
      </c>
      <c r="D15" s="157" t="s">
        <v>594</v>
      </c>
      <c r="E15" s="157" t="s">
        <v>595</v>
      </c>
      <c r="F15" s="156" t="s">
        <v>370</v>
      </c>
      <c r="G15" s="157" t="s">
        <v>596</v>
      </c>
      <c r="H15" s="158" t="s">
        <v>597</v>
      </c>
      <c r="I15" s="159" t="s">
        <v>3299</v>
      </c>
      <c r="J15" s="103"/>
    </row>
    <row r="16" spans="1:10" ht="15" customHeight="1">
      <c r="A16" s="155" t="s">
        <v>914</v>
      </c>
      <c r="B16" s="155" t="s">
        <v>3095</v>
      </c>
      <c r="C16" s="156" t="s">
        <v>357</v>
      </c>
      <c r="D16" s="157" t="s">
        <v>598</v>
      </c>
      <c r="E16" s="157" t="s">
        <v>459</v>
      </c>
      <c r="F16" s="156" t="s">
        <v>375</v>
      </c>
      <c r="G16" s="157" t="s">
        <v>381</v>
      </c>
      <c r="H16" s="158" t="s">
        <v>599</v>
      </c>
      <c r="I16" s="159" t="s">
        <v>2449</v>
      </c>
      <c r="J16" s="103"/>
    </row>
    <row r="17" spans="1:10" ht="15" customHeight="1">
      <c r="A17" s="155" t="s">
        <v>915</v>
      </c>
      <c r="B17" s="155" t="s">
        <v>3096</v>
      </c>
      <c r="C17" s="156" t="s">
        <v>357</v>
      </c>
      <c r="D17" s="157" t="s">
        <v>406</v>
      </c>
      <c r="E17" s="157" t="s">
        <v>407</v>
      </c>
      <c r="F17" s="156" t="s">
        <v>375</v>
      </c>
      <c r="G17" s="157" t="s">
        <v>385</v>
      </c>
      <c r="H17" s="158" t="s">
        <v>408</v>
      </c>
      <c r="I17" s="159" t="s">
        <v>2454</v>
      </c>
      <c r="J17" s="103"/>
    </row>
    <row r="18" spans="1:10" ht="15" customHeight="1">
      <c r="A18" s="145"/>
      <c r="B18" s="145"/>
      <c r="C18" s="116"/>
      <c r="D18" s="146"/>
      <c r="E18" s="146"/>
      <c r="F18" s="116"/>
      <c r="G18" s="146"/>
      <c r="H18" s="117"/>
      <c r="I18" s="145"/>
      <c r="J18" s="103"/>
    </row>
    <row r="19" spans="1:10" ht="15" customHeight="1">
      <c r="A19" s="145"/>
      <c r="B19" s="145"/>
      <c r="C19" s="116"/>
      <c r="D19" s="146"/>
      <c r="E19" s="146"/>
      <c r="F19" s="116"/>
      <c r="G19" s="146"/>
      <c r="H19" s="117"/>
      <c r="I19" s="149" t="s">
        <v>3097</v>
      </c>
      <c r="J19" s="103"/>
    </row>
    <row r="20" spans="1:10" s="4" customFormat="1" ht="15" customHeight="1">
      <c r="A20" s="160" t="s">
        <v>905</v>
      </c>
      <c r="B20" s="160" t="s">
        <v>3088</v>
      </c>
      <c r="C20" s="161" t="s">
        <v>363</v>
      </c>
      <c r="D20" s="162" t="s">
        <v>559</v>
      </c>
      <c r="E20" s="162" t="s">
        <v>560</v>
      </c>
      <c r="F20" s="161" t="s">
        <v>375</v>
      </c>
      <c r="G20" s="162" t="s">
        <v>417</v>
      </c>
      <c r="H20" s="163" t="s">
        <v>371</v>
      </c>
      <c r="I20" s="164" t="s">
        <v>2416</v>
      </c>
      <c r="J20" s="104"/>
    </row>
    <row r="21" spans="1:10" s="23" customFormat="1" ht="15" customHeight="1">
      <c r="A21" s="165" t="s">
        <v>907</v>
      </c>
      <c r="B21" s="165" t="s">
        <v>3090</v>
      </c>
      <c r="C21" s="166" t="s">
        <v>363</v>
      </c>
      <c r="D21" s="167" t="s">
        <v>756</v>
      </c>
      <c r="E21" s="167" t="s">
        <v>757</v>
      </c>
      <c r="F21" s="166" t="s">
        <v>370</v>
      </c>
      <c r="G21" s="167" t="s">
        <v>758</v>
      </c>
      <c r="H21" s="168" t="s">
        <v>377</v>
      </c>
      <c r="I21" s="169" t="s">
        <v>3098</v>
      </c>
      <c r="J21" s="105"/>
    </row>
    <row r="22" spans="1:10" s="23" customFormat="1" ht="15" customHeight="1">
      <c r="A22" s="165" t="s">
        <v>908</v>
      </c>
      <c r="B22" s="165" t="s">
        <v>3091</v>
      </c>
      <c r="C22" s="166" t="s">
        <v>363</v>
      </c>
      <c r="D22" s="167" t="s">
        <v>906</v>
      </c>
      <c r="E22" s="167" t="s">
        <v>580</v>
      </c>
      <c r="F22" s="166" t="s">
        <v>375</v>
      </c>
      <c r="G22" s="167" t="s">
        <v>479</v>
      </c>
      <c r="H22" s="168" t="s">
        <v>581</v>
      </c>
      <c r="I22" s="169" t="s">
        <v>3099</v>
      </c>
      <c r="J22" s="105"/>
    </row>
    <row r="23" spans="1:10" ht="15" customHeight="1">
      <c r="A23" s="145"/>
      <c r="B23" s="145"/>
      <c r="C23" s="116"/>
      <c r="D23" s="146"/>
      <c r="E23" s="146"/>
      <c r="F23" s="116"/>
      <c r="G23" s="146"/>
      <c r="H23" s="117"/>
      <c r="I23" s="145"/>
      <c r="J23" s="103"/>
    </row>
    <row r="24" spans="1:10" ht="15" customHeight="1">
      <c r="A24" s="145"/>
      <c r="B24" s="145"/>
      <c r="C24" s="116"/>
      <c r="D24" s="146"/>
      <c r="E24" s="146"/>
      <c r="F24" s="116"/>
      <c r="G24" s="146"/>
      <c r="H24" s="117"/>
      <c r="I24" s="149" t="s">
        <v>3100</v>
      </c>
      <c r="J24" s="103"/>
    </row>
    <row r="25" spans="1:10" s="4" customFormat="1" ht="15" customHeight="1">
      <c r="A25" s="160" t="s">
        <v>905</v>
      </c>
      <c r="B25" s="160" t="s">
        <v>3087</v>
      </c>
      <c r="C25" s="161" t="s">
        <v>354</v>
      </c>
      <c r="D25" s="162" t="s">
        <v>582</v>
      </c>
      <c r="E25" s="162" t="s">
        <v>583</v>
      </c>
      <c r="F25" s="161" t="s">
        <v>375</v>
      </c>
      <c r="G25" s="162" t="s">
        <v>571</v>
      </c>
      <c r="H25" s="163" t="s">
        <v>389</v>
      </c>
      <c r="I25" s="164" t="s">
        <v>2412</v>
      </c>
      <c r="J25" s="104"/>
    </row>
    <row r="26" spans="1:10" s="23" customFormat="1" ht="15" customHeight="1">
      <c r="A26" s="165" t="s">
        <v>907</v>
      </c>
      <c r="B26" s="165" t="s">
        <v>3089</v>
      </c>
      <c r="C26" s="166" t="s">
        <v>354</v>
      </c>
      <c r="D26" s="167" t="s">
        <v>379</v>
      </c>
      <c r="E26" s="167" t="s">
        <v>380</v>
      </c>
      <c r="F26" s="166" t="s">
        <v>375</v>
      </c>
      <c r="G26" s="167" t="s">
        <v>381</v>
      </c>
      <c r="H26" s="168" t="s">
        <v>377</v>
      </c>
      <c r="I26" s="169" t="s">
        <v>2422</v>
      </c>
      <c r="J26" s="105"/>
    </row>
    <row r="27" spans="1:10" s="23" customFormat="1" ht="15" customHeight="1">
      <c r="A27" s="165" t="s">
        <v>908</v>
      </c>
      <c r="B27" s="165" t="s">
        <v>3101</v>
      </c>
      <c r="C27" s="166" t="s">
        <v>354</v>
      </c>
      <c r="D27" s="167" t="s">
        <v>607</v>
      </c>
      <c r="E27" s="167" t="s">
        <v>608</v>
      </c>
      <c r="F27" s="166" t="s">
        <v>474</v>
      </c>
      <c r="G27" s="167" t="s">
        <v>609</v>
      </c>
      <c r="H27" s="168" t="s">
        <v>389</v>
      </c>
      <c r="I27" s="169" t="s">
        <v>2480</v>
      </c>
      <c r="J27" s="105"/>
    </row>
    <row r="28" spans="1:10" ht="15" customHeight="1">
      <c r="A28" s="170"/>
      <c r="B28" s="170"/>
      <c r="C28" s="170"/>
      <c r="D28" s="170"/>
      <c r="E28" s="170"/>
      <c r="F28" s="170"/>
      <c r="G28" s="170"/>
      <c r="H28" s="117"/>
      <c r="I28" s="145"/>
      <c r="J28" s="103"/>
    </row>
    <row r="29" spans="1:10" ht="15" customHeight="1">
      <c r="A29" s="145"/>
      <c r="B29" s="145"/>
      <c r="C29" s="116"/>
      <c r="D29" s="146"/>
      <c r="E29" s="146"/>
      <c r="F29" s="116"/>
      <c r="G29" s="146"/>
      <c r="H29" s="117"/>
      <c r="I29" s="149" t="s">
        <v>3102</v>
      </c>
      <c r="J29" s="103"/>
    </row>
    <row r="30" spans="1:10" s="4" customFormat="1" ht="15" customHeight="1">
      <c r="A30" s="160" t="s">
        <v>905</v>
      </c>
      <c r="B30" s="160" t="s">
        <v>3103</v>
      </c>
      <c r="C30" s="161" t="s">
        <v>359</v>
      </c>
      <c r="D30" s="162" t="s">
        <v>552</v>
      </c>
      <c r="E30" s="162" t="s">
        <v>553</v>
      </c>
      <c r="F30" s="161" t="s">
        <v>375</v>
      </c>
      <c r="G30" s="162" t="s">
        <v>554</v>
      </c>
      <c r="H30" s="163" t="s">
        <v>865</v>
      </c>
      <c r="I30" s="164" t="s">
        <v>2539</v>
      </c>
      <c r="J30" s="104"/>
    </row>
    <row r="31" spans="1:10" ht="15" customHeight="1">
      <c r="A31" s="165" t="s">
        <v>907</v>
      </c>
      <c r="B31" s="165" t="s">
        <v>3104</v>
      </c>
      <c r="C31" s="166" t="s">
        <v>359</v>
      </c>
      <c r="D31" s="167" t="s">
        <v>556</v>
      </c>
      <c r="E31" s="167" t="s">
        <v>867</v>
      </c>
      <c r="F31" s="166" t="s">
        <v>375</v>
      </c>
      <c r="G31" s="167" t="s">
        <v>446</v>
      </c>
      <c r="H31" s="168" t="s">
        <v>540</v>
      </c>
      <c r="I31" s="169" t="s">
        <v>3105</v>
      </c>
      <c r="J31" s="103"/>
    </row>
    <row r="32" spans="1:10" ht="15" customHeight="1">
      <c r="A32" s="165" t="s">
        <v>908</v>
      </c>
      <c r="B32" s="165" t="s">
        <v>3106</v>
      </c>
      <c r="C32" s="166" t="s">
        <v>359</v>
      </c>
      <c r="D32" s="167" t="s">
        <v>892</v>
      </c>
      <c r="E32" s="167" t="s">
        <v>893</v>
      </c>
      <c r="F32" s="166" t="s">
        <v>375</v>
      </c>
      <c r="G32" s="167" t="s">
        <v>596</v>
      </c>
      <c r="H32" s="168" t="s">
        <v>872</v>
      </c>
      <c r="I32" s="169" t="s">
        <v>3107</v>
      </c>
      <c r="J32" s="103"/>
    </row>
    <row r="33" spans="1:10" ht="15" customHeight="1">
      <c r="A33" s="145"/>
      <c r="B33" s="145"/>
      <c r="C33" s="116"/>
      <c r="D33" s="146"/>
      <c r="E33" s="146"/>
      <c r="F33" s="116"/>
      <c r="G33" s="146"/>
      <c r="H33" s="117"/>
      <c r="I33" s="145"/>
      <c r="J33" s="103"/>
    </row>
    <row r="34" spans="1:10" ht="15" customHeight="1">
      <c r="A34" s="145"/>
      <c r="B34" s="145"/>
      <c r="C34" s="116"/>
      <c r="D34" s="146"/>
      <c r="E34" s="146"/>
      <c r="F34" s="116"/>
      <c r="G34" s="146"/>
      <c r="H34" s="117"/>
      <c r="I34" s="149" t="s">
        <v>3108</v>
      </c>
      <c r="J34" s="103"/>
    </row>
    <row r="35" spans="1:10" s="4" customFormat="1" ht="15" customHeight="1">
      <c r="A35" s="160" t="s">
        <v>905</v>
      </c>
      <c r="B35" s="160" t="s">
        <v>3109</v>
      </c>
      <c r="C35" s="161" t="s">
        <v>356</v>
      </c>
      <c r="D35" s="162" t="s">
        <v>434</v>
      </c>
      <c r="E35" s="162" t="s">
        <v>435</v>
      </c>
      <c r="F35" s="161" t="s">
        <v>375</v>
      </c>
      <c r="G35" s="162" t="s">
        <v>425</v>
      </c>
      <c r="H35" s="163" t="s">
        <v>436</v>
      </c>
      <c r="I35" s="164" t="s">
        <v>2486</v>
      </c>
      <c r="J35" s="104"/>
    </row>
    <row r="36" spans="1:10" ht="15" customHeight="1">
      <c r="A36" s="165" t="s">
        <v>907</v>
      </c>
      <c r="B36" s="165" t="s">
        <v>3110</v>
      </c>
      <c r="C36" s="166" t="s">
        <v>356</v>
      </c>
      <c r="D36" s="167" t="s">
        <v>438</v>
      </c>
      <c r="E36" s="167" t="s">
        <v>439</v>
      </c>
      <c r="F36" s="166" t="s">
        <v>375</v>
      </c>
      <c r="G36" s="167" t="s">
        <v>431</v>
      </c>
      <c r="H36" s="168" t="s">
        <v>432</v>
      </c>
      <c r="I36" s="169" t="s">
        <v>3111</v>
      </c>
      <c r="J36" s="103"/>
    </row>
    <row r="37" spans="1:10" ht="15" customHeight="1">
      <c r="A37" s="165" t="s">
        <v>908</v>
      </c>
      <c r="B37" s="165" t="s">
        <v>3112</v>
      </c>
      <c r="C37" s="166" t="s">
        <v>356</v>
      </c>
      <c r="D37" s="167" t="s">
        <v>634</v>
      </c>
      <c r="E37" s="167" t="s">
        <v>635</v>
      </c>
      <c r="F37" s="166" t="s">
        <v>370</v>
      </c>
      <c r="G37" s="167" t="s">
        <v>636</v>
      </c>
      <c r="H37" s="168" t="s">
        <v>436</v>
      </c>
      <c r="I37" s="169" t="s">
        <v>3113</v>
      </c>
      <c r="J37" s="103"/>
    </row>
    <row r="38" spans="1:10" s="23" customFormat="1" ht="15" customHeight="1">
      <c r="A38" s="145"/>
      <c r="B38" s="233"/>
      <c r="C38" s="234"/>
      <c r="D38" s="235"/>
      <c r="E38" s="235"/>
      <c r="F38" s="116"/>
      <c r="G38" s="146"/>
      <c r="H38" s="117"/>
      <c r="I38" s="145"/>
      <c r="J38" s="105"/>
    </row>
    <row r="39" spans="1:10" s="23" customFormat="1" ht="15" customHeight="1">
      <c r="A39" s="145"/>
      <c r="B39" s="145"/>
      <c r="C39" s="116"/>
      <c r="D39" s="146"/>
      <c r="E39" s="146"/>
      <c r="F39" s="116"/>
      <c r="G39" s="146"/>
      <c r="H39" s="117"/>
      <c r="I39" s="149" t="s">
        <v>3114</v>
      </c>
      <c r="J39" s="105"/>
    </row>
    <row r="40" spans="1:10" s="4" customFormat="1" ht="15" customHeight="1">
      <c r="A40" s="160" t="s">
        <v>905</v>
      </c>
      <c r="B40" s="160" t="s">
        <v>3115</v>
      </c>
      <c r="C40" s="161" t="s">
        <v>358</v>
      </c>
      <c r="D40" s="162" t="s">
        <v>668</v>
      </c>
      <c r="E40" s="162" t="s">
        <v>669</v>
      </c>
      <c r="F40" s="161" t="s">
        <v>370</v>
      </c>
      <c r="G40" s="162" t="s">
        <v>670</v>
      </c>
      <c r="H40" s="163" t="s">
        <v>671</v>
      </c>
      <c r="I40" s="164" t="s">
        <v>2589</v>
      </c>
      <c r="J40" s="104"/>
    </row>
    <row r="41" spans="1:10" ht="15" customHeight="1">
      <c r="A41" s="165" t="s">
        <v>907</v>
      </c>
      <c r="B41" s="165" t="s">
        <v>3116</v>
      </c>
      <c r="C41" s="166" t="s">
        <v>358</v>
      </c>
      <c r="D41" s="167" t="s">
        <v>727</v>
      </c>
      <c r="E41" s="167" t="s">
        <v>728</v>
      </c>
      <c r="F41" s="166" t="s">
        <v>370</v>
      </c>
      <c r="G41" s="167" t="s">
        <v>729</v>
      </c>
      <c r="H41" s="168" t="s">
        <v>456</v>
      </c>
      <c r="I41" s="169" t="s">
        <v>3117</v>
      </c>
      <c r="J41" s="103"/>
    </row>
    <row r="42" spans="1:10" ht="15" customHeight="1">
      <c r="A42" s="165" t="s">
        <v>908</v>
      </c>
      <c r="B42" s="165" t="s">
        <v>3118</v>
      </c>
      <c r="C42" s="166" t="s">
        <v>358</v>
      </c>
      <c r="D42" s="167" t="s">
        <v>674</v>
      </c>
      <c r="E42" s="167" t="s">
        <v>675</v>
      </c>
      <c r="F42" s="166" t="s">
        <v>375</v>
      </c>
      <c r="G42" s="167" t="s">
        <v>479</v>
      </c>
      <c r="H42" s="168" t="s">
        <v>676</v>
      </c>
      <c r="I42" s="169" t="s">
        <v>3119</v>
      </c>
      <c r="J42" s="103"/>
    </row>
    <row r="43" spans="1:10" s="23" customFormat="1" ht="15" customHeight="1">
      <c r="A43" s="145"/>
      <c r="B43" s="145"/>
      <c r="C43" s="116"/>
      <c r="D43" s="146"/>
      <c r="E43" s="146"/>
      <c r="F43" s="116"/>
      <c r="G43" s="146"/>
      <c r="H43" s="117"/>
      <c r="I43" s="145"/>
      <c r="J43" s="105"/>
    </row>
    <row r="44" spans="1:10" s="23" customFormat="1" ht="15" customHeight="1">
      <c r="A44" s="145"/>
      <c r="B44" s="145"/>
      <c r="C44" s="116"/>
      <c r="D44" s="146"/>
      <c r="E44" s="146"/>
      <c r="F44" s="116"/>
      <c r="G44" s="146"/>
      <c r="H44" s="117"/>
      <c r="I44" s="149" t="s">
        <v>3120</v>
      </c>
      <c r="J44" s="105"/>
    </row>
    <row r="45" spans="1:10" s="4" customFormat="1" ht="15" customHeight="1">
      <c r="A45" s="160" t="s">
        <v>905</v>
      </c>
      <c r="B45" s="160" t="s">
        <v>3121</v>
      </c>
      <c r="C45" s="161" t="s">
        <v>355</v>
      </c>
      <c r="D45" s="162" t="s">
        <v>420</v>
      </c>
      <c r="E45" s="162" t="s">
        <v>421</v>
      </c>
      <c r="F45" s="161" t="s">
        <v>375</v>
      </c>
      <c r="G45" s="162" t="s">
        <v>417</v>
      </c>
      <c r="H45" s="163" t="s">
        <v>418</v>
      </c>
      <c r="I45" s="164" t="s">
        <v>2463</v>
      </c>
      <c r="J45" s="104"/>
    </row>
    <row r="46" spans="1:10" ht="15" customHeight="1">
      <c r="A46" s="165" t="s">
        <v>907</v>
      </c>
      <c r="B46" s="165" t="s">
        <v>3122</v>
      </c>
      <c r="C46" s="166" t="s">
        <v>355</v>
      </c>
      <c r="D46" s="167" t="s">
        <v>415</v>
      </c>
      <c r="E46" s="167" t="s">
        <v>416</v>
      </c>
      <c r="F46" s="166" t="s">
        <v>375</v>
      </c>
      <c r="G46" s="167" t="s">
        <v>417</v>
      </c>
      <c r="H46" s="168" t="s">
        <v>418</v>
      </c>
      <c r="I46" s="169" t="s">
        <v>3123</v>
      </c>
      <c r="J46" s="103"/>
    </row>
    <row r="47" spans="1:10" ht="15" customHeight="1">
      <c r="A47" s="165" t="s">
        <v>908</v>
      </c>
      <c r="B47" s="165" t="s">
        <v>3124</v>
      </c>
      <c r="C47" s="166" t="s">
        <v>355</v>
      </c>
      <c r="D47" s="167" t="s">
        <v>620</v>
      </c>
      <c r="E47" s="167" t="s">
        <v>621</v>
      </c>
      <c r="F47" s="166" t="s">
        <v>375</v>
      </c>
      <c r="G47" s="167" t="s">
        <v>479</v>
      </c>
      <c r="H47" s="168" t="s">
        <v>418</v>
      </c>
      <c r="I47" s="169" t="s">
        <v>3125</v>
      </c>
      <c r="J47" s="103"/>
    </row>
    <row r="48" spans="1:10" ht="15" customHeight="1">
      <c r="A48" s="145"/>
      <c r="B48" s="145"/>
      <c r="C48" s="116"/>
      <c r="D48" s="146"/>
      <c r="E48" s="146"/>
      <c r="F48" s="116"/>
      <c r="G48" s="146"/>
      <c r="H48" s="117"/>
      <c r="I48" s="145"/>
      <c r="J48" s="103"/>
    </row>
    <row r="49" spans="1:10" ht="15" customHeight="1">
      <c r="A49" s="145"/>
      <c r="B49" s="145"/>
      <c r="C49" s="116"/>
      <c r="D49" s="146"/>
      <c r="E49" s="146"/>
      <c r="F49" s="116"/>
      <c r="G49" s="146"/>
      <c r="H49" s="117"/>
      <c r="I49" s="149" t="s">
        <v>3126</v>
      </c>
      <c r="J49" s="103"/>
    </row>
    <row r="50" spans="1:10" s="5" customFormat="1" ht="15" customHeight="1">
      <c r="A50" s="160" t="s">
        <v>905</v>
      </c>
      <c r="B50" s="160" t="s">
        <v>3095</v>
      </c>
      <c r="C50" s="161" t="s">
        <v>357</v>
      </c>
      <c r="D50" s="162" t="s">
        <v>598</v>
      </c>
      <c r="E50" s="162" t="s">
        <v>459</v>
      </c>
      <c r="F50" s="161" t="s">
        <v>375</v>
      </c>
      <c r="G50" s="162" t="s">
        <v>381</v>
      </c>
      <c r="H50" s="163" t="s">
        <v>599</v>
      </c>
      <c r="I50" s="164" t="s">
        <v>2448</v>
      </c>
      <c r="J50" s="106"/>
    </row>
    <row r="51" spans="1:10" ht="15" customHeight="1">
      <c r="A51" s="165" t="s">
        <v>907</v>
      </c>
      <c r="B51" s="165" t="s">
        <v>3096</v>
      </c>
      <c r="C51" s="166" t="s">
        <v>357</v>
      </c>
      <c r="D51" s="167" t="s">
        <v>406</v>
      </c>
      <c r="E51" s="167" t="s">
        <v>407</v>
      </c>
      <c r="F51" s="166" t="s">
        <v>375</v>
      </c>
      <c r="G51" s="167" t="s">
        <v>385</v>
      </c>
      <c r="H51" s="168" t="s">
        <v>408</v>
      </c>
      <c r="I51" s="169" t="s">
        <v>3127</v>
      </c>
      <c r="J51" s="103"/>
    </row>
    <row r="52" spans="1:10" ht="15" customHeight="1">
      <c r="A52" s="165" t="s">
        <v>908</v>
      </c>
      <c r="B52" s="165" t="s">
        <v>3128</v>
      </c>
      <c r="C52" s="166" t="s">
        <v>357</v>
      </c>
      <c r="D52" s="167" t="s">
        <v>603</v>
      </c>
      <c r="E52" s="167" t="s">
        <v>604</v>
      </c>
      <c r="F52" s="166" t="s">
        <v>370</v>
      </c>
      <c r="G52" s="167" t="s">
        <v>605</v>
      </c>
      <c r="H52" s="168" t="s">
        <v>606</v>
      </c>
      <c r="I52" s="169" t="s">
        <v>3129</v>
      </c>
      <c r="J52" s="103"/>
    </row>
    <row r="53" spans="1:10" ht="15" customHeight="1">
      <c r="A53" s="145"/>
      <c r="B53" s="145"/>
      <c r="C53" s="116"/>
      <c r="D53" s="146"/>
      <c r="E53" s="146"/>
      <c r="F53" s="116"/>
      <c r="G53" s="146"/>
      <c r="H53" s="117"/>
      <c r="I53" s="145"/>
      <c r="J53" s="103"/>
    </row>
    <row r="54" spans="1:10" ht="15" customHeight="1">
      <c r="A54" s="145"/>
      <c r="B54" s="145"/>
      <c r="C54" s="116"/>
      <c r="D54" s="146"/>
      <c r="E54" s="146"/>
      <c r="F54" s="116"/>
      <c r="G54" s="146"/>
      <c r="H54" s="117"/>
      <c r="I54" s="149" t="s">
        <v>3130</v>
      </c>
      <c r="J54" s="103"/>
    </row>
    <row r="55" spans="1:10" s="5" customFormat="1" ht="15" customHeight="1">
      <c r="A55" s="160" t="s">
        <v>905</v>
      </c>
      <c r="B55" s="160" t="s">
        <v>3131</v>
      </c>
      <c r="C55" s="161" t="s">
        <v>367</v>
      </c>
      <c r="D55" s="162" t="s">
        <v>509</v>
      </c>
      <c r="E55" s="162" t="s">
        <v>510</v>
      </c>
      <c r="F55" s="161" t="s">
        <v>375</v>
      </c>
      <c r="G55" s="162" t="s">
        <v>452</v>
      </c>
      <c r="H55" s="163" t="s">
        <v>838</v>
      </c>
      <c r="I55" s="164" t="s">
        <v>2898</v>
      </c>
      <c r="J55" s="106"/>
    </row>
    <row r="56" spans="1:10" ht="15" customHeight="1">
      <c r="A56" s="165" t="s">
        <v>907</v>
      </c>
      <c r="B56" s="165" t="s">
        <v>3132</v>
      </c>
      <c r="C56" s="166" t="s">
        <v>367</v>
      </c>
      <c r="D56" s="167" t="s">
        <v>532</v>
      </c>
      <c r="E56" s="167" t="s">
        <v>533</v>
      </c>
      <c r="F56" s="166" t="s">
        <v>375</v>
      </c>
      <c r="G56" s="167" t="s">
        <v>452</v>
      </c>
      <c r="H56" s="168" t="s">
        <v>840</v>
      </c>
      <c r="I56" s="169" t="s">
        <v>3133</v>
      </c>
      <c r="J56" s="103"/>
    </row>
    <row r="57" spans="1:10" ht="15" customHeight="1">
      <c r="A57" s="165" t="s">
        <v>908</v>
      </c>
      <c r="B57" s="165" t="s">
        <v>3134</v>
      </c>
      <c r="C57" s="166" t="s">
        <v>367</v>
      </c>
      <c r="D57" s="167" t="s">
        <v>853</v>
      </c>
      <c r="E57" s="167" t="s">
        <v>854</v>
      </c>
      <c r="F57" s="166" t="s">
        <v>375</v>
      </c>
      <c r="G57" s="167" t="s">
        <v>452</v>
      </c>
      <c r="H57" s="168" t="s">
        <v>840</v>
      </c>
      <c r="I57" s="169" t="s">
        <v>3135</v>
      </c>
      <c r="J57" s="103"/>
    </row>
    <row r="58" spans="1:10" ht="12.75">
      <c r="A58" s="145"/>
      <c r="B58" s="145"/>
      <c r="C58" s="116"/>
      <c r="D58" s="146"/>
      <c r="E58" s="146"/>
      <c r="F58" s="116"/>
      <c r="G58" s="146"/>
      <c r="H58" s="117"/>
      <c r="I58" s="145"/>
      <c r="J58" s="103"/>
    </row>
    <row r="59" spans="1:10" ht="12.75">
      <c r="A59" s="145"/>
      <c r="B59" s="145"/>
      <c r="C59" s="116"/>
      <c r="D59" s="146"/>
      <c r="E59" s="146"/>
      <c r="F59" s="116"/>
      <c r="G59" s="146"/>
      <c r="H59" s="117"/>
      <c r="I59" s="145"/>
      <c r="J59" s="103"/>
    </row>
    <row r="60" spans="1:10" ht="12.75">
      <c r="A60" s="145"/>
      <c r="B60" s="145"/>
      <c r="C60" s="116"/>
      <c r="D60" s="146"/>
      <c r="E60" s="146"/>
      <c r="F60" s="116"/>
      <c r="G60" s="146"/>
      <c r="H60" s="117"/>
      <c r="I60" s="145"/>
      <c r="J60" s="103"/>
    </row>
    <row r="61" spans="1:10" ht="12.75">
      <c r="A61" s="145"/>
      <c r="B61" s="145"/>
      <c r="C61" s="116"/>
      <c r="D61" s="146"/>
      <c r="E61" s="146"/>
      <c r="F61" s="116"/>
      <c r="G61" s="146"/>
      <c r="H61" s="117"/>
      <c r="I61" s="145"/>
      <c r="J61" s="103"/>
    </row>
    <row r="62" spans="1:10" ht="12.75">
      <c r="A62" s="145"/>
      <c r="B62" s="145"/>
      <c r="C62" s="116"/>
      <c r="D62" s="146"/>
      <c r="E62" s="146"/>
      <c r="F62" s="116"/>
      <c r="G62" s="146"/>
      <c r="H62" s="117"/>
      <c r="I62" s="145"/>
      <c r="J62" s="103"/>
    </row>
    <row r="63" spans="1:10" ht="12.75">
      <c r="A63" s="145"/>
      <c r="B63" s="145"/>
      <c r="C63" s="116"/>
      <c r="D63" s="146"/>
      <c r="E63" s="146"/>
      <c r="F63" s="116"/>
      <c r="G63" s="146"/>
      <c r="H63" s="117"/>
      <c r="I63" s="145"/>
      <c r="J63" s="103"/>
    </row>
    <row r="64" spans="1:10" ht="12.75">
      <c r="A64" s="145"/>
      <c r="B64" s="145"/>
      <c r="C64" s="116"/>
      <c r="D64" s="146"/>
      <c r="E64" s="146"/>
      <c r="F64" s="116"/>
      <c r="G64" s="146"/>
      <c r="H64" s="117"/>
      <c r="I64" s="145"/>
      <c r="J64" s="103"/>
    </row>
    <row r="65" spans="1:10" ht="12.75">
      <c r="A65" s="145"/>
      <c r="B65" s="145"/>
      <c r="C65" s="116"/>
      <c r="D65" s="146"/>
      <c r="E65" s="146"/>
      <c r="F65" s="116"/>
      <c r="G65" s="146"/>
      <c r="H65" s="117"/>
      <c r="I65" s="145"/>
      <c r="J65" s="103"/>
    </row>
    <row r="66" spans="1:10" ht="12.75">
      <c r="A66" s="145"/>
      <c r="B66" s="145"/>
      <c r="C66" s="116"/>
      <c r="D66" s="146"/>
      <c r="E66" s="146"/>
      <c r="F66" s="116"/>
      <c r="G66" s="146"/>
      <c r="H66" s="117"/>
      <c r="I66" s="145"/>
      <c r="J66" s="103"/>
    </row>
    <row r="67" spans="1:10" ht="12.75">
      <c r="A67" s="145"/>
      <c r="B67" s="145"/>
      <c r="C67" s="116"/>
      <c r="D67" s="146"/>
      <c r="E67" s="146"/>
      <c r="F67" s="116"/>
      <c r="G67" s="146"/>
      <c r="H67" s="117"/>
      <c r="I67" s="145"/>
      <c r="J67" s="103"/>
    </row>
    <row r="68" spans="1:10" ht="12.75">
      <c r="A68" s="145"/>
      <c r="B68" s="145"/>
      <c r="C68" s="116"/>
      <c r="D68" s="146"/>
      <c r="E68" s="146"/>
      <c r="F68" s="116"/>
      <c r="G68" s="146"/>
      <c r="H68" s="117"/>
      <c r="I68" s="145"/>
      <c r="J68" s="103"/>
    </row>
    <row r="69" spans="1:10" ht="12.75">
      <c r="A69" s="145"/>
      <c r="B69" s="145"/>
      <c r="C69" s="116"/>
      <c r="D69" s="146"/>
      <c r="E69" s="146"/>
      <c r="F69" s="116"/>
      <c r="G69" s="146"/>
      <c r="H69" s="117"/>
      <c r="I69" s="145"/>
      <c r="J69" s="103"/>
    </row>
    <row r="70" spans="1:10" ht="12.75">
      <c r="A70" s="145"/>
      <c r="B70" s="145"/>
      <c r="C70" s="116"/>
      <c r="D70" s="146"/>
      <c r="E70" s="146"/>
      <c r="F70" s="116"/>
      <c r="G70" s="146"/>
      <c r="H70" s="117"/>
      <c r="I70" s="145"/>
      <c r="J70" s="103"/>
    </row>
    <row r="71" spans="1:10" ht="12.75">
      <c r="A71" s="145"/>
      <c r="B71" s="145"/>
      <c r="C71" s="116"/>
      <c r="D71" s="146"/>
      <c r="E71" s="146"/>
      <c r="F71" s="116"/>
      <c r="G71" s="146"/>
      <c r="H71" s="117"/>
      <c r="I71" s="145"/>
      <c r="J71" s="103"/>
    </row>
    <row r="72" spans="1:10" ht="12.75">
      <c r="A72" s="145"/>
      <c r="B72" s="145"/>
      <c r="C72" s="116"/>
      <c r="D72" s="146"/>
      <c r="E72" s="146"/>
      <c r="F72" s="116"/>
      <c r="G72" s="146"/>
      <c r="H72" s="117"/>
      <c r="I72" s="145"/>
      <c r="J72" s="103"/>
    </row>
    <row r="73" spans="1:9" ht="12.75">
      <c r="A73" s="145"/>
      <c r="B73" s="145"/>
      <c r="C73" s="116"/>
      <c r="D73" s="114"/>
      <c r="E73" s="114"/>
      <c r="F73" s="116"/>
      <c r="G73" s="114"/>
      <c r="H73" s="117"/>
      <c r="I73" s="145"/>
    </row>
    <row r="74" spans="1:9" ht="12.75">
      <c r="A74" s="145"/>
      <c r="B74" s="145"/>
      <c r="C74" s="116"/>
      <c r="D74" s="114"/>
      <c r="E74" s="114"/>
      <c r="F74" s="116"/>
      <c r="G74" s="114"/>
      <c r="H74" s="117"/>
      <c r="I74" s="145"/>
    </row>
    <row r="75" spans="1:9" ht="12.75">
      <c r="A75" s="145"/>
      <c r="B75" s="145"/>
      <c r="C75" s="116"/>
      <c r="D75" s="114"/>
      <c r="E75" s="114"/>
      <c r="F75" s="116"/>
      <c r="G75" s="114"/>
      <c r="H75" s="117"/>
      <c r="I75" s="145"/>
    </row>
    <row r="76" spans="1:9" ht="12.75">
      <c r="A76" s="145"/>
      <c r="B76" s="145"/>
      <c r="C76" s="116"/>
      <c r="D76" s="114"/>
      <c r="E76" s="114"/>
      <c r="F76" s="116"/>
      <c r="G76" s="114"/>
      <c r="H76" s="117"/>
      <c r="I76" s="145"/>
    </row>
    <row r="77" spans="1:9" ht="12.75">
      <c r="A77" s="145"/>
      <c r="B77" s="145"/>
      <c r="C77" s="116"/>
      <c r="D77" s="114"/>
      <c r="E77" s="114"/>
      <c r="F77" s="116"/>
      <c r="G77" s="114"/>
      <c r="H77" s="117"/>
      <c r="I77" s="145"/>
    </row>
    <row r="78" spans="1:9" ht="12.75">
      <c r="A78" s="145"/>
      <c r="B78" s="145"/>
      <c r="C78" s="116"/>
      <c r="D78" s="114"/>
      <c r="E78" s="114"/>
      <c r="F78" s="116"/>
      <c r="G78" s="114"/>
      <c r="H78" s="117"/>
      <c r="I78" s="145"/>
    </row>
    <row r="79" spans="1:9" ht="12.75">
      <c r="A79" s="145"/>
      <c r="B79" s="145"/>
      <c r="C79" s="116"/>
      <c r="D79" s="114"/>
      <c r="E79" s="114"/>
      <c r="F79" s="116"/>
      <c r="G79" s="114"/>
      <c r="H79" s="117"/>
      <c r="I79" s="145"/>
    </row>
    <row r="80" spans="1:9" ht="12.75">
      <c r="A80" s="145"/>
      <c r="B80" s="145"/>
      <c r="C80" s="116"/>
      <c r="D80" s="114"/>
      <c r="E80" s="114"/>
      <c r="F80" s="116"/>
      <c r="G80" s="114"/>
      <c r="H80" s="117"/>
      <c r="I80" s="145"/>
    </row>
    <row r="81" spans="1:9" ht="12.75">
      <c r="A81" s="145"/>
      <c r="B81" s="145"/>
      <c r="C81" s="116"/>
      <c r="D81" s="114"/>
      <c r="E81" s="114"/>
      <c r="F81" s="116"/>
      <c r="G81" s="114"/>
      <c r="H81" s="117"/>
      <c r="I81" s="145"/>
    </row>
    <row r="82" spans="1:9" ht="12.75">
      <c r="A82" s="145"/>
      <c r="B82" s="145"/>
      <c r="C82" s="116"/>
      <c r="D82" s="114"/>
      <c r="E82" s="114"/>
      <c r="F82" s="116"/>
      <c r="G82" s="114"/>
      <c r="H82" s="117"/>
      <c r="I82" s="145"/>
    </row>
    <row r="83" spans="1:9" ht="12.75">
      <c r="A83" s="145"/>
      <c r="B83" s="145"/>
      <c r="C83" s="116"/>
      <c r="D83" s="114"/>
      <c r="E83" s="114"/>
      <c r="F83" s="116"/>
      <c r="G83" s="114"/>
      <c r="H83" s="117"/>
      <c r="I83" s="145"/>
    </row>
    <row r="84" spans="1:9" ht="12.75">
      <c r="A84" s="145"/>
      <c r="B84" s="145"/>
      <c r="C84" s="116"/>
      <c r="D84" s="114"/>
      <c r="E84" s="114"/>
      <c r="F84" s="116"/>
      <c r="G84" s="114"/>
      <c r="H84" s="117"/>
      <c r="I84" s="145"/>
    </row>
    <row r="85" spans="1:9" ht="12.75">
      <c r="A85" s="145"/>
      <c r="B85" s="145"/>
      <c r="C85" s="116"/>
      <c r="D85" s="114"/>
      <c r="E85" s="114"/>
      <c r="F85" s="116"/>
      <c r="G85" s="114"/>
      <c r="H85" s="117"/>
      <c r="I85" s="145"/>
    </row>
    <row r="86" spans="1:9" ht="12.75">
      <c r="A86" s="145"/>
      <c r="B86" s="145"/>
      <c r="C86" s="116"/>
      <c r="D86" s="114"/>
      <c r="E86" s="114"/>
      <c r="F86" s="116"/>
      <c r="G86" s="114"/>
      <c r="H86" s="117"/>
      <c r="I86" s="145"/>
    </row>
    <row r="87" spans="1:9" ht="12.75">
      <c r="A87" s="145"/>
      <c r="B87" s="145"/>
      <c r="C87" s="116"/>
      <c r="D87" s="114"/>
      <c r="E87" s="114"/>
      <c r="F87" s="116"/>
      <c r="G87" s="114"/>
      <c r="H87" s="117"/>
      <c r="I87" s="145"/>
    </row>
    <row r="88" spans="1:9" ht="12.75">
      <c r="A88" s="145"/>
      <c r="B88" s="145"/>
      <c r="C88" s="116"/>
      <c r="D88" s="114"/>
      <c r="E88" s="114"/>
      <c r="F88" s="116"/>
      <c r="G88" s="114"/>
      <c r="H88" s="117"/>
      <c r="I88" s="145"/>
    </row>
    <row r="89" spans="1:9" ht="12.75">
      <c r="A89" s="145"/>
      <c r="B89" s="145"/>
      <c r="C89" s="116"/>
      <c r="D89" s="114"/>
      <c r="E89" s="114"/>
      <c r="F89" s="116"/>
      <c r="G89" s="114"/>
      <c r="H89" s="117"/>
      <c r="I89" s="145"/>
    </row>
    <row r="90" spans="1:9" ht="12.75">
      <c r="A90" s="145"/>
      <c r="B90" s="145"/>
      <c r="C90" s="116"/>
      <c r="D90" s="114"/>
      <c r="E90" s="114"/>
      <c r="F90" s="116"/>
      <c r="G90" s="114"/>
      <c r="H90" s="117"/>
      <c r="I90" s="145"/>
    </row>
    <row r="91" spans="1:9" ht="12.75">
      <c r="A91" s="145"/>
      <c r="B91" s="145"/>
      <c r="C91" s="116"/>
      <c r="D91" s="114"/>
      <c r="E91" s="114"/>
      <c r="F91" s="116"/>
      <c r="G91" s="114"/>
      <c r="H91" s="117"/>
      <c r="I91" s="145"/>
    </row>
    <row r="92" spans="1:9" ht="12.75">
      <c r="A92" s="145"/>
      <c r="B92" s="145"/>
      <c r="C92" s="116"/>
      <c r="D92" s="114"/>
      <c r="E92" s="114"/>
      <c r="F92" s="116"/>
      <c r="G92" s="114"/>
      <c r="H92" s="117"/>
      <c r="I92" s="145"/>
    </row>
    <row r="93" spans="1:9" ht="12.75">
      <c r="A93" s="145"/>
      <c r="B93" s="145"/>
      <c r="C93" s="116"/>
      <c r="D93" s="114"/>
      <c r="E93" s="114"/>
      <c r="F93" s="116"/>
      <c r="G93" s="114"/>
      <c r="H93" s="117"/>
      <c r="I93" s="145"/>
    </row>
    <row r="94" spans="1:9" ht="12.75">
      <c r="A94" s="145"/>
      <c r="B94" s="145"/>
      <c r="C94" s="116"/>
      <c r="D94" s="114"/>
      <c r="E94" s="114"/>
      <c r="F94" s="116"/>
      <c r="G94" s="114"/>
      <c r="H94" s="117"/>
      <c r="I94" s="145"/>
    </row>
    <row r="95" spans="1:9" ht="12.75">
      <c r="A95" s="145"/>
      <c r="B95" s="145"/>
      <c r="C95" s="116"/>
      <c r="D95" s="114"/>
      <c r="E95" s="114"/>
      <c r="F95" s="116"/>
      <c r="G95" s="114"/>
      <c r="H95" s="117"/>
      <c r="I95" s="145"/>
    </row>
    <row r="96" spans="1:9" ht="12.75">
      <c r="A96" s="145"/>
      <c r="B96" s="145"/>
      <c r="C96" s="116"/>
      <c r="D96" s="114"/>
      <c r="E96" s="114"/>
      <c r="F96" s="116"/>
      <c r="G96" s="114"/>
      <c r="H96" s="117"/>
      <c r="I96" s="145"/>
    </row>
    <row r="97" spans="1:9" ht="12.75">
      <c r="A97" s="145"/>
      <c r="B97" s="145"/>
      <c r="C97" s="116"/>
      <c r="D97" s="114"/>
      <c r="E97" s="114"/>
      <c r="F97" s="116"/>
      <c r="G97" s="114"/>
      <c r="H97" s="117"/>
      <c r="I97" s="145"/>
    </row>
    <row r="98" spans="1:9" ht="12.75">
      <c r="A98" s="145"/>
      <c r="B98" s="145"/>
      <c r="C98" s="116"/>
      <c r="D98" s="114"/>
      <c r="E98" s="114"/>
      <c r="F98" s="116"/>
      <c r="G98" s="114"/>
      <c r="H98" s="117"/>
      <c r="I98" s="145"/>
    </row>
    <row r="99" spans="1:9" ht="12.75">
      <c r="A99" s="145"/>
      <c r="B99" s="145"/>
      <c r="C99" s="116"/>
      <c r="D99" s="114"/>
      <c r="E99" s="114"/>
      <c r="F99" s="116"/>
      <c r="G99" s="114"/>
      <c r="H99" s="117"/>
      <c r="I99" s="145"/>
    </row>
    <row r="100" spans="1:9" ht="12.75">
      <c r="A100" s="145"/>
      <c r="B100" s="145"/>
      <c r="C100" s="116"/>
      <c r="D100" s="114"/>
      <c r="E100" s="114"/>
      <c r="F100" s="116"/>
      <c r="G100" s="114"/>
      <c r="H100" s="117"/>
      <c r="I100" s="145"/>
    </row>
    <row r="101" spans="1:9" ht="12.75">
      <c r="A101" s="145"/>
      <c r="B101" s="145"/>
      <c r="C101" s="116"/>
      <c r="D101" s="114"/>
      <c r="E101" s="114"/>
      <c r="F101" s="116"/>
      <c r="G101" s="114"/>
      <c r="H101" s="117"/>
      <c r="I101" s="145"/>
    </row>
    <row r="102" spans="1:9" ht="12.75">
      <c r="A102" s="145"/>
      <c r="B102" s="145"/>
      <c r="C102" s="116"/>
      <c r="D102" s="114"/>
      <c r="E102" s="114"/>
      <c r="F102" s="116"/>
      <c r="G102" s="114"/>
      <c r="H102" s="117"/>
      <c r="I102" s="145"/>
    </row>
    <row r="103" spans="1:9" ht="12.75">
      <c r="A103" s="145"/>
      <c r="B103" s="145"/>
      <c r="C103" s="116"/>
      <c r="D103" s="114"/>
      <c r="E103" s="114"/>
      <c r="F103" s="116"/>
      <c r="G103" s="114"/>
      <c r="H103" s="117"/>
      <c r="I103" s="145"/>
    </row>
    <row r="104" spans="1:9" ht="12.75">
      <c r="A104" s="145"/>
      <c r="B104" s="145"/>
      <c r="C104" s="116"/>
      <c r="D104" s="114"/>
      <c r="E104" s="114"/>
      <c r="F104" s="116"/>
      <c r="G104" s="114"/>
      <c r="H104" s="117"/>
      <c r="I104" s="145"/>
    </row>
    <row r="105" spans="1:9" ht="12.75">
      <c r="A105" s="145"/>
      <c r="B105" s="145"/>
      <c r="C105" s="116"/>
      <c r="D105" s="114"/>
      <c r="E105" s="114"/>
      <c r="F105" s="116"/>
      <c r="G105" s="114"/>
      <c r="H105" s="117"/>
      <c r="I105" s="145"/>
    </row>
    <row r="106" spans="1:9" ht="12.75">
      <c r="A106" s="145"/>
      <c r="B106" s="145"/>
      <c r="C106" s="116"/>
      <c r="D106" s="114"/>
      <c r="E106" s="114"/>
      <c r="F106" s="116"/>
      <c r="G106" s="114"/>
      <c r="H106" s="117"/>
      <c r="I106" s="145"/>
    </row>
    <row r="107" spans="1:9" ht="12.75">
      <c r="A107" s="145"/>
      <c r="B107" s="145"/>
      <c r="C107" s="116"/>
      <c r="D107" s="114"/>
      <c r="E107" s="114"/>
      <c r="F107" s="116"/>
      <c r="G107" s="114"/>
      <c r="H107" s="117"/>
      <c r="I107" s="145"/>
    </row>
    <row r="108" spans="1:9" ht="12.75">
      <c r="A108" s="145"/>
      <c r="B108" s="145"/>
      <c r="C108" s="116"/>
      <c r="D108" s="114"/>
      <c r="E108" s="114"/>
      <c r="F108" s="116"/>
      <c r="G108" s="114"/>
      <c r="H108" s="117"/>
      <c r="I108" s="145"/>
    </row>
    <row r="109" spans="1:9" ht="12.75">
      <c r="A109" s="145"/>
      <c r="B109" s="145"/>
      <c r="C109" s="116"/>
      <c r="D109" s="114"/>
      <c r="E109" s="114"/>
      <c r="F109" s="116"/>
      <c r="G109" s="114"/>
      <c r="H109" s="117"/>
      <c r="I109" s="145"/>
    </row>
    <row r="110" spans="1:9" ht="12.75">
      <c r="A110" s="145"/>
      <c r="B110" s="145"/>
      <c r="C110" s="116"/>
      <c r="D110" s="114"/>
      <c r="E110" s="114"/>
      <c r="F110" s="116"/>
      <c r="G110" s="114"/>
      <c r="H110" s="117"/>
      <c r="I110" s="145"/>
    </row>
    <row r="111" spans="1:9" ht="12.75">
      <c r="A111" s="145"/>
      <c r="B111" s="145"/>
      <c r="C111" s="116"/>
      <c r="D111" s="114"/>
      <c r="E111" s="114"/>
      <c r="F111" s="116"/>
      <c r="G111" s="114"/>
      <c r="H111" s="117"/>
      <c r="I111" s="145"/>
    </row>
    <row r="112" spans="1:9" ht="12.75">
      <c r="A112" s="145"/>
      <c r="B112" s="145"/>
      <c r="C112" s="116"/>
      <c r="D112" s="114"/>
      <c r="E112" s="114"/>
      <c r="F112" s="116"/>
      <c r="G112" s="114"/>
      <c r="H112" s="117"/>
      <c r="I112" s="145"/>
    </row>
    <row r="113" spans="1:9" ht="12.75">
      <c r="A113" s="145"/>
      <c r="B113" s="145"/>
      <c r="C113" s="116"/>
      <c r="D113" s="114"/>
      <c r="E113" s="114"/>
      <c r="F113" s="116"/>
      <c r="G113" s="114"/>
      <c r="H113" s="117"/>
      <c r="I113" s="145"/>
    </row>
    <row r="114" spans="1:9" ht="12.75">
      <c r="A114" s="145"/>
      <c r="B114" s="145"/>
      <c r="C114" s="116"/>
      <c r="D114" s="114"/>
      <c r="E114" s="114"/>
      <c r="F114" s="116"/>
      <c r="G114" s="114"/>
      <c r="H114" s="117"/>
      <c r="I114" s="145"/>
    </row>
    <row r="115" spans="1:9" ht="12.75">
      <c r="A115" s="145"/>
      <c r="B115" s="145"/>
      <c r="C115" s="116"/>
      <c r="D115" s="114"/>
      <c r="E115" s="114"/>
      <c r="F115" s="116"/>
      <c r="G115" s="114"/>
      <c r="H115" s="117"/>
      <c r="I115" s="145"/>
    </row>
    <row r="116" spans="1:9" ht="12.75">
      <c r="A116" s="145"/>
      <c r="B116" s="145"/>
      <c r="C116" s="116"/>
      <c r="D116" s="114"/>
      <c r="E116" s="114"/>
      <c r="F116" s="116"/>
      <c r="G116" s="114"/>
      <c r="H116" s="117"/>
      <c r="I116" s="145"/>
    </row>
    <row r="117" spans="1:9" ht="12.75">
      <c r="A117" s="145"/>
      <c r="B117" s="145"/>
      <c r="C117" s="116"/>
      <c r="D117" s="114"/>
      <c r="E117" s="114"/>
      <c r="F117" s="116"/>
      <c r="G117" s="114"/>
      <c r="H117" s="117"/>
      <c r="I117" s="145"/>
    </row>
    <row r="118" spans="1:9" ht="12.75">
      <c r="A118" s="145"/>
      <c r="B118" s="145"/>
      <c r="C118" s="116"/>
      <c r="D118" s="114"/>
      <c r="E118" s="114"/>
      <c r="F118" s="116"/>
      <c r="G118" s="114"/>
      <c r="H118" s="117"/>
      <c r="I118" s="145"/>
    </row>
    <row r="119" spans="1:9" ht="12.75">
      <c r="A119" s="145"/>
      <c r="B119" s="145"/>
      <c r="C119" s="116"/>
      <c r="D119" s="114"/>
      <c r="E119" s="114"/>
      <c r="F119" s="116"/>
      <c r="G119" s="114"/>
      <c r="H119" s="117"/>
      <c r="I119" s="145"/>
    </row>
    <row r="120" spans="1:9" ht="12.75">
      <c r="A120" s="145"/>
      <c r="B120" s="145"/>
      <c r="C120" s="116"/>
      <c r="D120" s="114"/>
      <c r="E120" s="114"/>
      <c r="F120" s="116"/>
      <c r="G120" s="114"/>
      <c r="H120" s="117"/>
      <c r="I120" s="145"/>
    </row>
    <row r="121" spans="1:9" ht="12.75">
      <c r="A121" s="145"/>
      <c r="B121" s="145"/>
      <c r="C121" s="116"/>
      <c r="D121" s="114"/>
      <c r="E121" s="114"/>
      <c r="F121" s="116"/>
      <c r="G121" s="114"/>
      <c r="H121" s="117"/>
      <c r="I121" s="145"/>
    </row>
    <row r="122" spans="1:9" ht="12.75">
      <c r="A122" s="145"/>
      <c r="B122" s="145"/>
      <c r="C122" s="116"/>
      <c r="D122" s="114"/>
      <c r="E122" s="114"/>
      <c r="F122" s="116"/>
      <c r="G122" s="114"/>
      <c r="H122" s="117"/>
      <c r="I122" s="145"/>
    </row>
    <row r="123" spans="1:9" ht="12.75">
      <c r="A123" s="145"/>
      <c r="B123" s="145"/>
      <c r="C123" s="116"/>
      <c r="D123" s="114"/>
      <c r="E123" s="114"/>
      <c r="F123" s="116"/>
      <c r="G123" s="114"/>
      <c r="H123" s="117"/>
      <c r="I123" s="145"/>
    </row>
    <row r="124" spans="1:9" ht="12.75">
      <c r="A124" s="145"/>
      <c r="B124" s="145"/>
      <c r="C124" s="116"/>
      <c r="D124" s="114"/>
      <c r="E124" s="114"/>
      <c r="F124" s="116"/>
      <c r="G124" s="114"/>
      <c r="H124" s="117"/>
      <c r="I124" s="145"/>
    </row>
    <row r="125" spans="1:9" ht="12.75">
      <c r="A125" s="145"/>
      <c r="B125" s="145"/>
      <c r="C125" s="116"/>
      <c r="D125" s="114"/>
      <c r="E125" s="114"/>
      <c r="F125" s="116"/>
      <c r="G125" s="114"/>
      <c r="H125" s="117"/>
      <c r="I125" s="145"/>
    </row>
    <row r="126" spans="1:9" ht="12.75">
      <c r="A126" s="145"/>
      <c r="B126" s="145"/>
      <c r="C126" s="116"/>
      <c r="D126" s="114"/>
      <c r="E126" s="114"/>
      <c r="F126" s="116"/>
      <c r="G126" s="114"/>
      <c r="H126" s="117"/>
      <c r="I126" s="145"/>
    </row>
    <row r="127" spans="1:9" ht="12.75">
      <c r="A127" s="145"/>
      <c r="B127" s="145"/>
      <c r="C127" s="116"/>
      <c r="D127" s="114"/>
      <c r="E127" s="114"/>
      <c r="F127" s="116"/>
      <c r="G127" s="114"/>
      <c r="H127" s="117"/>
      <c r="I127" s="145"/>
    </row>
    <row r="128" spans="1:9" ht="12.75">
      <c r="A128" s="145"/>
      <c r="B128" s="145"/>
      <c r="C128" s="116"/>
      <c r="D128" s="114"/>
      <c r="E128" s="114"/>
      <c r="F128" s="116"/>
      <c r="G128" s="114"/>
      <c r="H128" s="117"/>
      <c r="I128" s="145"/>
    </row>
    <row r="129" spans="1:9" ht="12.75">
      <c r="A129" s="145"/>
      <c r="B129" s="145"/>
      <c r="C129" s="116"/>
      <c r="D129" s="114"/>
      <c r="E129" s="114"/>
      <c r="F129" s="116"/>
      <c r="G129" s="114"/>
      <c r="H129" s="117"/>
      <c r="I129" s="145"/>
    </row>
    <row r="130" spans="1:9" ht="12.75">
      <c r="A130" s="145"/>
      <c r="B130" s="145"/>
      <c r="C130" s="116"/>
      <c r="D130" s="114"/>
      <c r="E130" s="114"/>
      <c r="F130" s="116"/>
      <c r="G130" s="114"/>
      <c r="H130" s="117"/>
      <c r="I130" s="145"/>
    </row>
    <row r="131" spans="1:9" ht="12.75">
      <c r="A131" s="145"/>
      <c r="B131" s="145"/>
      <c r="C131" s="116"/>
      <c r="D131" s="114"/>
      <c r="E131" s="114"/>
      <c r="F131" s="116"/>
      <c r="G131" s="114"/>
      <c r="H131" s="117"/>
      <c r="I131" s="145"/>
    </row>
    <row r="132" spans="1:9" ht="12.75">
      <c r="A132" s="145"/>
      <c r="B132" s="145"/>
      <c r="C132" s="116"/>
      <c r="D132" s="114"/>
      <c r="E132" s="114"/>
      <c r="F132" s="116"/>
      <c r="G132" s="114"/>
      <c r="H132" s="117"/>
      <c r="I132" s="145"/>
    </row>
    <row r="133" spans="1:9" ht="12.75">
      <c r="A133" s="145"/>
      <c r="B133" s="145"/>
      <c r="C133" s="116"/>
      <c r="D133" s="114"/>
      <c r="E133" s="114"/>
      <c r="F133" s="116"/>
      <c r="G133" s="114"/>
      <c r="H133" s="117"/>
      <c r="I133" s="145"/>
    </row>
    <row r="134" spans="1:9" ht="12.75">
      <c r="A134" s="145"/>
      <c r="B134" s="145"/>
      <c r="C134" s="116"/>
      <c r="D134" s="114"/>
      <c r="E134" s="114"/>
      <c r="F134" s="116"/>
      <c r="G134" s="114"/>
      <c r="H134" s="117"/>
      <c r="I134" s="145"/>
    </row>
    <row r="135" spans="1:9" ht="12.75">
      <c r="A135" s="145"/>
      <c r="B135" s="145"/>
      <c r="C135" s="116"/>
      <c r="D135" s="114"/>
      <c r="E135" s="114"/>
      <c r="F135" s="116"/>
      <c r="G135" s="114"/>
      <c r="H135" s="117"/>
      <c r="I135" s="145"/>
    </row>
    <row r="136" spans="1:9" ht="12.75">
      <c r="A136" s="145"/>
      <c r="B136" s="145"/>
      <c r="C136" s="116"/>
      <c r="D136" s="114"/>
      <c r="E136" s="114"/>
      <c r="F136" s="116"/>
      <c r="G136" s="114"/>
      <c r="H136" s="117"/>
      <c r="I136" s="145"/>
    </row>
    <row r="137" spans="1:9" ht="12.75">
      <c r="A137" s="145"/>
      <c r="B137" s="145"/>
      <c r="C137" s="116"/>
      <c r="D137" s="114"/>
      <c r="E137" s="114"/>
      <c r="F137" s="116"/>
      <c r="G137" s="114"/>
      <c r="H137" s="117"/>
      <c r="I137" s="145"/>
    </row>
    <row r="138" spans="1:9" ht="12.75">
      <c r="A138" s="145"/>
      <c r="B138" s="145"/>
      <c r="C138" s="116"/>
      <c r="D138" s="114"/>
      <c r="E138" s="114"/>
      <c r="F138" s="116"/>
      <c r="G138" s="114"/>
      <c r="H138" s="117"/>
      <c r="I138" s="145"/>
    </row>
    <row r="139" spans="1:9" ht="12.75">
      <c r="A139" s="145"/>
      <c r="B139" s="145"/>
      <c r="C139" s="116"/>
      <c r="D139" s="114"/>
      <c r="E139" s="114"/>
      <c r="F139" s="116"/>
      <c r="G139" s="114"/>
      <c r="H139" s="117"/>
      <c r="I139" s="145"/>
    </row>
    <row r="140" spans="1:9" ht="12.75">
      <c r="A140" s="145"/>
      <c r="B140" s="145"/>
      <c r="C140" s="116"/>
      <c r="D140" s="114"/>
      <c r="E140" s="114"/>
      <c r="F140" s="116"/>
      <c r="G140" s="114"/>
      <c r="H140" s="117"/>
      <c r="I140" s="145"/>
    </row>
    <row r="141" spans="1:9" ht="12.75">
      <c r="A141" s="145"/>
      <c r="B141" s="145"/>
      <c r="C141" s="116"/>
      <c r="D141" s="114"/>
      <c r="E141" s="114"/>
      <c r="F141" s="116"/>
      <c r="G141" s="114"/>
      <c r="H141" s="117"/>
      <c r="I141" s="145"/>
    </row>
    <row r="142" spans="1:9" ht="12.75">
      <c r="A142" s="145"/>
      <c r="B142" s="145"/>
      <c r="C142" s="116"/>
      <c r="D142" s="114"/>
      <c r="E142" s="114"/>
      <c r="F142" s="116"/>
      <c r="G142" s="114"/>
      <c r="H142" s="117"/>
      <c r="I142" s="145"/>
    </row>
    <row r="143" spans="1:9" ht="12.75">
      <c r="A143" s="145"/>
      <c r="B143" s="145"/>
      <c r="C143" s="116"/>
      <c r="D143" s="114"/>
      <c r="E143" s="114"/>
      <c r="F143" s="116"/>
      <c r="G143" s="114"/>
      <c r="H143" s="117"/>
      <c r="I143" s="145"/>
    </row>
    <row r="144" spans="1:9" ht="12.75">
      <c r="A144" s="145"/>
      <c r="B144" s="145"/>
      <c r="C144" s="116"/>
      <c r="D144" s="114"/>
      <c r="E144" s="114"/>
      <c r="F144" s="116"/>
      <c r="G144" s="114"/>
      <c r="H144" s="117"/>
      <c r="I144" s="145"/>
    </row>
    <row r="145" spans="1:9" ht="12.75">
      <c r="A145" s="145"/>
      <c r="B145" s="145"/>
      <c r="C145" s="116"/>
      <c r="D145" s="114"/>
      <c r="E145" s="114"/>
      <c r="F145" s="116"/>
      <c r="G145" s="114"/>
      <c r="H145" s="117"/>
      <c r="I145" s="145"/>
    </row>
    <row r="146" spans="1:9" ht="12.75">
      <c r="A146" s="145"/>
      <c r="B146" s="145"/>
      <c r="C146" s="116"/>
      <c r="D146" s="114"/>
      <c r="E146" s="114"/>
      <c r="F146" s="116"/>
      <c r="G146" s="114"/>
      <c r="H146" s="117"/>
      <c r="I146" s="145"/>
    </row>
    <row r="147" spans="1:9" ht="12.75">
      <c r="A147" s="145"/>
      <c r="B147" s="145"/>
      <c r="C147" s="116"/>
      <c r="D147" s="114"/>
      <c r="E147" s="114"/>
      <c r="F147" s="116"/>
      <c r="G147" s="114"/>
      <c r="H147" s="117"/>
      <c r="I147" s="145"/>
    </row>
    <row r="148" spans="1:9" ht="12.75">
      <c r="A148" s="145"/>
      <c r="B148" s="145"/>
      <c r="C148" s="116"/>
      <c r="D148" s="114"/>
      <c r="E148" s="114"/>
      <c r="F148" s="116"/>
      <c r="G148" s="114"/>
      <c r="H148" s="117"/>
      <c r="I148" s="145"/>
    </row>
    <row r="149" spans="1:9" ht="12.75">
      <c r="A149" s="145"/>
      <c r="B149" s="145"/>
      <c r="C149" s="116"/>
      <c r="D149" s="114"/>
      <c r="E149" s="114"/>
      <c r="F149" s="116"/>
      <c r="G149" s="114"/>
      <c r="H149" s="117"/>
      <c r="I149" s="145"/>
    </row>
    <row r="150" spans="1:9" ht="12.75">
      <c r="A150" s="145"/>
      <c r="B150" s="145"/>
      <c r="C150" s="116"/>
      <c r="D150" s="114"/>
      <c r="E150" s="114"/>
      <c r="F150" s="116"/>
      <c r="G150" s="114"/>
      <c r="H150" s="117"/>
      <c r="I150" s="145"/>
    </row>
    <row r="151" spans="1:9" ht="12.75">
      <c r="A151" s="145"/>
      <c r="B151" s="145"/>
      <c r="C151" s="116"/>
      <c r="D151" s="114"/>
      <c r="E151" s="114"/>
      <c r="F151" s="116"/>
      <c r="G151" s="114"/>
      <c r="H151" s="117"/>
      <c r="I151" s="145"/>
    </row>
    <row r="152" spans="1:9" ht="12.75">
      <c r="A152" s="145"/>
      <c r="B152" s="145"/>
      <c r="C152" s="116"/>
      <c r="D152" s="114"/>
      <c r="E152" s="114"/>
      <c r="F152" s="116"/>
      <c r="G152" s="114"/>
      <c r="H152" s="117"/>
      <c r="I152" s="145"/>
    </row>
    <row r="153" spans="1:9" ht="12.75">
      <c r="A153" s="145"/>
      <c r="B153" s="145"/>
      <c r="C153" s="116"/>
      <c r="D153" s="114"/>
      <c r="E153" s="114"/>
      <c r="F153" s="116"/>
      <c r="G153" s="114"/>
      <c r="H153" s="117"/>
      <c r="I153" s="145"/>
    </row>
    <row r="154" spans="1:9" ht="12.75">
      <c r="A154" s="145"/>
      <c r="B154" s="145"/>
      <c r="C154" s="116"/>
      <c r="D154" s="114"/>
      <c r="E154" s="114"/>
      <c r="F154" s="116"/>
      <c r="G154" s="114"/>
      <c r="H154" s="117"/>
      <c r="I154" s="145"/>
    </row>
    <row r="155" spans="1:9" ht="12.75">
      <c r="A155" s="145"/>
      <c r="B155" s="145"/>
      <c r="C155" s="116"/>
      <c r="D155" s="114"/>
      <c r="E155" s="114"/>
      <c r="F155" s="116"/>
      <c r="G155" s="114"/>
      <c r="H155" s="117"/>
      <c r="I155" s="145"/>
    </row>
    <row r="156" spans="1:9" ht="12.75">
      <c r="A156" s="145"/>
      <c r="B156" s="145"/>
      <c r="C156" s="116"/>
      <c r="D156" s="114"/>
      <c r="E156" s="114"/>
      <c r="F156" s="116"/>
      <c r="G156" s="114"/>
      <c r="H156" s="117"/>
      <c r="I156" s="145"/>
    </row>
    <row r="157" spans="1:9" ht="12.75">
      <c r="A157" s="145"/>
      <c r="B157" s="145"/>
      <c r="C157" s="116"/>
      <c r="D157" s="114"/>
      <c r="E157" s="114"/>
      <c r="F157" s="116"/>
      <c r="G157" s="114"/>
      <c r="H157" s="117"/>
      <c r="I157" s="145"/>
    </row>
    <row r="158" spans="1:9" ht="12.75">
      <c r="A158" s="145"/>
      <c r="B158" s="145"/>
      <c r="C158" s="116"/>
      <c r="D158" s="114"/>
      <c r="E158" s="114"/>
      <c r="F158" s="116"/>
      <c r="G158" s="114"/>
      <c r="H158" s="117"/>
      <c r="I158" s="145"/>
    </row>
    <row r="159" spans="1:9" ht="12.75">
      <c r="A159" s="145"/>
      <c r="B159" s="145"/>
      <c r="C159" s="116"/>
      <c r="D159" s="114"/>
      <c r="E159" s="114"/>
      <c r="F159" s="116"/>
      <c r="G159" s="114"/>
      <c r="H159" s="117"/>
      <c r="I159" s="145"/>
    </row>
    <row r="160" spans="1:9" ht="12.75">
      <c r="A160" s="145"/>
      <c r="B160" s="145"/>
      <c r="C160" s="116"/>
      <c r="D160" s="114"/>
      <c r="E160" s="114"/>
      <c r="F160" s="116"/>
      <c r="G160" s="114"/>
      <c r="H160" s="117"/>
      <c r="I160" s="145"/>
    </row>
    <row r="161" spans="1:9" ht="12.75">
      <c r="A161" s="145"/>
      <c r="B161" s="145"/>
      <c r="C161" s="116"/>
      <c r="D161" s="114"/>
      <c r="E161" s="114"/>
      <c r="F161" s="116"/>
      <c r="G161" s="114"/>
      <c r="H161" s="117"/>
      <c r="I161" s="145"/>
    </row>
    <row r="162" spans="1:9" ht="12.75">
      <c r="A162" s="145"/>
      <c r="B162" s="145"/>
      <c r="C162" s="116"/>
      <c r="D162" s="114"/>
      <c r="E162" s="114"/>
      <c r="F162" s="116"/>
      <c r="G162" s="114"/>
      <c r="H162" s="117"/>
      <c r="I162" s="145"/>
    </row>
    <row r="163" spans="1:9" ht="12.75">
      <c r="A163" s="145"/>
      <c r="B163" s="145"/>
      <c r="C163" s="116"/>
      <c r="D163" s="114"/>
      <c r="E163" s="114"/>
      <c r="F163" s="116"/>
      <c r="G163" s="114"/>
      <c r="H163" s="117"/>
      <c r="I163" s="145"/>
    </row>
    <row r="164" spans="1:9" ht="12.75">
      <c r="A164" s="145"/>
      <c r="B164" s="145"/>
      <c r="C164" s="116"/>
      <c r="D164" s="114"/>
      <c r="E164" s="114"/>
      <c r="F164" s="116"/>
      <c r="G164" s="114"/>
      <c r="H164" s="117"/>
      <c r="I164" s="145"/>
    </row>
    <row r="165" spans="1:9" ht="12.75">
      <c r="A165" s="145"/>
      <c r="B165" s="145"/>
      <c r="C165" s="116"/>
      <c r="D165" s="114"/>
      <c r="E165" s="114"/>
      <c r="F165" s="116"/>
      <c r="G165" s="114"/>
      <c r="H165" s="117"/>
      <c r="I165" s="145"/>
    </row>
    <row r="166" spans="1:9" ht="12.75">
      <c r="A166" s="145"/>
      <c r="B166" s="145"/>
      <c r="C166" s="116"/>
      <c r="D166" s="114"/>
      <c r="E166" s="114"/>
      <c r="F166" s="116"/>
      <c r="G166" s="114"/>
      <c r="H166" s="117"/>
      <c r="I166" s="145"/>
    </row>
    <row r="167" spans="1:9" ht="12.75">
      <c r="A167" s="145"/>
      <c r="B167" s="145"/>
      <c r="C167" s="116"/>
      <c r="D167" s="114"/>
      <c r="E167" s="114"/>
      <c r="F167" s="116"/>
      <c r="G167" s="114"/>
      <c r="H167" s="117"/>
      <c r="I167" s="145"/>
    </row>
    <row r="168" spans="1:9" ht="12.75">
      <c r="A168" s="145"/>
      <c r="B168" s="145"/>
      <c r="C168" s="116"/>
      <c r="D168" s="114"/>
      <c r="E168" s="114"/>
      <c r="F168" s="116"/>
      <c r="G168" s="114"/>
      <c r="H168" s="117"/>
      <c r="I168" s="145"/>
    </row>
    <row r="169" spans="1:9" ht="12.75">
      <c r="A169" s="145"/>
      <c r="B169" s="145"/>
      <c r="C169" s="116"/>
      <c r="D169" s="114"/>
      <c r="E169" s="114"/>
      <c r="F169" s="116"/>
      <c r="G169" s="114"/>
      <c r="H169" s="117"/>
      <c r="I169" s="145"/>
    </row>
    <row r="170" spans="1:9" ht="12.75">
      <c r="A170" s="145"/>
      <c r="B170" s="145"/>
      <c r="C170" s="116"/>
      <c r="D170" s="114"/>
      <c r="E170" s="114"/>
      <c r="F170" s="116"/>
      <c r="G170" s="114"/>
      <c r="H170" s="117"/>
      <c r="I170" s="145"/>
    </row>
    <row r="171" spans="1:9" ht="12.75">
      <c r="A171" s="145"/>
      <c r="B171" s="145"/>
      <c r="C171" s="116"/>
      <c r="D171" s="114"/>
      <c r="E171" s="114"/>
      <c r="F171" s="116"/>
      <c r="G171" s="114"/>
      <c r="H171" s="117"/>
      <c r="I171" s="145"/>
    </row>
    <row r="172" spans="1:9" ht="12.75">
      <c r="A172" s="145"/>
      <c r="B172" s="145"/>
      <c r="C172" s="116"/>
      <c r="D172" s="114"/>
      <c r="E172" s="114"/>
      <c r="F172" s="116"/>
      <c r="G172" s="114"/>
      <c r="H172" s="117"/>
      <c r="I172" s="145"/>
    </row>
    <row r="173" spans="1:9" ht="12.75">
      <c r="A173" s="145"/>
      <c r="B173" s="145"/>
      <c r="C173" s="116"/>
      <c r="D173" s="114"/>
      <c r="E173" s="114"/>
      <c r="F173" s="116"/>
      <c r="G173" s="114"/>
      <c r="H173" s="117"/>
      <c r="I173" s="145"/>
    </row>
    <row r="174" spans="1:9" ht="12.75">
      <c r="A174" s="145"/>
      <c r="B174" s="145"/>
      <c r="C174" s="116"/>
      <c r="D174" s="114"/>
      <c r="E174" s="114"/>
      <c r="F174" s="116"/>
      <c r="G174" s="114"/>
      <c r="H174" s="117"/>
      <c r="I174" s="145"/>
    </row>
    <row r="175" spans="1:9" ht="12.75">
      <c r="A175" s="145"/>
      <c r="B175" s="145"/>
      <c r="C175" s="116"/>
      <c r="D175" s="114"/>
      <c r="E175" s="114"/>
      <c r="F175" s="116"/>
      <c r="G175" s="114"/>
      <c r="H175" s="117"/>
      <c r="I175" s="145"/>
    </row>
    <row r="176" spans="1:9" ht="12.75">
      <c r="A176" s="145"/>
      <c r="B176" s="145"/>
      <c r="C176" s="116"/>
      <c r="D176" s="114"/>
      <c r="E176" s="114"/>
      <c r="F176" s="116"/>
      <c r="G176" s="114"/>
      <c r="H176" s="117"/>
      <c r="I176" s="145"/>
    </row>
    <row r="177" spans="1:9" ht="12.75">
      <c r="A177" s="145"/>
      <c r="B177" s="145"/>
      <c r="C177" s="116"/>
      <c r="D177" s="114"/>
      <c r="E177" s="114"/>
      <c r="F177" s="116"/>
      <c r="G177" s="114"/>
      <c r="H177" s="117"/>
      <c r="I177" s="145"/>
    </row>
    <row r="178" spans="1:9" ht="12.75">
      <c r="A178" s="145"/>
      <c r="B178" s="145"/>
      <c r="C178" s="116"/>
      <c r="D178" s="114"/>
      <c r="E178" s="114"/>
      <c r="F178" s="116"/>
      <c r="G178" s="114"/>
      <c r="H178" s="117"/>
      <c r="I178" s="145"/>
    </row>
    <row r="179" spans="1:9" ht="12.75">
      <c r="A179" s="145"/>
      <c r="B179" s="145"/>
      <c r="C179" s="116"/>
      <c r="D179" s="114"/>
      <c r="E179" s="114"/>
      <c r="F179" s="116"/>
      <c r="G179" s="114"/>
      <c r="H179" s="117"/>
      <c r="I179" s="145"/>
    </row>
    <row r="180" spans="1:9" ht="12.75">
      <c r="A180" s="145"/>
      <c r="B180" s="145"/>
      <c r="C180" s="116"/>
      <c r="D180" s="114"/>
      <c r="E180" s="114"/>
      <c r="F180" s="116"/>
      <c r="G180" s="114"/>
      <c r="H180" s="117"/>
      <c r="I180" s="145"/>
    </row>
    <row r="181" spans="1:9" ht="12.75">
      <c r="A181" s="145"/>
      <c r="B181" s="145"/>
      <c r="C181" s="116"/>
      <c r="D181" s="114"/>
      <c r="E181" s="114"/>
      <c r="F181" s="116"/>
      <c r="G181" s="114"/>
      <c r="H181" s="117"/>
      <c r="I181" s="145"/>
    </row>
    <row r="182" spans="1:9" ht="12.75">
      <c r="A182" s="145"/>
      <c r="B182" s="145"/>
      <c r="C182" s="116"/>
      <c r="D182" s="114"/>
      <c r="E182" s="114"/>
      <c r="F182" s="116"/>
      <c r="G182" s="114"/>
      <c r="H182" s="117"/>
      <c r="I182" s="145"/>
    </row>
    <row r="183" spans="1:9" ht="12.75">
      <c r="A183" s="145"/>
      <c r="B183" s="145"/>
      <c r="C183" s="116"/>
      <c r="D183" s="114"/>
      <c r="E183" s="114"/>
      <c r="F183" s="116"/>
      <c r="G183" s="114"/>
      <c r="H183" s="117"/>
      <c r="I183" s="145"/>
    </row>
    <row r="184" spans="1:9" ht="12.75">
      <c r="A184" s="145"/>
      <c r="B184" s="145"/>
      <c r="C184" s="116"/>
      <c r="D184" s="114"/>
      <c r="E184" s="114"/>
      <c r="F184" s="116"/>
      <c r="G184" s="114"/>
      <c r="H184" s="117"/>
      <c r="I184" s="145"/>
    </row>
    <row r="185" spans="1:9" ht="12.75">
      <c r="A185" s="145"/>
      <c r="B185" s="145"/>
      <c r="C185" s="116"/>
      <c r="D185" s="114"/>
      <c r="E185" s="114"/>
      <c r="F185" s="116"/>
      <c r="G185" s="114"/>
      <c r="H185" s="117"/>
      <c r="I185" s="145"/>
    </row>
    <row r="186" spans="1:9" ht="12.75">
      <c r="A186" s="145"/>
      <c r="B186" s="145"/>
      <c r="C186" s="116"/>
      <c r="D186" s="114"/>
      <c r="E186" s="114"/>
      <c r="F186" s="116"/>
      <c r="G186" s="114"/>
      <c r="H186" s="117"/>
      <c r="I186" s="145"/>
    </row>
    <row r="187" ht="12.75">
      <c r="F187" s="3"/>
    </row>
    <row r="188" ht="12.75">
      <c r="F188" s="3"/>
    </row>
    <row r="189" ht="12.75">
      <c r="F189" s="3"/>
    </row>
    <row r="190" ht="12.75">
      <c r="F190" s="3"/>
    </row>
    <row r="191" ht="12.75">
      <c r="F191" s="3"/>
    </row>
    <row r="192" ht="12.75">
      <c r="F192" s="3"/>
    </row>
    <row r="193" ht="12.75">
      <c r="F193" s="3"/>
    </row>
    <row r="194" ht="12.75">
      <c r="F194" s="3"/>
    </row>
    <row r="195" ht="12.75">
      <c r="F195" s="3"/>
    </row>
    <row r="196" ht="12.75">
      <c r="F196" s="3"/>
    </row>
    <row r="197" ht="12.75">
      <c r="F197" s="3"/>
    </row>
    <row r="198" ht="12.75">
      <c r="F198" s="3"/>
    </row>
    <row r="199" ht="12.75">
      <c r="F199" s="3"/>
    </row>
    <row r="200" ht="12.75">
      <c r="F200" s="3"/>
    </row>
    <row r="201" ht="12.75">
      <c r="F201" s="3"/>
    </row>
    <row r="202" ht="12.75">
      <c r="F202" s="3"/>
    </row>
    <row r="203" ht="12.75">
      <c r="F203" s="3"/>
    </row>
    <row r="204" ht="12.75">
      <c r="F204" s="3"/>
    </row>
    <row r="205" ht="12.75">
      <c r="F205" s="3"/>
    </row>
    <row r="206" ht="12.75">
      <c r="F206" s="3"/>
    </row>
    <row r="207" ht="12.75">
      <c r="F207" s="3"/>
    </row>
    <row r="208" ht="12.75">
      <c r="F208" s="3"/>
    </row>
    <row r="209" ht="12.75">
      <c r="F209" s="3"/>
    </row>
    <row r="210" ht="12.75">
      <c r="F210" s="3"/>
    </row>
    <row r="211" ht="12.75">
      <c r="F211" s="3"/>
    </row>
    <row r="212" ht="12.75">
      <c r="F212" s="3"/>
    </row>
    <row r="213" ht="12.75">
      <c r="F213" s="3"/>
    </row>
    <row r="214" ht="12.75">
      <c r="F214" s="3"/>
    </row>
    <row r="215" ht="12.75">
      <c r="F215" s="3"/>
    </row>
    <row r="216" ht="12.75">
      <c r="F216" s="3"/>
    </row>
    <row r="217" ht="12.75">
      <c r="F217" s="3"/>
    </row>
    <row r="218" ht="12.75">
      <c r="F218" s="3"/>
    </row>
    <row r="219" ht="12.75">
      <c r="F219" s="3"/>
    </row>
    <row r="220" ht="12.75">
      <c r="F220" s="3"/>
    </row>
    <row r="221" ht="12.75">
      <c r="F221" s="3"/>
    </row>
    <row r="222" ht="12.75">
      <c r="F222" s="3"/>
    </row>
    <row r="223" ht="12.75">
      <c r="F223" s="3"/>
    </row>
    <row r="224" ht="12.75">
      <c r="F224" s="3"/>
    </row>
    <row r="225" ht="12.75">
      <c r="F225" s="3"/>
    </row>
    <row r="226" ht="12.75">
      <c r="F226" s="3"/>
    </row>
    <row r="227" ht="12.75">
      <c r="F227" s="3"/>
    </row>
    <row r="228" ht="12.75">
      <c r="F228" s="3"/>
    </row>
    <row r="229" ht="12.75">
      <c r="F229" s="3"/>
    </row>
    <row r="230" ht="12.75">
      <c r="F230" s="3"/>
    </row>
    <row r="231" ht="12.75">
      <c r="F231" s="3"/>
    </row>
    <row r="232" ht="12.75">
      <c r="F232" s="3"/>
    </row>
    <row r="233" ht="12.75">
      <c r="F233" s="3"/>
    </row>
    <row r="234" ht="12.75">
      <c r="F234" s="3"/>
    </row>
    <row r="235" ht="12.75">
      <c r="F235" s="3"/>
    </row>
    <row r="236" ht="12.75">
      <c r="F236" s="3"/>
    </row>
    <row r="237" ht="12.75">
      <c r="F237" s="3"/>
    </row>
    <row r="238" ht="12.75">
      <c r="F238" s="3"/>
    </row>
    <row r="239" ht="12.75">
      <c r="F239" s="3"/>
    </row>
    <row r="240" ht="12.75">
      <c r="F240" s="3"/>
    </row>
    <row r="241" ht="12.75">
      <c r="F241" s="3"/>
    </row>
    <row r="242" ht="12.75">
      <c r="F242" s="3"/>
    </row>
    <row r="243" ht="12.75">
      <c r="F243" s="3"/>
    </row>
    <row r="244" ht="12.75">
      <c r="F244" s="3"/>
    </row>
    <row r="245" ht="12.75">
      <c r="F245" s="3"/>
    </row>
    <row r="246" ht="12.75">
      <c r="F246" s="3"/>
    </row>
    <row r="247" ht="12.75">
      <c r="F247" s="3"/>
    </row>
    <row r="248" ht="12.75">
      <c r="F248" s="3"/>
    </row>
    <row r="249" ht="12.75">
      <c r="F249" s="3"/>
    </row>
    <row r="250" ht="12.75">
      <c r="F250" s="3"/>
    </row>
    <row r="251" ht="12.75">
      <c r="F251" s="3"/>
    </row>
    <row r="252" ht="12.75">
      <c r="F252" s="3"/>
    </row>
    <row r="253" ht="12.75">
      <c r="F253" s="3"/>
    </row>
    <row r="254" ht="12.75">
      <c r="F254" s="3"/>
    </row>
    <row r="255" ht="12.75">
      <c r="F255" s="3"/>
    </row>
    <row r="256" ht="12.75">
      <c r="F256" s="3"/>
    </row>
    <row r="257" ht="12.75">
      <c r="F257" s="3"/>
    </row>
    <row r="258" ht="12.75">
      <c r="F258" s="3"/>
    </row>
    <row r="259" ht="12.75">
      <c r="F259" s="3"/>
    </row>
    <row r="260" ht="12.75">
      <c r="F260" s="3"/>
    </row>
    <row r="261" ht="12.75">
      <c r="F261" s="3"/>
    </row>
    <row r="262" ht="12.75">
      <c r="F262" s="3"/>
    </row>
    <row r="263" ht="12.75">
      <c r="F263" s="3"/>
    </row>
    <row r="264" ht="12.75">
      <c r="F264" s="3"/>
    </row>
    <row r="265" ht="12.75">
      <c r="F265" s="3"/>
    </row>
    <row r="266" ht="12.75">
      <c r="F266" s="3"/>
    </row>
    <row r="267" ht="12.75">
      <c r="F267" s="3"/>
    </row>
    <row r="268" ht="12.75">
      <c r="F268" s="3"/>
    </row>
    <row r="269" ht="12.75">
      <c r="F269" s="3"/>
    </row>
    <row r="270" ht="12.75">
      <c r="F270" s="3"/>
    </row>
    <row r="271" ht="12.75">
      <c r="F271" s="3"/>
    </row>
    <row r="272" ht="12.75">
      <c r="F272" s="3"/>
    </row>
    <row r="273" ht="12.75">
      <c r="F273" s="3"/>
    </row>
    <row r="274" ht="12.75">
      <c r="F274" s="3"/>
    </row>
    <row r="275" ht="12.75">
      <c r="F275" s="3"/>
    </row>
    <row r="276" ht="12.75">
      <c r="F276" s="3"/>
    </row>
    <row r="277" ht="12.75">
      <c r="F277" s="3"/>
    </row>
    <row r="278" ht="12.75">
      <c r="F278" s="3"/>
    </row>
    <row r="279" ht="12.75">
      <c r="F279" s="3"/>
    </row>
    <row r="280" ht="12.75">
      <c r="F280" s="3"/>
    </row>
    <row r="281" ht="12.75">
      <c r="F281" s="3"/>
    </row>
    <row r="282" ht="12.75">
      <c r="F282" s="3"/>
    </row>
    <row r="283" ht="12.75">
      <c r="F283" s="3"/>
    </row>
    <row r="284" ht="12.75">
      <c r="F284" s="3"/>
    </row>
    <row r="285" ht="12.75">
      <c r="F285" s="3"/>
    </row>
    <row r="286" ht="12.75">
      <c r="F286" s="3"/>
    </row>
    <row r="287" ht="12.75">
      <c r="F287" s="3"/>
    </row>
    <row r="288" ht="12.75">
      <c r="F288" s="3"/>
    </row>
    <row r="289" ht="12.75">
      <c r="F289" s="3"/>
    </row>
    <row r="290" ht="12.75">
      <c r="F290" s="3"/>
    </row>
    <row r="291" ht="12.75">
      <c r="F291" s="3"/>
    </row>
    <row r="292" ht="12.75">
      <c r="F292" s="3"/>
    </row>
    <row r="293" ht="12.75">
      <c r="F293" s="3"/>
    </row>
    <row r="294" ht="12.75">
      <c r="F294" s="3"/>
    </row>
    <row r="295" ht="12.75">
      <c r="F295" s="3"/>
    </row>
    <row r="296" ht="12.75">
      <c r="F296" s="3"/>
    </row>
    <row r="297" ht="12.75">
      <c r="F297" s="3"/>
    </row>
    <row r="298" ht="12.75">
      <c r="F298" s="3"/>
    </row>
    <row r="299" ht="12.75">
      <c r="F299" s="3"/>
    </row>
    <row r="300" ht="12.75">
      <c r="F300" s="3"/>
    </row>
    <row r="301" ht="12.75">
      <c r="F301" s="3"/>
    </row>
    <row r="302" ht="12.75">
      <c r="F302" s="3"/>
    </row>
    <row r="303" ht="12.75">
      <c r="F303" s="3"/>
    </row>
    <row r="304" ht="12.75">
      <c r="F304" s="3"/>
    </row>
    <row r="305" ht="12.75">
      <c r="F305" s="3"/>
    </row>
    <row r="306" ht="12.75">
      <c r="F306" s="3"/>
    </row>
    <row r="307" ht="12.75">
      <c r="F307" s="3"/>
    </row>
    <row r="308" ht="12.75">
      <c r="F308" s="3"/>
    </row>
    <row r="309" ht="12.75">
      <c r="F309" s="3"/>
    </row>
    <row r="310" ht="12.75">
      <c r="F310" s="3"/>
    </row>
    <row r="311" ht="12.75">
      <c r="F311" s="3"/>
    </row>
    <row r="312" ht="12.75">
      <c r="F312" s="3"/>
    </row>
    <row r="313" ht="12.75">
      <c r="F313" s="3"/>
    </row>
    <row r="314" ht="12.75">
      <c r="F314" s="3"/>
    </row>
    <row r="315" ht="12.75">
      <c r="F315" s="3"/>
    </row>
    <row r="316" ht="12.75">
      <c r="F316" s="3"/>
    </row>
    <row r="317" ht="12.75">
      <c r="F317" s="3"/>
    </row>
    <row r="318" ht="12.75">
      <c r="F318" s="3"/>
    </row>
    <row r="319" ht="12.75">
      <c r="F319" s="3"/>
    </row>
    <row r="320" ht="12.75">
      <c r="F320" s="3"/>
    </row>
    <row r="321" ht="12.75">
      <c r="F321" s="3"/>
    </row>
    <row r="322" ht="12.75">
      <c r="F322" s="3"/>
    </row>
    <row r="323" ht="12.75">
      <c r="F323" s="3"/>
    </row>
    <row r="324" ht="12.75">
      <c r="F324" s="3"/>
    </row>
    <row r="325" ht="12.75">
      <c r="F325" s="3"/>
    </row>
    <row r="326" ht="12.75">
      <c r="F326" s="3"/>
    </row>
    <row r="327" ht="12.75">
      <c r="F327" s="3"/>
    </row>
    <row r="328" ht="12.75">
      <c r="F328" s="3"/>
    </row>
    <row r="329" ht="12.75">
      <c r="F329" s="3"/>
    </row>
    <row r="330" ht="12.75">
      <c r="F330" s="3"/>
    </row>
    <row r="331" ht="12.75">
      <c r="F331" s="3"/>
    </row>
    <row r="332" ht="12.75">
      <c r="F332" s="3"/>
    </row>
    <row r="333" ht="12.75">
      <c r="F333" s="3"/>
    </row>
    <row r="334" ht="12.75">
      <c r="F334" s="3"/>
    </row>
    <row r="335" ht="12.75">
      <c r="F335" s="3"/>
    </row>
    <row r="336" ht="12.75">
      <c r="F336" s="3"/>
    </row>
    <row r="337" ht="12.75">
      <c r="F337" s="3"/>
    </row>
    <row r="338" ht="12.75">
      <c r="F338" s="3"/>
    </row>
    <row r="339" ht="12.75">
      <c r="F339" s="3"/>
    </row>
    <row r="340" ht="12.75">
      <c r="F340" s="3"/>
    </row>
    <row r="341" ht="12.75">
      <c r="F341" s="3"/>
    </row>
    <row r="342" ht="12.75">
      <c r="F342" s="3"/>
    </row>
    <row r="343" ht="12.75">
      <c r="F343" s="3"/>
    </row>
    <row r="344" ht="12.75">
      <c r="F344" s="3"/>
    </row>
    <row r="345" ht="12.75">
      <c r="F345" s="3"/>
    </row>
    <row r="346" ht="12.75">
      <c r="F346" s="3"/>
    </row>
    <row r="347" ht="12.75">
      <c r="F347" s="3"/>
    </row>
    <row r="348" ht="12.75">
      <c r="F348" s="3"/>
    </row>
    <row r="349" ht="12.75">
      <c r="F349" s="3"/>
    </row>
    <row r="350" ht="12.75">
      <c r="F350" s="3"/>
    </row>
    <row r="351" ht="12.75">
      <c r="F351" s="3"/>
    </row>
    <row r="352" ht="12.75">
      <c r="F352" s="3"/>
    </row>
    <row r="353" ht="12.75">
      <c r="F353" s="3"/>
    </row>
    <row r="354" ht="12.75">
      <c r="F354" s="3"/>
    </row>
    <row r="355" ht="12.75">
      <c r="F355" s="3"/>
    </row>
    <row r="356" ht="12.75">
      <c r="F356" s="3"/>
    </row>
    <row r="357" ht="12.75">
      <c r="F357" s="3"/>
    </row>
    <row r="358" ht="12.75">
      <c r="F358" s="3"/>
    </row>
    <row r="359" ht="12.75">
      <c r="F359" s="3"/>
    </row>
    <row r="360" ht="12.75">
      <c r="F360" s="3"/>
    </row>
    <row r="361" ht="12.75">
      <c r="F361" s="3"/>
    </row>
    <row r="362" ht="12.75">
      <c r="F362" s="3"/>
    </row>
    <row r="363" ht="12.75">
      <c r="F363" s="3"/>
    </row>
    <row r="364" ht="12.75">
      <c r="F364" s="3"/>
    </row>
    <row r="365" ht="12.75">
      <c r="F365" s="3"/>
    </row>
    <row r="366" ht="12.75">
      <c r="F366" s="3"/>
    </row>
    <row r="367" ht="12.75">
      <c r="F367" s="3"/>
    </row>
    <row r="368" ht="12.75">
      <c r="F368" s="3"/>
    </row>
    <row r="369" ht="12.75">
      <c r="F369" s="3"/>
    </row>
    <row r="370" ht="12.75">
      <c r="F370" s="3"/>
    </row>
    <row r="371" ht="12.75">
      <c r="F371" s="3"/>
    </row>
    <row r="372" ht="12.75">
      <c r="F372" s="3"/>
    </row>
    <row r="373" ht="12.75">
      <c r="F373" s="3"/>
    </row>
    <row r="374" ht="12.75">
      <c r="F374" s="3"/>
    </row>
    <row r="375" ht="12.75">
      <c r="F375" s="3"/>
    </row>
    <row r="376" ht="12.75">
      <c r="F376" s="3"/>
    </row>
    <row r="377" ht="12.75">
      <c r="F377" s="3"/>
    </row>
    <row r="378" ht="12.75">
      <c r="F378" s="3"/>
    </row>
    <row r="379" ht="12.75">
      <c r="F379" s="3"/>
    </row>
    <row r="380" ht="12.75">
      <c r="F380" s="3"/>
    </row>
    <row r="381" ht="12.75">
      <c r="F381" s="3"/>
    </row>
    <row r="382" ht="12.75">
      <c r="F382" s="3"/>
    </row>
    <row r="383" ht="12.75">
      <c r="F383" s="3"/>
    </row>
    <row r="384" ht="12.75">
      <c r="F384" s="3"/>
    </row>
    <row r="385" ht="12.75">
      <c r="F385" s="3"/>
    </row>
    <row r="386" ht="12.75">
      <c r="F386" s="3"/>
    </row>
    <row r="387" ht="12.75">
      <c r="F387" s="3"/>
    </row>
    <row r="388" ht="12.75">
      <c r="F388" s="3"/>
    </row>
    <row r="389" ht="12.75">
      <c r="F389" s="3"/>
    </row>
    <row r="390" ht="12.75">
      <c r="F390" s="3"/>
    </row>
    <row r="391" ht="12.75">
      <c r="F391" s="3"/>
    </row>
    <row r="392" ht="12.75">
      <c r="F392" s="3"/>
    </row>
    <row r="393" ht="12.75">
      <c r="F393" s="3"/>
    </row>
    <row r="394" ht="12.75">
      <c r="F394" s="3"/>
    </row>
    <row r="395" ht="12.75">
      <c r="F395" s="3"/>
    </row>
    <row r="396" ht="12.75">
      <c r="F396" s="3"/>
    </row>
    <row r="397" ht="12.75">
      <c r="F397" s="3"/>
    </row>
    <row r="398" ht="12.75">
      <c r="F398" s="3"/>
    </row>
    <row r="399" ht="12.75">
      <c r="F399" s="3"/>
    </row>
    <row r="400" ht="12.75">
      <c r="F400" s="3"/>
    </row>
    <row r="401" ht="12.75">
      <c r="F401" s="3"/>
    </row>
    <row r="402" ht="12.75">
      <c r="F402" s="3"/>
    </row>
    <row r="403" ht="12.75">
      <c r="F403" s="3"/>
    </row>
    <row r="404" ht="12.75">
      <c r="F404" s="3"/>
    </row>
    <row r="405" ht="12.75">
      <c r="F405" s="3"/>
    </row>
    <row r="406" ht="12.75">
      <c r="F406" s="3"/>
    </row>
    <row r="407" ht="12.75">
      <c r="F407" s="3"/>
    </row>
    <row r="408" ht="12.75">
      <c r="F408" s="3"/>
    </row>
    <row r="409" ht="12.75">
      <c r="F409" s="3"/>
    </row>
    <row r="410" ht="12.75">
      <c r="F410" s="3"/>
    </row>
    <row r="411" ht="12.75">
      <c r="F411" s="3"/>
    </row>
    <row r="412" ht="12.75">
      <c r="F412" s="3"/>
    </row>
    <row r="413" ht="12.75">
      <c r="F413" s="3"/>
    </row>
    <row r="414" ht="12.75">
      <c r="F414" s="3"/>
    </row>
    <row r="415" ht="12.75">
      <c r="F415" s="3"/>
    </row>
    <row r="416" ht="12.75">
      <c r="F416" s="3"/>
    </row>
    <row r="417" ht="12.75">
      <c r="F417" s="3"/>
    </row>
    <row r="418" ht="12.75">
      <c r="F418" s="3"/>
    </row>
    <row r="419" ht="12.75">
      <c r="F419" s="3"/>
    </row>
    <row r="420" ht="12.75">
      <c r="F420" s="3"/>
    </row>
    <row r="421" ht="12.75">
      <c r="F421" s="3"/>
    </row>
    <row r="422" ht="12.75">
      <c r="F422" s="3"/>
    </row>
    <row r="423" ht="12.75">
      <c r="F423" s="3"/>
    </row>
    <row r="424" ht="12.75">
      <c r="F424" s="3"/>
    </row>
    <row r="425" ht="12.75">
      <c r="F425" s="3"/>
    </row>
    <row r="426" ht="12.75">
      <c r="F426" s="3"/>
    </row>
    <row r="427" ht="12.75">
      <c r="F427" s="3"/>
    </row>
    <row r="428" ht="12.75">
      <c r="F428" s="3"/>
    </row>
    <row r="429" ht="12.75">
      <c r="F429" s="3"/>
    </row>
    <row r="430" ht="12.75">
      <c r="F430" s="3"/>
    </row>
    <row r="431" ht="12.75">
      <c r="F431" s="3"/>
    </row>
    <row r="432" ht="12.75">
      <c r="F432" s="3"/>
    </row>
    <row r="433" ht="12.75">
      <c r="F433" s="3"/>
    </row>
    <row r="434" ht="12.75">
      <c r="F434" s="3"/>
    </row>
    <row r="435" ht="12.75">
      <c r="F435" s="3"/>
    </row>
    <row r="436" ht="12.75">
      <c r="F436" s="3"/>
    </row>
    <row r="437" ht="12.75">
      <c r="F437" s="3"/>
    </row>
    <row r="438" ht="12.75">
      <c r="F438" s="3"/>
    </row>
    <row r="439" ht="12.75">
      <c r="F439" s="3"/>
    </row>
    <row r="440" ht="12.75">
      <c r="F440" s="3"/>
    </row>
    <row r="441" ht="12.75">
      <c r="F441" s="3"/>
    </row>
    <row r="442" ht="12.75">
      <c r="F442" s="3"/>
    </row>
    <row r="443" ht="12.75">
      <c r="F443" s="3"/>
    </row>
    <row r="444" ht="12.75">
      <c r="F444" s="3"/>
    </row>
    <row r="445" ht="12.75">
      <c r="F445" s="3"/>
    </row>
    <row r="446" ht="12.75">
      <c r="F446" s="3"/>
    </row>
    <row r="447" ht="12.75">
      <c r="F447" s="3"/>
    </row>
    <row r="448" ht="12.75">
      <c r="F448" s="3"/>
    </row>
    <row r="449" ht="12.75">
      <c r="F449" s="3"/>
    </row>
    <row r="450" ht="12.75">
      <c r="F450" s="3"/>
    </row>
    <row r="451" ht="12.75">
      <c r="F451" s="3"/>
    </row>
    <row r="452" ht="12.75">
      <c r="F452" s="3"/>
    </row>
    <row r="453" ht="12.75">
      <c r="F453" s="3"/>
    </row>
    <row r="454" ht="12.75">
      <c r="F454" s="3"/>
    </row>
    <row r="455" ht="12.75">
      <c r="F455" s="3"/>
    </row>
    <row r="456" ht="12.75">
      <c r="F456" s="3"/>
    </row>
    <row r="457" ht="12.75">
      <c r="F457" s="3"/>
    </row>
    <row r="458" ht="12.75">
      <c r="F458" s="3"/>
    </row>
    <row r="459" ht="12.75">
      <c r="F459" s="3"/>
    </row>
    <row r="460" ht="12.75">
      <c r="F460" s="3"/>
    </row>
    <row r="461" ht="12.75">
      <c r="F461" s="3"/>
    </row>
    <row r="462" ht="12.75">
      <c r="F462" s="3"/>
    </row>
    <row r="463" ht="12.75">
      <c r="F463" s="3"/>
    </row>
    <row r="464" ht="12.75">
      <c r="F464" s="3"/>
    </row>
    <row r="465" ht="12.75">
      <c r="F465" s="3"/>
    </row>
    <row r="466" ht="12.75">
      <c r="F466" s="3"/>
    </row>
    <row r="467" ht="12.75">
      <c r="F467" s="3"/>
    </row>
    <row r="468" ht="12.75">
      <c r="F468" s="3"/>
    </row>
    <row r="469" ht="12.75">
      <c r="F469" s="3"/>
    </row>
    <row r="470" ht="12.75">
      <c r="F470" s="3"/>
    </row>
    <row r="471" ht="12.75">
      <c r="F471" s="3"/>
    </row>
    <row r="472" ht="12.75">
      <c r="F472" s="3"/>
    </row>
    <row r="473" ht="12.75">
      <c r="F473" s="3"/>
    </row>
    <row r="474" ht="12.75">
      <c r="F474" s="3"/>
    </row>
    <row r="475" ht="12.75">
      <c r="F475" s="3"/>
    </row>
    <row r="476" ht="12.75">
      <c r="F476" s="3"/>
    </row>
    <row r="477" ht="12.75">
      <c r="F477" s="3"/>
    </row>
    <row r="478" ht="12.75">
      <c r="F478" s="3"/>
    </row>
    <row r="479" ht="12.75">
      <c r="F479" s="3"/>
    </row>
    <row r="480" ht="12.75">
      <c r="F480" s="3"/>
    </row>
    <row r="481" ht="12.75">
      <c r="F481" s="3"/>
    </row>
    <row r="482" ht="12.75">
      <c r="F482" s="3"/>
    </row>
    <row r="483" ht="12.75">
      <c r="F483" s="3"/>
    </row>
    <row r="484" ht="12.75">
      <c r="F484" s="3"/>
    </row>
    <row r="485" ht="12.75">
      <c r="F485" s="3"/>
    </row>
    <row r="486" ht="12.75">
      <c r="F486" s="3"/>
    </row>
    <row r="487" ht="12.75">
      <c r="F487" s="3"/>
    </row>
    <row r="488" ht="12.75">
      <c r="F488" s="3"/>
    </row>
    <row r="489" ht="12.75">
      <c r="F489" s="3"/>
    </row>
    <row r="490" ht="12.75">
      <c r="F490" s="3"/>
    </row>
    <row r="491" ht="12.75">
      <c r="F491" s="3"/>
    </row>
    <row r="492" ht="12.75">
      <c r="F492" s="3"/>
    </row>
    <row r="493" ht="12.75">
      <c r="F493" s="3"/>
    </row>
    <row r="494" ht="12.75">
      <c r="F494" s="3"/>
    </row>
    <row r="495" ht="12.75">
      <c r="F495" s="3"/>
    </row>
    <row r="496" ht="12.75">
      <c r="F496" s="3"/>
    </row>
    <row r="497" ht="12.75">
      <c r="F497" s="3"/>
    </row>
    <row r="498" ht="12.75">
      <c r="F498" s="3"/>
    </row>
    <row r="499" ht="12.75">
      <c r="F499" s="3"/>
    </row>
    <row r="500" ht="12.75">
      <c r="F500" s="3"/>
    </row>
    <row r="501" ht="12.75">
      <c r="F501" s="3"/>
    </row>
    <row r="502" ht="12.75">
      <c r="F502" s="3"/>
    </row>
    <row r="503" ht="12.75">
      <c r="F503" s="3"/>
    </row>
    <row r="504" ht="12.75">
      <c r="F504" s="3"/>
    </row>
    <row r="505" ht="12.75">
      <c r="F505" s="3"/>
    </row>
    <row r="506" ht="12.75">
      <c r="F506" s="3"/>
    </row>
    <row r="507" ht="12.75">
      <c r="F507" s="3"/>
    </row>
    <row r="508" ht="12.75">
      <c r="F508" s="3"/>
    </row>
    <row r="509" ht="12.75">
      <c r="F509" s="3"/>
    </row>
    <row r="510" ht="12.75">
      <c r="F510" s="3"/>
    </row>
    <row r="511" ht="12.75">
      <c r="F511" s="3"/>
    </row>
    <row r="512" ht="12.75">
      <c r="F512" s="3"/>
    </row>
    <row r="513" ht="12.75">
      <c r="F513" s="3"/>
    </row>
    <row r="514" ht="12.75">
      <c r="F514" s="3"/>
    </row>
    <row r="515" ht="12.75">
      <c r="F515" s="3"/>
    </row>
    <row r="516" ht="12.75">
      <c r="F516" s="3"/>
    </row>
    <row r="517" ht="12.75">
      <c r="F517" s="3"/>
    </row>
    <row r="518" ht="12.75">
      <c r="F518" s="3"/>
    </row>
    <row r="519" ht="12.75">
      <c r="F519" s="3"/>
    </row>
    <row r="520" ht="12.75">
      <c r="F520" s="3"/>
    </row>
    <row r="521" ht="12.75">
      <c r="F521" s="3"/>
    </row>
    <row r="522" ht="12.75">
      <c r="F522" s="3"/>
    </row>
    <row r="523" ht="12.75">
      <c r="F523" s="3"/>
    </row>
    <row r="524" ht="12.75">
      <c r="F524" s="3"/>
    </row>
  </sheetData>
  <sheetProtection/>
  <printOptions/>
  <pageMargins left="0.984251968503937" right="0" top="0" bottom="0" header="0" footer="0"/>
  <pageSetup horizontalDpi="360" verticalDpi="360" orientation="landscape" paperSize="9" r:id="rId1"/>
  <rowBreaks count="1" manualBreakCount="1">
    <brk id="38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2" width="7.00390625" style="10" customWidth="1"/>
    <col min="3" max="3" width="24.28125" style="0" customWidth="1"/>
    <col min="4" max="4" width="22.421875" style="0" customWidth="1"/>
    <col min="5" max="5" width="26.28125" style="0" customWidth="1"/>
    <col min="6" max="6" width="37.57421875" style="5" bestFit="1" customWidth="1"/>
  </cols>
  <sheetData>
    <row r="1" spans="4:5" ht="15">
      <c r="D1" s="292" t="str">
        <f>Startlist!$F1</f>
        <v> </v>
      </c>
      <c r="E1" s="292"/>
    </row>
    <row r="2" spans="1:7" ht="15.75">
      <c r="A2" s="293" t="str">
        <f>Startlist!$F4</f>
        <v>SILVESTON 49th Saaremaa Rally 2016</v>
      </c>
      <c r="B2" s="293"/>
      <c r="C2" s="293"/>
      <c r="D2" s="293"/>
      <c r="E2" s="293"/>
      <c r="F2" s="293"/>
      <c r="G2" s="293"/>
    </row>
    <row r="3" spans="1:7" ht="15">
      <c r="A3" s="292" t="str">
        <f>Startlist!$F5</f>
        <v>October 7 - 8, 2016</v>
      </c>
      <c r="B3" s="292"/>
      <c r="C3" s="292"/>
      <c r="D3" s="292"/>
      <c r="E3" s="292"/>
      <c r="F3" s="292"/>
      <c r="G3" s="292"/>
    </row>
    <row r="4" spans="1:7" ht="15">
      <c r="A4" s="292" t="str">
        <f>Startlist!$F6</f>
        <v>Saaremaa</v>
      </c>
      <c r="B4" s="292"/>
      <c r="C4" s="292"/>
      <c r="D4" s="292"/>
      <c r="E4" s="292"/>
      <c r="F4" s="292"/>
      <c r="G4" s="292"/>
    </row>
    <row r="6" ht="15">
      <c r="A6" s="11" t="s">
        <v>342</v>
      </c>
    </row>
    <row r="7" spans="1:7" ht="12.75">
      <c r="A7" s="15" t="s">
        <v>336</v>
      </c>
      <c r="B7" s="12" t="s">
        <v>319</v>
      </c>
      <c r="C7" s="13" t="s">
        <v>320</v>
      </c>
      <c r="D7" s="14" t="s">
        <v>321</v>
      </c>
      <c r="E7" s="13" t="s">
        <v>324</v>
      </c>
      <c r="F7" s="13" t="s">
        <v>341</v>
      </c>
      <c r="G7" s="36" t="s">
        <v>344</v>
      </c>
    </row>
    <row r="8" spans="1:7" ht="15" customHeight="1" hidden="1">
      <c r="A8" s="8"/>
      <c r="B8" s="9"/>
      <c r="C8" s="7"/>
      <c r="D8" s="7"/>
      <c r="E8" s="7"/>
      <c r="F8" s="37"/>
      <c r="G8" s="50"/>
    </row>
    <row r="9" spans="1:7" ht="15" customHeight="1" hidden="1">
      <c r="A9" s="8"/>
      <c r="B9" s="9"/>
      <c r="C9" s="7"/>
      <c r="D9" s="7"/>
      <c r="E9" s="7"/>
      <c r="F9" s="37"/>
      <c r="G9" s="50"/>
    </row>
    <row r="10" spans="1:7" ht="15" customHeight="1" hidden="1">
      <c r="A10" s="8"/>
      <c r="B10" s="9"/>
      <c r="C10" s="7"/>
      <c r="D10" s="7"/>
      <c r="E10" s="7"/>
      <c r="F10" s="37"/>
      <c r="G10" s="50"/>
    </row>
    <row r="11" spans="1:7" ht="15" customHeight="1" hidden="1">
      <c r="A11" s="8"/>
      <c r="B11" s="9"/>
      <c r="C11" s="7"/>
      <c r="D11" s="7"/>
      <c r="E11" s="7"/>
      <c r="F11" s="37"/>
      <c r="G11" s="50"/>
    </row>
    <row r="12" spans="1:7" ht="15" customHeight="1">
      <c r="A12" s="8" t="s">
        <v>298</v>
      </c>
      <c r="B12" s="9" t="s">
        <v>363</v>
      </c>
      <c r="C12" s="7" t="s">
        <v>391</v>
      </c>
      <c r="D12" s="7" t="s">
        <v>392</v>
      </c>
      <c r="E12" s="7" t="s">
        <v>371</v>
      </c>
      <c r="F12" s="37" t="s">
        <v>2200</v>
      </c>
      <c r="G12" s="50" t="s">
        <v>299</v>
      </c>
    </row>
    <row r="13" spans="1:7" ht="15" customHeight="1">
      <c r="A13" s="8" t="s">
        <v>2983</v>
      </c>
      <c r="B13" s="9" t="s">
        <v>354</v>
      </c>
      <c r="C13" s="7" t="s">
        <v>373</v>
      </c>
      <c r="D13" s="7" t="s">
        <v>374</v>
      </c>
      <c r="E13" s="7" t="s">
        <v>377</v>
      </c>
      <c r="F13" s="37" t="s">
        <v>2200</v>
      </c>
      <c r="G13" s="50" t="s">
        <v>2980</v>
      </c>
    </row>
    <row r="14" spans="1:7" ht="15" customHeight="1">
      <c r="A14" s="8" t="s">
        <v>2976</v>
      </c>
      <c r="B14" s="9" t="s">
        <v>357</v>
      </c>
      <c r="C14" s="7" t="s">
        <v>383</v>
      </c>
      <c r="D14" s="7" t="s">
        <v>384</v>
      </c>
      <c r="E14" s="7" t="s">
        <v>386</v>
      </c>
      <c r="F14" s="37" t="s">
        <v>2200</v>
      </c>
      <c r="G14" s="50" t="s">
        <v>2974</v>
      </c>
    </row>
    <row r="15" spans="1:7" ht="15" customHeight="1">
      <c r="A15" s="8" t="s">
        <v>184</v>
      </c>
      <c r="B15" s="9" t="s">
        <v>357</v>
      </c>
      <c r="C15" s="7" t="s">
        <v>584</v>
      </c>
      <c r="D15" s="7" t="s">
        <v>585</v>
      </c>
      <c r="E15" s="7" t="s">
        <v>377</v>
      </c>
      <c r="F15" s="37" t="s">
        <v>116</v>
      </c>
      <c r="G15" s="50" t="s">
        <v>185</v>
      </c>
    </row>
    <row r="16" spans="1:7" ht="15" customHeight="1">
      <c r="A16" s="8" t="s">
        <v>83</v>
      </c>
      <c r="B16" s="9" t="s">
        <v>357</v>
      </c>
      <c r="C16" s="7" t="s">
        <v>397</v>
      </c>
      <c r="D16" s="7" t="s">
        <v>398</v>
      </c>
      <c r="E16" s="7" t="s">
        <v>386</v>
      </c>
      <c r="F16" s="37" t="s">
        <v>214</v>
      </c>
      <c r="G16" s="50" t="s">
        <v>84</v>
      </c>
    </row>
    <row r="17" spans="1:7" ht="15" customHeight="1">
      <c r="A17" s="8" t="s">
        <v>300</v>
      </c>
      <c r="B17" s="9" t="s">
        <v>357</v>
      </c>
      <c r="C17" s="7" t="s">
        <v>600</v>
      </c>
      <c r="D17" s="7" t="s">
        <v>601</v>
      </c>
      <c r="E17" s="7" t="s">
        <v>377</v>
      </c>
      <c r="F17" s="37" t="s">
        <v>297</v>
      </c>
      <c r="G17" s="50" t="s">
        <v>301</v>
      </c>
    </row>
    <row r="18" spans="1:7" ht="15" customHeight="1">
      <c r="A18" s="8" t="s">
        <v>85</v>
      </c>
      <c r="B18" s="9" t="s">
        <v>357</v>
      </c>
      <c r="C18" s="7" t="s">
        <v>410</v>
      </c>
      <c r="D18" s="7" t="s">
        <v>411</v>
      </c>
      <c r="E18" s="7" t="s">
        <v>412</v>
      </c>
      <c r="F18" s="37" t="s">
        <v>2200</v>
      </c>
      <c r="G18" s="50" t="s">
        <v>86</v>
      </c>
    </row>
    <row r="19" spans="1:7" ht="15" customHeight="1">
      <c r="A19" s="8" t="s">
        <v>302</v>
      </c>
      <c r="B19" s="9" t="s">
        <v>357</v>
      </c>
      <c r="C19" s="7" t="s">
        <v>617</v>
      </c>
      <c r="D19" s="7" t="s">
        <v>618</v>
      </c>
      <c r="E19" s="7" t="s">
        <v>377</v>
      </c>
      <c r="F19" s="37" t="s">
        <v>2200</v>
      </c>
      <c r="G19" s="50" t="s">
        <v>303</v>
      </c>
    </row>
    <row r="20" spans="1:7" ht="15" customHeight="1">
      <c r="A20" s="8" t="s">
        <v>2984</v>
      </c>
      <c r="B20" s="9" t="s">
        <v>355</v>
      </c>
      <c r="C20" s="7" t="s">
        <v>622</v>
      </c>
      <c r="D20" s="7" t="s">
        <v>623</v>
      </c>
      <c r="E20" s="7" t="s">
        <v>456</v>
      </c>
      <c r="F20" s="37" t="s">
        <v>214</v>
      </c>
      <c r="G20" s="50" t="s">
        <v>2980</v>
      </c>
    </row>
    <row r="21" spans="1:7" ht="15" customHeight="1">
      <c r="A21" s="8" t="s">
        <v>2979</v>
      </c>
      <c r="B21" s="9" t="s">
        <v>356</v>
      </c>
      <c r="C21" s="7" t="s">
        <v>429</v>
      </c>
      <c r="D21" s="7" t="s">
        <v>430</v>
      </c>
      <c r="E21" s="7" t="s">
        <v>432</v>
      </c>
      <c r="F21" s="37" t="s">
        <v>81</v>
      </c>
      <c r="G21" s="50" t="s">
        <v>2980</v>
      </c>
    </row>
    <row r="22" spans="1:7" ht="15" customHeight="1">
      <c r="A22" s="8" t="s">
        <v>304</v>
      </c>
      <c r="B22" s="9" t="s">
        <v>357</v>
      </c>
      <c r="C22" s="7" t="s">
        <v>640</v>
      </c>
      <c r="D22" s="7" t="s">
        <v>641</v>
      </c>
      <c r="E22" s="7" t="s">
        <v>377</v>
      </c>
      <c r="F22" s="37" t="s">
        <v>214</v>
      </c>
      <c r="G22" s="50" t="s">
        <v>185</v>
      </c>
    </row>
    <row r="23" spans="1:7" ht="15" customHeight="1">
      <c r="A23" s="8" t="s">
        <v>2394</v>
      </c>
      <c r="B23" s="9" t="s">
        <v>357</v>
      </c>
      <c r="C23" s="7" t="s">
        <v>645</v>
      </c>
      <c r="D23" s="7" t="s">
        <v>646</v>
      </c>
      <c r="E23" s="7" t="s">
        <v>466</v>
      </c>
      <c r="F23" s="37" t="s">
        <v>2199</v>
      </c>
      <c r="G23" s="50" t="s">
        <v>2395</v>
      </c>
    </row>
    <row r="24" spans="1:7" ht="15" customHeight="1">
      <c r="A24" s="8" t="s">
        <v>87</v>
      </c>
      <c r="B24" s="9" t="s">
        <v>355</v>
      </c>
      <c r="C24" s="7" t="s">
        <v>655</v>
      </c>
      <c r="D24" s="7" t="s">
        <v>656</v>
      </c>
      <c r="E24" s="7" t="s">
        <v>658</v>
      </c>
      <c r="F24" s="37" t="s">
        <v>297</v>
      </c>
      <c r="G24" s="50" t="s">
        <v>88</v>
      </c>
    </row>
    <row r="25" spans="1:7" ht="15" customHeight="1">
      <c r="A25" s="8" t="s">
        <v>2396</v>
      </c>
      <c r="B25" s="9" t="s">
        <v>355</v>
      </c>
      <c r="C25" s="7" t="s">
        <v>662</v>
      </c>
      <c r="D25" s="7" t="s">
        <v>663</v>
      </c>
      <c r="E25" s="7" t="s">
        <v>418</v>
      </c>
      <c r="F25" s="37" t="s">
        <v>2200</v>
      </c>
      <c r="G25" s="50" t="s">
        <v>2395</v>
      </c>
    </row>
    <row r="26" spans="1:7" ht="15" customHeight="1">
      <c r="A26" s="8" t="s">
        <v>305</v>
      </c>
      <c r="B26" s="9" t="s">
        <v>355</v>
      </c>
      <c r="C26" s="7" t="s">
        <v>666</v>
      </c>
      <c r="D26" s="7" t="s">
        <v>973</v>
      </c>
      <c r="E26" s="7" t="s">
        <v>658</v>
      </c>
      <c r="F26" s="37" t="s">
        <v>214</v>
      </c>
      <c r="G26" s="50" t="s">
        <v>185</v>
      </c>
    </row>
    <row r="27" spans="1:7" ht="15" customHeight="1">
      <c r="A27" s="8" t="s">
        <v>89</v>
      </c>
      <c r="B27" s="9" t="s">
        <v>358</v>
      </c>
      <c r="C27" s="7" t="s">
        <v>575</v>
      </c>
      <c r="D27" s="7" t="s">
        <v>570</v>
      </c>
      <c r="E27" s="7" t="s">
        <v>572</v>
      </c>
      <c r="F27" s="37" t="s">
        <v>116</v>
      </c>
      <c r="G27" s="50" t="s">
        <v>90</v>
      </c>
    </row>
    <row r="28" spans="1:7" ht="15" customHeight="1">
      <c r="A28" s="8" t="s">
        <v>186</v>
      </c>
      <c r="B28" s="9" t="s">
        <v>358</v>
      </c>
      <c r="C28" s="7" t="s">
        <v>445</v>
      </c>
      <c r="D28" s="7" t="s">
        <v>576</v>
      </c>
      <c r="E28" s="7" t="s">
        <v>673</v>
      </c>
      <c r="F28" s="37" t="s">
        <v>2199</v>
      </c>
      <c r="G28" s="50" t="s">
        <v>187</v>
      </c>
    </row>
    <row r="29" spans="1:7" ht="15" customHeight="1">
      <c r="A29" s="8" t="s">
        <v>91</v>
      </c>
      <c r="B29" s="9" t="s">
        <v>356</v>
      </c>
      <c r="C29" s="7" t="s">
        <v>679</v>
      </c>
      <c r="D29" s="7" t="s">
        <v>680</v>
      </c>
      <c r="E29" s="7" t="s">
        <v>682</v>
      </c>
      <c r="F29" s="37" t="s">
        <v>214</v>
      </c>
      <c r="G29" s="50" t="s">
        <v>88</v>
      </c>
    </row>
    <row r="30" spans="1:7" ht="15" customHeight="1">
      <c r="A30" s="8" t="s">
        <v>306</v>
      </c>
      <c r="B30" s="9" t="s">
        <v>356</v>
      </c>
      <c r="C30" s="7" t="s">
        <v>701</v>
      </c>
      <c r="D30" s="7" t="s">
        <v>702</v>
      </c>
      <c r="E30" s="7" t="s">
        <v>507</v>
      </c>
      <c r="F30" s="37" t="s">
        <v>286</v>
      </c>
      <c r="G30" s="50" t="s">
        <v>307</v>
      </c>
    </row>
    <row r="31" spans="1:7" ht="15" customHeight="1">
      <c r="A31" s="8" t="s">
        <v>308</v>
      </c>
      <c r="B31" s="9" t="s">
        <v>355</v>
      </c>
      <c r="C31" s="7" t="s">
        <v>710</v>
      </c>
      <c r="D31" s="7" t="s">
        <v>711</v>
      </c>
      <c r="E31" s="7" t="s">
        <v>713</v>
      </c>
      <c r="F31" s="37" t="s">
        <v>2200</v>
      </c>
      <c r="G31" s="50" t="s">
        <v>299</v>
      </c>
    </row>
    <row r="32" spans="1:7" ht="15" customHeight="1">
      <c r="A32" s="8" t="s">
        <v>92</v>
      </c>
      <c r="B32" s="9" t="s">
        <v>355</v>
      </c>
      <c r="C32" s="7" t="s">
        <v>718</v>
      </c>
      <c r="D32" s="7" t="s">
        <v>719</v>
      </c>
      <c r="E32" s="7" t="s">
        <v>721</v>
      </c>
      <c r="F32" s="37" t="s">
        <v>214</v>
      </c>
      <c r="G32" s="50" t="s">
        <v>90</v>
      </c>
    </row>
    <row r="33" spans="1:7" ht="15" customHeight="1">
      <c r="A33" s="8" t="s">
        <v>93</v>
      </c>
      <c r="B33" s="9" t="s">
        <v>355</v>
      </c>
      <c r="C33" s="7" t="s">
        <v>723</v>
      </c>
      <c r="D33" s="7" t="s">
        <v>724</v>
      </c>
      <c r="E33" s="7" t="s">
        <v>418</v>
      </c>
      <c r="F33" s="37" t="s">
        <v>214</v>
      </c>
      <c r="G33" s="50" t="s">
        <v>94</v>
      </c>
    </row>
    <row r="34" spans="1:7" ht="15" customHeight="1">
      <c r="A34" s="8" t="s">
        <v>95</v>
      </c>
      <c r="B34" s="9" t="s">
        <v>358</v>
      </c>
      <c r="C34" s="7" t="s">
        <v>458</v>
      </c>
      <c r="D34" s="7" t="s">
        <v>731</v>
      </c>
      <c r="E34" s="7" t="s">
        <v>689</v>
      </c>
      <c r="F34" s="37" t="s">
        <v>214</v>
      </c>
      <c r="G34" s="50" t="s">
        <v>86</v>
      </c>
    </row>
    <row r="35" spans="1:7" ht="15" customHeight="1">
      <c r="A35" s="8" t="s">
        <v>96</v>
      </c>
      <c r="B35" s="9" t="s">
        <v>358</v>
      </c>
      <c r="C35" s="7" t="s">
        <v>482</v>
      </c>
      <c r="D35" s="7" t="s">
        <v>996</v>
      </c>
      <c r="E35" s="7" t="s">
        <v>450</v>
      </c>
      <c r="F35" s="37" t="s">
        <v>2199</v>
      </c>
      <c r="G35" s="50" t="s">
        <v>90</v>
      </c>
    </row>
    <row r="36" spans="1:7" ht="15" customHeight="1">
      <c r="A36" s="8" t="s">
        <v>309</v>
      </c>
      <c r="B36" s="9" t="s">
        <v>358</v>
      </c>
      <c r="C36" s="7" t="s">
        <v>477</v>
      </c>
      <c r="D36" s="7" t="s">
        <v>478</v>
      </c>
      <c r="E36" s="7" t="s">
        <v>456</v>
      </c>
      <c r="F36" s="37" t="s">
        <v>214</v>
      </c>
      <c r="G36" s="50" t="s">
        <v>303</v>
      </c>
    </row>
    <row r="37" spans="1:7" ht="15" customHeight="1">
      <c r="A37" s="8" t="s">
        <v>2397</v>
      </c>
      <c r="B37" s="9" t="s">
        <v>358</v>
      </c>
      <c r="C37" s="7" t="s">
        <v>484</v>
      </c>
      <c r="D37" s="7" t="s">
        <v>485</v>
      </c>
      <c r="E37" s="7" t="s">
        <v>450</v>
      </c>
      <c r="F37" s="37" t="s">
        <v>2200</v>
      </c>
      <c r="G37" s="50" t="s">
        <v>2395</v>
      </c>
    </row>
    <row r="38" spans="1:7" ht="15" customHeight="1">
      <c r="A38" s="8" t="s">
        <v>310</v>
      </c>
      <c r="B38" s="9" t="s">
        <v>356</v>
      </c>
      <c r="C38" s="7" t="s">
        <v>499</v>
      </c>
      <c r="D38" s="7" t="s">
        <v>500</v>
      </c>
      <c r="E38" s="7" t="s">
        <v>502</v>
      </c>
      <c r="F38" s="37" t="s">
        <v>2200</v>
      </c>
      <c r="G38" s="50" t="s">
        <v>303</v>
      </c>
    </row>
    <row r="39" spans="1:7" ht="15" customHeight="1">
      <c r="A39" s="8" t="s">
        <v>97</v>
      </c>
      <c r="B39" s="9" t="s">
        <v>356</v>
      </c>
      <c r="C39" s="7" t="s">
        <v>781</v>
      </c>
      <c r="D39" s="7" t="s">
        <v>782</v>
      </c>
      <c r="E39" s="7" t="s">
        <v>784</v>
      </c>
      <c r="F39" s="37" t="s">
        <v>214</v>
      </c>
      <c r="G39" s="50" t="s">
        <v>90</v>
      </c>
    </row>
    <row r="40" spans="1:7" ht="15" customHeight="1">
      <c r="A40" s="8" t="s">
        <v>2975</v>
      </c>
      <c r="B40" s="9" t="s">
        <v>355</v>
      </c>
      <c r="C40" s="7" t="s">
        <v>807</v>
      </c>
      <c r="D40" s="7" t="s">
        <v>808</v>
      </c>
      <c r="E40" s="7" t="s">
        <v>809</v>
      </c>
      <c r="F40" s="37" t="s">
        <v>2200</v>
      </c>
      <c r="G40" s="50" t="s">
        <v>2974</v>
      </c>
    </row>
    <row r="41" spans="1:7" ht="15" customHeight="1">
      <c r="A41" s="8" t="s">
        <v>311</v>
      </c>
      <c r="B41" s="9" t="s">
        <v>358</v>
      </c>
      <c r="C41" s="7" t="s">
        <v>823</v>
      </c>
      <c r="D41" s="7" t="s">
        <v>824</v>
      </c>
      <c r="E41" s="7" t="s">
        <v>825</v>
      </c>
      <c r="F41" s="37" t="s">
        <v>214</v>
      </c>
      <c r="G41" s="50" t="s">
        <v>303</v>
      </c>
    </row>
    <row r="42" spans="1:7" ht="15" customHeight="1">
      <c r="A42" s="8" t="s">
        <v>2973</v>
      </c>
      <c r="B42" s="9" t="s">
        <v>356</v>
      </c>
      <c r="C42" s="7" t="s">
        <v>831</v>
      </c>
      <c r="D42" s="7" t="s">
        <v>832</v>
      </c>
      <c r="E42" s="7" t="s">
        <v>432</v>
      </c>
      <c r="F42" s="37" t="s">
        <v>214</v>
      </c>
      <c r="G42" s="50" t="s">
        <v>2974</v>
      </c>
    </row>
    <row r="43" spans="1:7" ht="15" customHeight="1">
      <c r="A43" s="8" t="s">
        <v>98</v>
      </c>
      <c r="B43" s="9" t="s">
        <v>367</v>
      </c>
      <c r="C43" s="7" t="s">
        <v>518</v>
      </c>
      <c r="D43" s="7" t="s">
        <v>519</v>
      </c>
      <c r="E43" s="7" t="s">
        <v>843</v>
      </c>
      <c r="F43" s="37" t="s">
        <v>214</v>
      </c>
      <c r="G43" s="50" t="s">
        <v>94</v>
      </c>
    </row>
    <row r="44" spans="1:7" ht="15" customHeight="1">
      <c r="A44" s="8" t="s">
        <v>2977</v>
      </c>
      <c r="B44" s="9" t="s">
        <v>367</v>
      </c>
      <c r="C44" s="7" t="s">
        <v>530</v>
      </c>
      <c r="D44" s="7" t="s">
        <v>531</v>
      </c>
      <c r="E44" s="7" t="s">
        <v>838</v>
      </c>
      <c r="F44" s="37"/>
      <c r="G44" s="50" t="s">
        <v>2978</v>
      </c>
    </row>
    <row r="45" spans="1:7" ht="15" customHeight="1">
      <c r="A45" s="8" t="s">
        <v>2985</v>
      </c>
      <c r="B45" s="9" t="s">
        <v>367</v>
      </c>
      <c r="C45" s="7" t="s">
        <v>521</v>
      </c>
      <c r="D45" s="7" t="s">
        <v>522</v>
      </c>
      <c r="E45" s="7" t="s">
        <v>840</v>
      </c>
      <c r="F45" s="37"/>
      <c r="G45" s="50" t="s">
        <v>2980</v>
      </c>
    </row>
    <row r="46" spans="1:7" ht="15" customHeight="1">
      <c r="A46" s="8" t="s">
        <v>2986</v>
      </c>
      <c r="B46" s="9" t="s">
        <v>367</v>
      </c>
      <c r="C46" s="7" t="s">
        <v>515</v>
      </c>
      <c r="D46" s="7" t="s">
        <v>516</v>
      </c>
      <c r="E46" s="7" t="s">
        <v>847</v>
      </c>
      <c r="F46" s="37" t="s">
        <v>116</v>
      </c>
      <c r="G46" s="50" t="s">
        <v>2982</v>
      </c>
    </row>
    <row r="47" spans="1:7" ht="15" customHeight="1">
      <c r="A47" s="8" t="s">
        <v>99</v>
      </c>
      <c r="B47" s="9" t="s">
        <v>367</v>
      </c>
      <c r="C47" s="7" t="s">
        <v>536</v>
      </c>
      <c r="D47" s="7" t="s">
        <v>537</v>
      </c>
      <c r="E47" s="7" t="s">
        <v>840</v>
      </c>
      <c r="F47" s="37" t="s">
        <v>81</v>
      </c>
      <c r="G47" s="50" t="s">
        <v>88</v>
      </c>
    </row>
    <row r="48" spans="1:7" ht="15" customHeight="1">
      <c r="A48" s="8" t="s">
        <v>2981</v>
      </c>
      <c r="B48" s="9" t="s">
        <v>359</v>
      </c>
      <c r="C48" s="7" t="s">
        <v>542</v>
      </c>
      <c r="D48" s="7" t="s">
        <v>543</v>
      </c>
      <c r="E48" s="7" t="s">
        <v>540</v>
      </c>
      <c r="F48" s="37" t="s">
        <v>214</v>
      </c>
      <c r="G48" s="50" t="s">
        <v>2982</v>
      </c>
    </row>
    <row r="49" spans="1:7" ht="15" customHeight="1">
      <c r="A49" s="8" t="s">
        <v>312</v>
      </c>
      <c r="B49" s="9" t="s">
        <v>359</v>
      </c>
      <c r="C49" s="7" t="s">
        <v>887</v>
      </c>
      <c r="D49" s="7" t="s">
        <v>888</v>
      </c>
      <c r="E49" s="7" t="s">
        <v>540</v>
      </c>
      <c r="F49" s="37" t="s">
        <v>2200</v>
      </c>
      <c r="G49" s="50" t="s">
        <v>303</v>
      </c>
    </row>
    <row r="50" spans="1:7" ht="15" customHeight="1">
      <c r="A50" s="8" t="s">
        <v>3002</v>
      </c>
      <c r="B50" s="9" t="s">
        <v>359</v>
      </c>
      <c r="C50" s="7" t="s">
        <v>890</v>
      </c>
      <c r="D50" s="7" t="s">
        <v>891</v>
      </c>
      <c r="E50" s="7" t="s">
        <v>856</v>
      </c>
      <c r="F50" s="37" t="s">
        <v>297</v>
      </c>
      <c r="G50" s="50" t="s">
        <v>2879</v>
      </c>
    </row>
  </sheetData>
  <sheetProtection/>
  <mergeCells count="4">
    <mergeCell ref="A4:G4"/>
    <mergeCell ref="D1:E1"/>
    <mergeCell ref="A2:G2"/>
    <mergeCell ref="A3:G3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spans="1:9" ht="15.75">
      <c r="A1" s="293" t="str">
        <f>Startlist!$F4</f>
        <v>SILVESTON 49th Saaremaa Rally 2016</v>
      </c>
      <c r="B1" s="293"/>
      <c r="C1" s="293"/>
      <c r="D1" s="293"/>
      <c r="E1" s="293"/>
      <c r="F1" s="293"/>
      <c r="G1" s="293"/>
      <c r="H1" s="293"/>
      <c r="I1" s="293"/>
    </row>
    <row r="2" spans="1:9" ht="15">
      <c r="A2" s="292" t="str">
        <f>Startlist!$F5</f>
        <v>October 7 - 8, 2016</v>
      </c>
      <c r="B2" s="292"/>
      <c r="C2" s="292"/>
      <c r="D2" s="292"/>
      <c r="E2" s="292"/>
      <c r="F2" s="292"/>
      <c r="G2" s="292"/>
      <c r="H2" s="292"/>
      <c r="I2" s="292"/>
    </row>
    <row r="3" spans="1:9" ht="15">
      <c r="A3" s="292" t="str">
        <f>Startlist!$F6</f>
        <v>Saaremaa</v>
      </c>
      <c r="B3" s="292"/>
      <c r="C3" s="292"/>
      <c r="D3" s="292"/>
      <c r="E3" s="292"/>
      <c r="F3" s="292"/>
      <c r="G3" s="292"/>
      <c r="H3" s="292"/>
      <c r="I3" s="292"/>
    </row>
    <row r="5" ht="15">
      <c r="A5" s="11" t="s">
        <v>343</v>
      </c>
    </row>
    <row r="6" spans="1:9" ht="12.75">
      <c r="A6" s="15" t="s">
        <v>336</v>
      </c>
      <c r="B6" s="12" t="s">
        <v>319</v>
      </c>
      <c r="C6" s="13" t="s">
        <v>320</v>
      </c>
      <c r="D6" s="14" t="s">
        <v>321</v>
      </c>
      <c r="E6" s="14" t="s">
        <v>324</v>
      </c>
      <c r="F6" s="13" t="s">
        <v>339</v>
      </c>
      <c r="G6" s="13" t="s">
        <v>340</v>
      </c>
      <c r="H6" s="16" t="s">
        <v>337</v>
      </c>
      <c r="I6" s="17" t="s">
        <v>338</v>
      </c>
    </row>
    <row r="7" spans="1:10" ht="15" customHeight="1" hidden="1">
      <c r="A7" s="49"/>
      <c r="B7" s="44"/>
      <c r="C7" s="45"/>
      <c r="D7" s="45"/>
      <c r="E7" s="45"/>
      <c r="F7" s="45"/>
      <c r="G7" s="45"/>
      <c r="H7" s="56"/>
      <c r="I7" s="57"/>
      <c r="J7" s="77"/>
    </row>
    <row r="8" spans="1:10" ht="15" customHeight="1" hidden="1">
      <c r="A8" s="49"/>
      <c r="B8" s="44"/>
      <c r="C8" s="45"/>
      <c r="D8" s="45"/>
      <c r="E8" s="45"/>
      <c r="F8" s="45"/>
      <c r="G8" s="45"/>
      <c r="H8" s="56"/>
      <c r="I8" s="57"/>
      <c r="J8" s="77"/>
    </row>
    <row r="9" spans="1:10" ht="15" customHeight="1" hidden="1">
      <c r="A9" s="49"/>
      <c r="B9" s="44"/>
      <c r="C9" s="45"/>
      <c r="D9" s="45"/>
      <c r="E9" s="45"/>
      <c r="F9" s="45"/>
      <c r="G9" s="45"/>
      <c r="H9" s="56"/>
      <c r="I9" s="57"/>
      <c r="J9" s="77"/>
    </row>
    <row r="10" spans="1:10" ht="15" customHeight="1" hidden="1">
      <c r="A10" s="49"/>
      <c r="B10" s="44"/>
      <c r="C10" s="45"/>
      <c r="D10" s="45"/>
      <c r="E10" s="45"/>
      <c r="F10" s="45"/>
      <c r="G10" s="45"/>
      <c r="H10" s="56"/>
      <c r="I10" s="57"/>
      <c r="J10" s="77"/>
    </row>
    <row r="11" spans="1:10" ht="15" customHeight="1" hidden="1">
      <c r="A11" s="49"/>
      <c r="B11" s="44"/>
      <c r="C11" s="45"/>
      <c r="D11" s="45"/>
      <c r="E11" s="45"/>
      <c r="F11" s="45"/>
      <c r="G11" s="45"/>
      <c r="H11" s="56"/>
      <c r="I11" s="57"/>
      <c r="J11" s="77"/>
    </row>
    <row r="12" spans="1:10" ht="15" customHeight="1" hidden="1">
      <c r="A12" s="49"/>
      <c r="B12" s="44"/>
      <c r="C12" s="45"/>
      <c r="D12" s="45"/>
      <c r="E12" s="45"/>
      <c r="F12" s="45"/>
      <c r="G12" s="45"/>
      <c r="H12" s="56"/>
      <c r="I12" s="57"/>
      <c r="J12" s="77"/>
    </row>
    <row r="13" spans="1:10" ht="13.5" customHeight="1">
      <c r="A13" s="274">
        <v>215</v>
      </c>
      <c r="B13" s="275" t="s">
        <v>359</v>
      </c>
      <c r="C13" s="276" t="s">
        <v>890</v>
      </c>
      <c r="D13" s="276" t="s">
        <v>891</v>
      </c>
      <c r="E13" s="276" t="s">
        <v>856</v>
      </c>
      <c r="F13" s="276" t="s">
        <v>3328</v>
      </c>
      <c r="G13" s="276" t="s">
        <v>1701</v>
      </c>
      <c r="H13" s="277" t="s">
        <v>1702</v>
      </c>
      <c r="I13" s="278"/>
      <c r="J13" s="77"/>
    </row>
    <row r="14" spans="1:10" ht="13.5" customHeight="1">
      <c r="A14" s="279"/>
      <c r="B14" s="280"/>
      <c r="C14" s="281"/>
      <c r="D14" s="281"/>
      <c r="E14" s="281"/>
      <c r="F14" s="281" t="s">
        <v>2468</v>
      </c>
      <c r="G14" s="281" t="s">
        <v>1701</v>
      </c>
      <c r="H14" s="282" t="s">
        <v>1702</v>
      </c>
      <c r="I14" s="283" t="s">
        <v>2469</v>
      </c>
      <c r="J14" s="77"/>
    </row>
    <row r="15" spans="1:10" ht="15" customHeight="1">
      <c r="A15" s="279" t="s">
        <v>3329</v>
      </c>
      <c r="B15" s="280" t="s">
        <v>358</v>
      </c>
      <c r="C15" s="281" t="s">
        <v>454</v>
      </c>
      <c r="D15" s="281" t="s">
        <v>455</v>
      </c>
      <c r="E15" s="281" t="s">
        <v>456</v>
      </c>
      <c r="F15" s="281" t="s">
        <v>1700</v>
      </c>
      <c r="G15" s="281" t="s">
        <v>1701</v>
      </c>
      <c r="H15" s="282" t="s">
        <v>1702</v>
      </c>
      <c r="I15" s="283" t="s">
        <v>1702</v>
      </c>
      <c r="J15" s="77"/>
    </row>
    <row r="16" spans="1:10" ht="15" customHeight="1">
      <c r="A16" s="49" t="s">
        <v>2202</v>
      </c>
      <c r="B16" s="44" t="s">
        <v>354</v>
      </c>
      <c r="C16" s="45" t="s">
        <v>373</v>
      </c>
      <c r="D16" s="45" t="s">
        <v>374</v>
      </c>
      <c r="E16" s="45" t="s">
        <v>377</v>
      </c>
      <c r="F16" s="45" t="s">
        <v>2203</v>
      </c>
      <c r="G16" s="45" t="s">
        <v>2204</v>
      </c>
      <c r="H16" s="56" t="s">
        <v>2123</v>
      </c>
      <c r="I16" s="57" t="s">
        <v>2123</v>
      </c>
      <c r="J16" s="77"/>
    </row>
    <row r="17" spans="1:10" ht="15" customHeight="1">
      <c r="A17" s="49" t="s">
        <v>2205</v>
      </c>
      <c r="B17" s="44" t="s">
        <v>357</v>
      </c>
      <c r="C17" s="45" t="s">
        <v>383</v>
      </c>
      <c r="D17" s="45" t="s">
        <v>384</v>
      </c>
      <c r="E17" s="45" t="s">
        <v>386</v>
      </c>
      <c r="F17" s="45" t="s">
        <v>2203</v>
      </c>
      <c r="G17" s="45" t="s">
        <v>2206</v>
      </c>
      <c r="H17" s="56" t="s">
        <v>2144</v>
      </c>
      <c r="I17" s="57" t="s">
        <v>2144</v>
      </c>
      <c r="J17" s="77"/>
    </row>
    <row r="18" spans="1:10" ht="15" customHeight="1">
      <c r="A18" s="49" t="s">
        <v>2207</v>
      </c>
      <c r="B18" s="44" t="s">
        <v>357</v>
      </c>
      <c r="C18" s="45" t="s">
        <v>584</v>
      </c>
      <c r="D18" s="45" t="s">
        <v>585</v>
      </c>
      <c r="E18" s="45" t="s">
        <v>377</v>
      </c>
      <c r="F18" s="45" t="s">
        <v>2203</v>
      </c>
      <c r="G18" s="45" t="s">
        <v>2208</v>
      </c>
      <c r="H18" s="56" t="s">
        <v>2184</v>
      </c>
      <c r="I18" s="57" t="s">
        <v>2184</v>
      </c>
      <c r="J18" s="77"/>
    </row>
    <row r="19" spans="1:10" ht="15" customHeight="1">
      <c r="A19" s="49" t="s">
        <v>176</v>
      </c>
      <c r="B19" s="44" t="s">
        <v>355</v>
      </c>
      <c r="C19" s="45" t="s">
        <v>620</v>
      </c>
      <c r="D19" s="45" t="s">
        <v>621</v>
      </c>
      <c r="E19" s="45" t="s">
        <v>418</v>
      </c>
      <c r="F19" s="45" t="s">
        <v>177</v>
      </c>
      <c r="G19" s="45" t="s">
        <v>178</v>
      </c>
      <c r="H19" s="56" t="s">
        <v>1365</v>
      </c>
      <c r="I19" s="57" t="s">
        <v>1365</v>
      </c>
      <c r="J19" s="77"/>
    </row>
    <row r="20" spans="1:10" ht="15" customHeight="1">
      <c r="A20" s="49" t="s">
        <v>100</v>
      </c>
      <c r="B20" s="44" t="s">
        <v>357</v>
      </c>
      <c r="C20" s="45" t="s">
        <v>468</v>
      </c>
      <c r="D20" s="45" t="s">
        <v>469</v>
      </c>
      <c r="E20" s="45" t="s">
        <v>408</v>
      </c>
      <c r="F20" s="45" t="s">
        <v>94</v>
      </c>
      <c r="G20" s="45" t="s">
        <v>2210</v>
      </c>
      <c r="H20" s="56" t="s">
        <v>1802</v>
      </c>
      <c r="I20" s="57" t="s">
        <v>1802</v>
      </c>
      <c r="J20" s="77"/>
    </row>
    <row r="21" spans="1:10" ht="15" customHeight="1">
      <c r="A21" s="49" t="s">
        <v>2876</v>
      </c>
      <c r="B21" s="44" t="s">
        <v>357</v>
      </c>
      <c r="C21" s="45" t="s">
        <v>649</v>
      </c>
      <c r="D21" s="45" t="s">
        <v>650</v>
      </c>
      <c r="E21" s="45" t="s">
        <v>466</v>
      </c>
      <c r="F21" s="45" t="s">
        <v>2877</v>
      </c>
      <c r="G21" s="45" t="s">
        <v>178</v>
      </c>
      <c r="H21" s="56" t="s">
        <v>1365</v>
      </c>
      <c r="I21" s="57" t="s">
        <v>1365</v>
      </c>
      <c r="J21" s="77"/>
    </row>
    <row r="22" spans="1:10" ht="15" customHeight="1">
      <c r="A22" s="274" t="s">
        <v>179</v>
      </c>
      <c r="B22" s="275" t="s">
        <v>355</v>
      </c>
      <c r="C22" s="276" t="s">
        <v>655</v>
      </c>
      <c r="D22" s="276" t="s">
        <v>656</v>
      </c>
      <c r="E22" s="276" t="s">
        <v>658</v>
      </c>
      <c r="F22" s="276" t="s">
        <v>180</v>
      </c>
      <c r="G22" s="276" t="s">
        <v>181</v>
      </c>
      <c r="H22" s="277" t="s">
        <v>3271</v>
      </c>
      <c r="I22" s="278" t="s">
        <v>3271</v>
      </c>
      <c r="J22" s="77"/>
    </row>
    <row r="23" spans="1:10" ht="15" customHeight="1">
      <c r="A23" s="274" t="s">
        <v>2209</v>
      </c>
      <c r="B23" s="275" t="s">
        <v>355</v>
      </c>
      <c r="C23" s="276" t="s">
        <v>659</v>
      </c>
      <c r="D23" s="276" t="s">
        <v>660</v>
      </c>
      <c r="E23" s="276" t="s">
        <v>418</v>
      </c>
      <c r="F23" s="276" t="s">
        <v>2203</v>
      </c>
      <c r="G23" s="276" t="s">
        <v>2210</v>
      </c>
      <c r="H23" s="277" t="s">
        <v>1802</v>
      </c>
      <c r="I23" s="278"/>
      <c r="J23" s="77"/>
    </row>
    <row r="24" spans="1:10" ht="15" customHeight="1">
      <c r="A24" s="279"/>
      <c r="B24" s="280"/>
      <c r="C24" s="281"/>
      <c r="D24" s="281"/>
      <c r="E24" s="281"/>
      <c r="F24" s="281" t="s">
        <v>3360</v>
      </c>
      <c r="G24" s="281" t="s">
        <v>1701</v>
      </c>
      <c r="H24" s="282" t="s">
        <v>1702</v>
      </c>
      <c r="I24" s="283" t="s">
        <v>3003</v>
      </c>
      <c r="J24" s="77"/>
    </row>
    <row r="25" spans="1:10" ht="15" customHeight="1">
      <c r="A25" s="279" t="s">
        <v>2878</v>
      </c>
      <c r="B25" s="280" t="s">
        <v>356</v>
      </c>
      <c r="C25" s="281" t="s">
        <v>441</v>
      </c>
      <c r="D25" s="281" t="s">
        <v>442</v>
      </c>
      <c r="E25" s="281" t="s">
        <v>432</v>
      </c>
      <c r="F25" s="281" t="s">
        <v>2879</v>
      </c>
      <c r="G25" s="281" t="s">
        <v>2880</v>
      </c>
      <c r="H25" s="282" t="s">
        <v>2679</v>
      </c>
      <c r="I25" s="283" t="s">
        <v>2679</v>
      </c>
      <c r="J25" s="77"/>
    </row>
    <row r="26" spans="1:10" ht="15" customHeight="1">
      <c r="A26" s="49" t="s">
        <v>182</v>
      </c>
      <c r="B26" s="44" t="s">
        <v>356</v>
      </c>
      <c r="C26" s="45" t="s">
        <v>701</v>
      </c>
      <c r="D26" s="45" t="s">
        <v>702</v>
      </c>
      <c r="E26" s="45" t="s">
        <v>507</v>
      </c>
      <c r="F26" s="45" t="s">
        <v>180</v>
      </c>
      <c r="G26" s="45" t="s">
        <v>183</v>
      </c>
      <c r="H26" s="56" t="s">
        <v>2123</v>
      </c>
      <c r="I26" s="57" t="s">
        <v>2123</v>
      </c>
      <c r="J26" s="77"/>
    </row>
    <row r="27" spans="1:10" ht="15" customHeight="1">
      <c r="A27" s="49" t="s">
        <v>2881</v>
      </c>
      <c r="B27" s="44" t="s">
        <v>358</v>
      </c>
      <c r="C27" s="45" t="s">
        <v>792</v>
      </c>
      <c r="D27" s="45" t="s">
        <v>793</v>
      </c>
      <c r="E27" s="45" t="s">
        <v>795</v>
      </c>
      <c r="F27" s="45" t="s">
        <v>2882</v>
      </c>
      <c r="G27" s="45" t="s">
        <v>2210</v>
      </c>
      <c r="H27" s="56" t="s">
        <v>1802</v>
      </c>
      <c r="I27" s="57" t="s">
        <v>1802</v>
      </c>
      <c r="J27" s="77"/>
    </row>
    <row r="28" spans="1:10" ht="15" customHeight="1">
      <c r="A28" s="274" t="s">
        <v>2211</v>
      </c>
      <c r="B28" s="275" t="s">
        <v>356</v>
      </c>
      <c r="C28" s="276" t="s">
        <v>803</v>
      </c>
      <c r="D28" s="276" t="s">
        <v>804</v>
      </c>
      <c r="E28" s="276" t="s">
        <v>805</v>
      </c>
      <c r="F28" s="276" t="s">
        <v>2212</v>
      </c>
      <c r="G28" s="276" t="s">
        <v>2213</v>
      </c>
      <c r="H28" s="277" t="s">
        <v>2092</v>
      </c>
      <c r="I28" s="278" t="s">
        <v>2092</v>
      </c>
      <c r="J28" s="77"/>
    </row>
    <row r="29" spans="1:10" ht="15" customHeight="1">
      <c r="A29" s="274" t="s">
        <v>101</v>
      </c>
      <c r="B29" s="275" t="s">
        <v>358</v>
      </c>
      <c r="C29" s="276" t="s">
        <v>834</v>
      </c>
      <c r="D29" s="276" t="s">
        <v>835</v>
      </c>
      <c r="E29" s="276" t="s">
        <v>836</v>
      </c>
      <c r="F29" s="276" t="s">
        <v>94</v>
      </c>
      <c r="G29" s="276" t="s">
        <v>178</v>
      </c>
      <c r="H29" s="277" t="s">
        <v>1365</v>
      </c>
      <c r="I29" s="278"/>
      <c r="J29" s="77"/>
    </row>
    <row r="30" spans="1:10" ht="15" customHeight="1">
      <c r="A30" s="279"/>
      <c r="B30" s="280"/>
      <c r="C30" s="281"/>
      <c r="D30" s="281"/>
      <c r="E30" s="281"/>
      <c r="F30" s="281" t="s">
        <v>84</v>
      </c>
      <c r="G30" s="281" t="s">
        <v>102</v>
      </c>
      <c r="H30" s="282" t="s">
        <v>103</v>
      </c>
      <c r="I30" s="283" t="s">
        <v>74</v>
      </c>
      <c r="J30" s="77"/>
    </row>
  </sheetData>
  <sheetProtection/>
  <mergeCells count="3">
    <mergeCell ref="A1:I1"/>
    <mergeCell ref="A2:I2"/>
    <mergeCell ref="A3:I3"/>
  </mergeCells>
  <printOptions/>
  <pageMargins left="0.7874015748031497" right="0" top="0" bottom="0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22.57421875" style="3" customWidth="1"/>
    <col min="2" max="5" width="17.7109375" style="0" customWidth="1"/>
    <col min="6" max="6" width="18.7109375" style="0" bestFit="1" customWidth="1"/>
    <col min="7" max="8" width="19.00390625" style="0" bestFit="1" customWidth="1"/>
    <col min="9" max="9" width="19.140625" style="0" customWidth="1"/>
  </cols>
  <sheetData>
    <row r="1" spans="5:9" ht="15">
      <c r="E1" s="24"/>
      <c r="I1" s="24" t="str">
        <f>Startlist!$F1</f>
        <v> </v>
      </c>
    </row>
    <row r="2" spans="1:9" ht="15.75">
      <c r="A2" s="293" t="str">
        <f>Startlist!$F4</f>
        <v>SILVESTON 49th Saaremaa Rally 2016</v>
      </c>
      <c r="B2" s="293"/>
      <c r="C2" s="293"/>
      <c r="D2" s="293"/>
      <c r="E2" s="293"/>
      <c r="F2" s="293"/>
      <c r="G2" s="293"/>
      <c r="H2" s="293"/>
      <c r="I2" s="293"/>
    </row>
    <row r="3" spans="1:9" ht="15">
      <c r="A3" s="292" t="str">
        <f>Startlist!$F5</f>
        <v>October 7 - 8, 2016</v>
      </c>
      <c r="B3" s="292"/>
      <c r="C3" s="292"/>
      <c r="D3" s="292"/>
      <c r="E3" s="292"/>
      <c r="F3" s="292"/>
      <c r="G3" s="292"/>
      <c r="H3" s="292"/>
      <c r="I3" s="292"/>
    </row>
    <row r="4" spans="1:9" ht="15">
      <c r="A4" s="292" t="str">
        <f>Startlist!$F6</f>
        <v>Saaremaa</v>
      </c>
      <c r="B4" s="292"/>
      <c r="C4" s="292"/>
      <c r="D4" s="292"/>
      <c r="E4" s="292"/>
      <c r="F4" s="292"/>
      <c r="G4" s="292"/>
      <c r="H4" s="292"/>
      <c r="I4" s="292"/>
    </row>
    <row r="6" spans="1:9" ht="15">
      <c r="A6" s="6" t="s">
        <v>350</v>
      </c>
      <c r="I6" s="212" t="s">
        <v>3004</v>
      </c>
    </row>
    <row r="7" spans="1:9" ht="12.75">
      <c r="A7" s="215"/>
      <c r="B7" s="18"/>
      <c r="C7" s="18"/>
      <c r="D7" s="18"/>
      <c r="E7" s="19"/>
      <c r="F7" s="18"/>
      <c r="G7" s="18"/>
      <c r="H7" s="18"/>
      <c r="I7" s="213"/>
    </row>
    <row r="8" spans="1:9" ht="13.5" customHeight="1">
      <c r="A8" s="216"/>
      <c r="B8" s="107" t="s">
        <v>363</v>
      </c>
      <c r="C8" s="108" t="s">
        <v>354</v>
      </c>
      <c r="D8" s="108" t="s">
        <v>359</v>
      </c>
      <c r="E8" s="107" t="s">
        <v>356</v>
      </c>
      <c r="F8" s="108" t="s">
        <v>358</v>
      </c>
      <c r="G8" s="108" t="s">
        <v>355</v>
      </c>
      <c r="H8" s="108" t="s">
        <v>357</v>
      </c>
      <c r="I8" s="107" t="s">
        <v>367</v>
      </c>
    </row>
    <row r="9" spans="1:9" ht="12.75" customHeight="1">
      <c r="A9" s="214" t="s">
        <v>2214</v>
      </c>
      <c r="B9" s="38" t="s">
        <v>1054</v>
      </c>
      <c r="C9" s="38" t="s">
        <v>1072</v>
      </c>
      <c r="D9" s="38" t="s">
        <v>1387</v>
      </c>
      <c r="E9" s="38" t="s">
        <v>1445</v>
      </c>
      <c r="F9" s="38" t="s">
        <v>1485</v>
      </c>
      <c r="G9" s="38" t="s">
        <v>1345</v>
      </c>
      <c r="H9" s="38" t="s">
        <v>1091</v>
      </c>
      <c r="I9" s="38" t="s">
        <v>1944</v>
      </c>
    </row>
    <row r="10" spans="1:9" ht="12.75" customHeight="1">
      <c r="A10" s="41" t="s">
        <v>2215</v>
      </c>
      <c r="B10" s="39" t="s">
        <v>2216</v>
      </c>
      <c r="C10" s="39" t="s">
        <v>2217</v>
      </c>
      <c r="D10" s="39" t="s">
        <v>2218</v>
      </c>
      <c r="E10" s="39" t="s">
        <v>2219</v>
      </c>
      <c r="F10" s="39" t="s">
        <v>2220</v>
      </c>
      <c r="G10" s="39" t="s">
        <v>2221</v>
      </c>
      <c r="H10" s="39" t="s">
        <v>2222</v>
      </c>
      <c r="I10" s="39" t="s">
        <v>2223</v>
      </c>
    </row>
    <row r="11" spans="1:9" ht="12.75" customHeight="1">
      <c r="A11" s="42" t="s">
        <v>2224</v>
      </c>
      <c r="B11" s="40" t="s">
        <v>2225</v>
      </c>
      <c r="C11" s="40" t="s">
        <v>2226</v>
      </c>
      <c r="D11" s="40" t="s">
        <v>2227</v>
      </c>
      <c r="E11" s="40" t="s">
        <v>2228</v>
      </c>
      <c r="F11" s="40" t="s">
        <v>2229</v>
      </c>
      <c r="G11" s="40" t="s">
        <v>2230</v>
      </c>
      <c r="H11" s="40" t="s">
        <v>2231</v>
      </c>
      <c r="I11" s="40" t="s">
        <v>2232</v>
      </c>
    </row>
    <row r="12" spans="1:9" ht="12.75" customHeight="1">
      <c r="A12" s="214" t="s">
        <v>2233</v>
      </c>
      <c r="B12" s="38" t="s">
        <v>1055</v>
      </c>
      <c r="C12" s="38" t="s">
        <v>1063</v>
      </c>
      <c r="D12" s="38" t="s">
        <v>1394</v>
      </c>
      <c r="E12" s="38" t="s">
        <v>1446</v>
      </c>
      <c r="F12" s="38" t="s">
        <v>1479</v>
      </c>
      <c r="G12" s="38" t="s">
        <v>1309</v>
      </c>
      <c r="H12" s="38" t="s">
        <v>1235</v>
      </c>
      <c r="I12" s="38" t="s">
        <v>1957</v>
      </c>
    </row>
    <row r="13" spans="1:9" ht="12.75" customHeight="1">
      <c r="A13" s="41" t="s">
        <v>2234</v>
      </c>
      <c r="B13" s="39" t="s">
        <v>2235</v>
      </c>
      <c r="C13" s="39" t="s">
        <v>2236</v>
      </c>
      <c r="D13" s="39" t="s">
        <v>2237</v>
      </c>
      <c r="E13" s="39" t="s">
        <v>2238</v>
      </c>
      <c r="F13" s="39" t="s">
        <v>2239</v>
      </c>
      <c r="G13" s="39" t="s">
        <v>2240</v>
      </c>
      <c r="H13" s="39" t="s">
        <v>2241</v>
      </c>
      <c r="I13" s="39" t="s">
        <v>2242</v>
      </c>
    </row>
    <row r="14" spans="1:9" ht="12.75" customHeight="1">
      <c r="A14" s="42" t="s">
        <v>2243</v>
      </c>
      <c r="B14" s="40" t="s">
        <v>2225</v>
      </c>
      <c r="C14" s="40" t="s">
        <v>2244</v>
      </c>
      <c r="D14" s="40" t="s">
        <v>2245</v>
      </c>
      <c r="E14" s="40" t="s">
        <v>2228</v>
      </c>
      <c r="F14" s="40" t="s">
        <v>2246</v>
      </c>
      <c r="G14" s="40" t="s">
        <v>2247</v>
      </c>
      <c r="H14" s="40" t="s">
        <v>2248</v>
      </c>
      <c r="I14" s="40" t="s">
        <v>2249</v>
      </c>
    </row>
    <row r="15" spans="1:9" ht="12.75" customHeight="1">
      <c r="A15" s="214" t="s">
        <v>1700</v>
      </c>
      <c r="B15" s="38" t="s">
        <v>1056</v>
      </c>
      <c r="C15" s="38" t="s">
        <v>1079</v>
      </c>
      <c r="D15" s="38" t="s">
        <v>1389</v>
      </c>
      <c r="E15" s="38" t="s">
        <v>1447</v>
      </c>
      <c r="F15" s="38" t="s">
        <v>1480</v>
      </c>
      <c r="G15" s="38" t="s">
        <v>1347</v>
      </c>
      <c r="H15" s="38" t="s">
        <v>1064</v>
      </c>
      <c r="I15" s="38" t="s">
        <v>1340</v>
      </c>
    </row>
    <row r="16" spans="1:9" ht="12.75" customHeight="1">
      <c r="A16" s="41" t="s">
        <v>2250</v>
      </c>
      <c r="B16" s="39" t="s">
        <v>2251</v>
      </c>
      <c r="C16" s="39" t="s">
        <v>2252</v>
      </c>
      <c r="D16" s="39" t="s">
        <v>2253</v>
      </c>
      <c r="E16" s="39" t="s">
        <v>2254</v>
      </c>
      <c r="F16" s="39" t="s">
        <v>2255</v>
      </c>
      <c r="G16" s="39" t="s">
        <v>2256</v>
      </c>
      <c r="H16" s="39" t="s">
        <v>2257</v>
      </c>
      <c r="I16" s="39" t="s">
        <v>2258</v>
      </c>
    </row>
    <row r="17" spans="1:9" ht="12.75" customHeight="1">
      <c r="A17" s="42" t="s">
        <v>2259</v>
      </c>
      <c r="B17" s="40" t="s">
        <v>2225</v>
      </c>
      <c r="C17" s="40" t="s">
        <v>2260</v>
      </c>
      <c r="D17" s="40" t="s">
        <v>2227</v>
      </c>
      <c r="E17" s="40" t="s">
        <v>2228</v>
      </c>
      <c r="F17" s="40" t="s">
        <v>2246</v>
      </c>
      <c r="G17" s="40" t="s">
        <v>2230</v>
      </c>
      <c r="H17" s="40" t="s">
        <v>2261</v>
      </c>
      <c r="I17" s="40" t="s">
        <v>2232</v>
      </c>
    </row>
    <row r="18" spans="1:9" ht="12.75" customHeight="1">
      <c r="A18" s="214" t="s">
        <v>3005</v>
      </c>
      <c r="B18" s="38" t="s">
        <v>295</v>
      </c>
      <c r="C18" s="38" t="s">
        <v>2398</v>
      </c>
      <c r="D18" s="38" t="s">
        <v>3197</v>
      </c>
      <c r="E18" s="38" t="s">
        <v>2116</v>
      </c>
      <c r="F18" s="38" t="s">
        <v>3219</v>
      </c>
      <c r="G18" s="38" t="s">
        <v>3269</v>
      </c>
      <c r="H18" s="38" t="s">
        <v>3171</v>
      </c>
      <c r="I18" s="38" t="s">
        <v>242</v>
      </c>
    </row>
    <row r="19" spans="1:9" ht="12.75" customHeight="1">
      <c r="A19" s="41" t="s">
        <v>3006</v>
      </c>
      <c r="B19" s="39" t="s">
        <v>3007</v>
      </c>
      <c r="C19" s="39" t="s">
        <v>3008</v>
      </c>
      <c r="D19" s="39" t="s">
        <v>3009</v>
      </c>
      <c r="E19" s="39" t="s">
        <v>3010</v>
      </c>
      <c r="F19" s="39" t="s">
        <v>3011</v>
      </c>
      <c r="G19" s="39" t="s">
        <v>3012</v>
      </c>
      <c r="H19" s="39" t="s">
        <v>3013</v>
      </c>
      <c r="I19" s="39" t="s">
        <v>3014</v>
      </c>
    </row>
    <row r="20" spans="1:9" ht="12.75" customHeight="1">
      <c r="A20" s="42" t="s">
        <v>3015</v>
      </c>
      <c r="B20" s="40" t="s">
        <v>2225</v>
      </c>
      <c r="C20" s="40" t="s">
        <v>2244</v>
      </c>
      <c r="D20" s="40" t="s">
        <v>2245</v>
      </c>
      <c r="E20" s="40" t="s">
        <v>2228</v>
      </c>
      <c r="F20" s="40" t="s">
        <v>3016</v>
      </c>
      <c r="G20" s="40" t="s">
        <v>3017</v>
      </c>
      <c r="H20" s="40" t="s">
        <v>2231</v>
      </c>
      <c r="I20" s="40" t="s">
        <v>2232</v>
      </c>
    </row>
    <row r="21" spans="1:9" ht="12.75" customHeight="1">
      <c r="A21" s="214" t="s">
        <v>3018</v>
      </c>
      <c r="B21" s="38" t="s">
        <v>3139</v>
      </c>
      <c r="C21" s="38" t="s">
        <v>2399</v>
      </c>
      <c r="D21" s="38" t="s">
        <v>3196</v>
      </c>
      <c r="E21" s="38" t="s">
        <v>3167</v>
      </c>
      <c r="F21" s="38" t="s">
        <v>3220</v>
      </c>
      <c r="G21" s="38" t="s">
        <v>3169</v>
      </c>
      <c r="H21" s="38" t="s">
        <v>3172</v>
      </c>
      <c r="I21" s="38" t="s">
        <v>128</v>
      </c>
    </row>
    <row r="22" spans="1:9" ht="12.75" customHeight="1">
      <c r="A22" s="41" t="s">
        <v>3019</v>
      </c>
      <c r="B22" s="39" t="s">
        <v>3020</v>
      </c>
      <c r="C22" s="39" t="s">
        <v>3021</v>
      </c>
      <c r="D22" s="39" t="s">
        <v>3022</v>
      </c>
      <c r="E22" s="39" t="s">
        <v>3023</v>
      </c>
      <c r="F22" s="39" t="s">
        <v>3024</v>
      </c>
      <c r="G22" s="39" t="s">
        <v>3025</v>
      </c>
      <c r="H22" s="39" t="s">
        <v>3026</v>
      </c>
      <c r="I22" s="39" t="s">
        <v>3027</v>
      </c>
    </row>
    <row r="23" spans="1:9" ht="12.75" customHeight="1">
      <c r="A23" s="42" t="s">
        <v>3028</v>
      </c>
      <c r="B23" s="40" t="s">
        <v>3029</v>
      </c>
      <c r="C23" s="40" t="s">
        <v>2244</v>
      </c>
      <c r="D23" s="40" t="s">
        <v>2227</v>
      </c>
      <c r="E23" s="40" t="s">
        <v>2228</v>
      </c>
      <c r="F23" s="40" t="s">
        <v>3016</v>
      </c>
      <c r="G23" s="40" t="s">
        <v>2230</v>
      </c>
      <c r="H23" s="40" t="s">
        <v>2231</v>
      </c>
      <c r="I23" s="40" t="s">
        <v>2232</v>
      </c>
    </row>
    <row r="24" spans="1:9" ht="12.75" customHeight="1">
      <c r="A24" s="214" t="s">
        <v>3328</v>
      </c>
      <c r="B24" s="38" t="s">
        <v>3283</v>
      </c>
      <c r="C24" s="38" t="s">
        <v>3321</v>
      </c>
      <c r="D24" s="38" t="s">
        <v>3331</v>
      </c>
      <c r="E24" s="38" t="s">
        <v>3296</v>
      </c>
      <c r="F24" s="38" t="s">
        <v>3378</v>
      </c>
      <c r="G24" s="38" t="s">
        <v>3311</v>
      </c>
      <c r="H24" s="38" t="s">
        <v>3326</v>
      </c>
      <c r="I24" s="38" t="s">
        <v>21</v>
      </c>
    </row>
    <row r="25" spans="1:9" ht="12.75" customHeight="1">
      <c r="A25" s="41" t="s">
        <v>3030</v>
      </c>
      <c r="B25" s="39" t="s">
        <v>3031</v>
      </c>
      <c r="C25" s="39" t="s">
        <v>3032</v>
      </c>
      <c r="D25" s="39" t="s">
        <v>3033</v>
      </c>
      <c r="E25" s="39" t="s">
        <v>3034</v>
      </c>
      <c r="F25" s="39" t="s">
        <v>3035</v>
      </c>
      <c r="G25" s="39" t="s">
        <v>3036</v>
      </c>
      <c r="H25" s="39" t="s">
        <v>3037</v>
      </c>
      <c r="I25" s="39" t="s">
        <v>3038</v>
      </c>
    </row>
    <row r="26" spans="1:9" ht="12.75" customHeight="1">
      <c r="A26" s="42" t="s">
        <v>3039</v>
      </c>
      <c r="B26" s="40" t="s">
        <v>3040</v>
      </c>
      <c r="C26" s="40" t="s">
        <v>2226</v>
      </c>
      <c r="D26" s="40" t="s">
        <v>2245</v>
      </c>
      <c r="E26" s="40" t="s">
        <v>3041</v>
      </c>
      <c r="F26" s="40" t="s">
        <v>2229</v>
      </c>
      <c r="G26" s="40" t="s">
        <v>2247</v>
      </c>
      <c r="H26" s="40" t="s">
        <v>2231</v>
      </c>
      <c r="I26" s="40" t="s">
        <v>2232</v>
      </c>
    </row>
    <row r="27" spans="1:9" ht="12.75" customHeight="1">
      <c r="A27" s="214" t="s">
        <v>3360</v>
      </c>
      <c r="B27" s="38" t="s">
        <v>3280</v>
      </c>
      <c r="C27" s="38" t="s">
        <v>3322</v>
      </c>
      <c r="D27" s="38" t="s">
        <v>3335</v>
      </c>
      <c r="E27" s="38" t="s">
        <v>3373</v>
      </c>
      <c r="F27" s="38" t="s">
        <v>3315</v>
      </c>
      <c r="G27" s="38" t="s">
        <v>3303</v>
      </c>
      <c r="H27" s="38" t="s">
        <v>3327</v>
      </c>
      <c r="I27" s="38" t="s">
        <v>1262</v>
      </c>
    </row>
    <row r="28" spans="1:9" ht="12.75" customHeight="1">
      <c r="A28" s="41" t="s">
        <v>3042</v>
      </c>
      <c r="B28" s="39" t="s">
        <v>3043</v>
      </c>
      <c r="C28" s="39" t="s">
        <v>3044</v>
      </c>
      <c r="D28" s="39" t="s">
        <v>3045</v>
      </c>
      <c r="E28" s="39" t="s">
        <v>3046</v>
      </c>
      <c r="F28" s="39" t="s">
        <v>3047</v>
      </c>
      <c r="G28" s="39" t="s">
        <v>3048</v>
      </c>
      <c r="H28" s="39" t="s">
        <v>3049</v>
      </c>
      <c r="I28" s="39" t="s">
        <v>3050</v>
      </c>
    </row>
    <row r="29" spans="1:9" ht="12.75" customHeight="1">
      <c r="A29" s="42" t="s">
        <v>3051</v>
      </c>
      <c r="B29" s="40" t="s">
        <v>3029</v>
      </c>
      <c r="C29" s="40" t="s">
        <v>2226</v>
      </c>
      <c r="D29" s="40" t="s">
        <v>2227</v>
      </c>
      <c r="E29" s="40" t="s">
        <v>3052</v>
      </c>
      <c r="F29" s="40" t="s">
        <v>2229</v>
      </c>
      <c r="G29" s="40" t="s">
        <v>2230</v>
      </c>
      <c r="H29" s="40" t="s">
        <v>2231</v>
      </c>
      <c r="I29" s="40" t="s">
        <v>2232</v>
      </c>
    </row>
    <row r="30" spans="1:9" ht="12.75" customHeight="1">
      <c r="A30" s="214" t="s">
        <v>2468</v>
      </c>
      <c r="B30" s="38" t="s">
        <v>2413</v>
      </c>
      <c r="C30" s="38" t="s">
        <v>2409</v>
      </c>
      <c r="D30" s="38" t="s">
        <v>2536</v>
      </c>
      <c r="E30" s="38" t="s">
        <v>1299</v>
      </c>
      <c r="F30" s="38" t="s">
        <v>2587</v>
      </c>
      <c r="G30" s="38" t="s">
        <v>1448</v>
      </c>
      <c r="H30" s="38" t="s">
        <v>2969</v>
      </c>
      <c r="I30" s="38" t="s">
        <v>2896</v>
      </c>
    </row>
    <row r="31" spans="1:9" ht="12.75" customHeight="1">
      <c r="A31" s="41" t="s">
        <v>3053</v>
      </c>
      <c r="B31" s="39" t="s">
        <v>3054</v>
      </c>
      <c r="C31" s="39" t="s">
        <v>3055</v>
      </c>
      <c r="D31" s="39" t="s">
        <v>3056</v>
      </c>
      <c r="E31" s="39" t="s">
        <v>3057</v>
      </c>
      <c r="F31" s="39" t="s">
        <v>3058</v>
      </c>
      <c r="G31" s="39" t="s">
        <v>3059</v>
      </c>
      <c r="H31" s="39" t="s">
        <v>3060</v>
      </c>
      <c r="I31" s="39" t="s">
        <v>3061</v>
      </c>
    </row>
    <row r="32" spans="1:9" ht="12.75" customHeight="1">
      <c r="A32" s="42" t="s">
        <v>3039</v>
      </c>
      <c r="B32" s="40" t="s">
        <v>3029</v>
      </c>
      <c r="C32" s="40" t="s">
        <v>2244</v>
      </c>
      <c r="D32" s="40" t="s">
        <v>2245</v>
      </c>
      <c r="E32" s="40" t="s">
        <v>3062</v>
      </c>
      <c r="F32" s="40" t="s">
        <v>2229</v>
      </c>
      <c r="G32" s="40" t="s">
        <v>2247</v>
      </c>
      <c r="H32" s="40" t="s">
        <v>2231</v>
      </c>
      <c r="I32" s="40" t="s">
        <v>2232</v>
      </c>
    </row>
    <row r="33" spans="1:9" ht="12.75" customHeight="1">
      <c r="A33" s="214" t="s">
        <v>3063</v>
      </c>
      <c r="B33" s="38" t="s">
        <v>1394</v>
      </c>
      <c r="C33" s="38" t="s">
        <v>2419</v>
      </c>
      <c r="D33" s="38" t="s">
        <v>3484</v>
      </c>
      <c r="E33" s="38" t="s">
        <v>1552</v>
      </c>
      <c r="F33" s="38" t="s">
        <v>1405</v>
      </c>
      <c r="G33" s="38" t="s">
        <v>2473</v>
      </c>
      <c r="H33" s="38" t="s">
        <v>3494</v>
      </c>
      <c r="I33" s="38" t="s">
        <v>2912</v>
      </c>
    </row>
    <row r="34" spans="1:9" ht="12.75" customHeight="1">
      <c r="A34" s="41" t="s">
        <v>3064</v>
      </c>
      <c r="B34" s="39" t="s">
        <v>3065</v>
      </c>
      <c r="C34" s="39" t="s">
        <v>3066</v>
      </c>
      <c r="D34" s="39" t="s">
        <v>3067</v>
      </c>
      <c r="E34" s="39" t="s">
        <v>3068</v>
      </c>
      <c r="F34" s="39" t="s">
        <v>3069</v>
      </c>
      <c r="G34" s="39" t="s">
        <v>3070</v>
      </c>
      <c r="H34" s="39" t="s">
        <v>3071</v>
      </c>
      <c r="I34" s="39" t="s">
        <v>3072</v>
      </c>
    </row>
    <row r="35" spans="1:9" ht="12.75" customHeight="1">
      <c r="A35" s="41" t="s">
        <v>2224</v>
      </c>
      <c r="B35" s="43" t="s">
        <v>3040</v>
      </c>
      <c r="C35" s="40" t="s">
        <v>2260</v>
      </c>
      <c r="D35" s="40" t="s">
        <v>3073</v>
      </c>
      <c r="E35" s="40" t="s">
        <v>3062</v>
      </c>
      <c r="F35" s="40" t="s">
        <v>2229</v>
      </c>
      <c r="G35" s="40" t="s">
        <v>2247</v>
      </c>
      <c r="H35" s="40" t="s">
        <v>3074</v>
      </c>
      <c r="I35" s="40" t="s">
        <v>2249</v>
      </c>
    </row>
    <row r="36" spans="1:9" ht="12.75" customHeight="1">
      <c r="A36" s="214" t="s">
        <v>3075</v>
      </c>
      <c r="B36" s="38" t="s">
        <v>2415</v>
      </c>
      <c r="C36" s="38" t="s">
        <v>2420</v>
      </c>
      <c r="D36" s="38" t="s">
        <v>2550</v>
      </c>
      <c r="E36" s="38" t="s">
        <v>2485</v>
      </c>
      <c r="F36" s="38" t="s">
        <v>2588</v>
      </c>
      <c r="G36" s="38" t="s">
        <v>2474</v>
      </c>
      <c r="H36" s="38" t="s">
        <v>2451</v>
      </c>
      <c r="I36" s="38" t="s">
        <v>1621</v>
      </c>
    </row>
    <row r="37" spans="1:9" ht="12.75" customHeight="1">
      <c r="A37" s="41" t="s">
        <v>3076</v>
      </c>
      <c r="B37" s="39" t="s">
        <v>3077</v>
      </c>
      <c r="C37" s="39" t="s">
        <v>3078</v>
      </c>
      <c r="D37" s="39" t="s">
        <v>3079</v>
      </c>
      <c r="E37" s="39" t="s">
        <v>3080</v>
      </c>
      <c r="F37" s="39" t="s">
        <v>3081</v>
      </c>
      <c r="G37" s="39" t="s">
        <v>3082</v>
      </c>
      <c r="H37" s="39" t="s">
        <v>3083</v>
      </c>
      <c r="I37" s="39" t="s">
        <v>3084</v>
      </c>
    </row>
    <row r="38" spans="1:9" ht="12.75" customHeight="1">
      <c r="A38" s="42" t="s">
        <v>2243</v>
      </c>
      <c r="B38" s="40" t="s">
        <v>3029</v>
      </c>
      <c r="C38" s="40" t="s">
        <v>2260</v>
      </c>
      <c r="D38" s="40" t="s">
        <v>3073</v>
      </c>
      <c r="E38" s="40" t="s">
        <v>3062</v>
      </c>
      <c r="F38" s="40" t="s">
        <v>2229</v>
      </c>
      <c r="G38" s="40" t="s">
        <v>2247</v>
      </c>
      <c r="H38" s="40" t="s">
        <v>3074</v>
      </c>
      <c r="I38" s="40" t="s">
        <v>2232</v>
      </c>
    </row>
    <row r="40" ht="12.75">
      <c r="A40" s="10" t="s">
        <v>3085</v>
      </c>
    </row>
  </sheetData>
  <sheetProtection/>
  <mergeCells count="3">
    <mergeCell ref="A2:I2"/>
    <mergeCell ref="A3:I3"/>
    <mergeCell ref="A4:I4"/>
  </mergeCells>
  <printOptions/>
  <pageMargins left="0" right="0" top="0" bottom="0" header="0" footer="0"/>
  <pageSetup fitToHeight="1" fitToWidth="1" horizontalDpi="360" verticalDpi="36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C7" sqref="C7:D7"/>
    </sheetView>
  </sheetViews>
  <sheetFormatPr defaultColWidth="9.140625" defaultRowHeight="12.75"/>
  <cols>
    <col min="1" max="1" width="15.421875" style="0" customWidth="1"/>
    <col min="2" max="2" width="0.42578125" style="0" hidden="1" customWidth="1"/>
    <col min="3" max="3" width="14.7109375" style="0" customWidth="1"/>
    <col min="4" max="4" width="0.85546875" style="0" customWidth="1"/>
    <col min="5" max="5" width="14.8515625" style="0" customWidth="1"/>
    <col min="6" max="6" width="16.57421875" style="0" customWidth="1"/>
    <col min="7" max="7" width="12.421875" style="0" customWidth="1"/>
  </cols>
  <sheetData>
    <row r="1" spans="1:13" ht="15">
      <c r="A1" s="47"/>
      <c r="B1" s="47"/>
      <c r="C1" s="47"/>
      <c r="D1" s="188" t="str">
        <f>Startlist!$F1</f>
        <v> </v>
      </c>
      <c r="E1" s="47"/>
      <c r="F1" s="47"/>
      <c r="G1" s="47"/>
      <c r="H1" s="47"/>
      <c r="I1" s="47"/>
      <c r="J1" s="47"/>
      <c r="K1" s="47"/>
      <c r="L1" s="47"/>
      <c r="M1" s="47"/>
    </row>
    <row r="2" spans="1:13" ht="12.75" customHeight="1">
      <c r="A2" s="287" t="str">
        <f>Startlist!$F4</f>
        <v>SILVESTON 49th Saaremaa Rally 2016</v>
      </c>
      <c r="B2" s="287"/>
      <c r="C2" s="287"/>
      <c r="D2" s="287"/>
      <c r="E2" s="287"/>
      <c r="F2" s="287"/>
      <c r="G2" s="47"/>
      <c r="H2" s="47"/>
      <c r="I2" s="47"/>
      <c r="J2" s="47"/>
      <c r="K2" s="47"/>
      <c r="L2" s="47"/>
      <c r="M2" s="47"/>
    </row>
    <row r="3" spans="1:13" ht="15" customHeight="1">
      <c r="A3" s="47"/>
      <c r="B3" s="47"/>
      <c r="C3" s="288" t="str">
        <f>Startlist!$F5</f>
        <v>October 7 - 8, 2016</v>
      </c>
      <c r="D3" s="288"/>
      <c r="E3" s="288"/>
      <c r="F3" s="47"/>
      <c r="G3" s="47"/>
      <c r="H3" s="47"/>
      <c r="I3" s="47"/>
      <c r="J3" s="47"/>
      <c r="K3" s="47"/>
      <c r="L3" s="47"/>
      <c r="M3" s="47"/>
    </row>
    <row r="4" spans="1:13" ht="15" customHeight="1">
      <c r="A4" s="47"/>
      <c r="B4" s="47"/>
      <c r="C4" s="288" t="str">
        <f>Startlist!$F6</f>
        <v>Saaremaa</v>
      </c>
      <c r="D4" s="288"/>
      <c r="E4" s="288"/>
      <c r="F4" s="47"/>
      <c r="G4" s="47"/>
      <c r="H4" s="47"/>
      <c r="I4" s="47"/>
      <c r="J4" s="47"/>
      <c r="K4" s="47"/>
      <c r="L4" s="47"/>
      <c r="M4" s="47"/>
    </row>
    <row r="5" spans="1:13" ht="12.7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3" ht="12.75">
      <c r="A6" s="47"/>
      <c r="B6" s="47"/>
      <c r="C6" s="47"/>
      <c r="D6" s="47"/>
      <c r="E6" s="47"/>
      <c r="F6" s="53"/>
      <c r="G6" s="53"/>
      <c r="H6" s="47"/>
      <c r="I6" s="47"/>
      <c r="J6" s="47"/>
      <c r="K6" s="47"/>
      <c r="L6" s="47"/>
      <c r="M6" s="47"/>
    </row>
    <row r="7" spans="3:13" ht="12.75">
      <c r="C7" s="294" t="s">
        <v>345</v>
      </c>
      <c r="D7" s="295"/>
      <c r="E7" s="25" t="s">
        <v>351</v>
      </c>
      <c r="F7" s="53"/>
      <c r="G7" s="53"/>
      <c r="H7" s="47"/>
      <c r="I7" s="47"/>
      <c r="J7" s="47"/>
      <c r="K7" s="47"/>
      <c r="L7" s="47"/>
      <c r="M7" s="47"/>
    </row>
    <row r="8" spans="1:13" ht="18.75" customHeight="1">
      <c r="A8" s="47"/>
      <c r="B8" s="47"/>
      <c r="C8" s="206" t="s">
        <v>363</v>
      </c>
      <c r="D8" s="207"/>
      <c r="E8" s="208">
        <v>11</v>
      </c>
      <c r="F8" s="53"/>
      <c r="G8" s="54"/>
      <c r="H8" s="47"/>
      <c r="I8" s="47"/>
      <c r="J8" s="47"/>
      <c r="K8" s="47"/>
      <c r="L8" s="47"/>
      <c r="M8" s="47"/>
    </row>
    <row r="9" spans="1:13" ht="18.75" customHeight="1">
      <c r="A9" s="47"/>
      <c r="B9" s="47"/>
      <c r="C9" s="206" t="s">
        <v>354</v>
      </c>
      <c r="D9" s="207"/>
      <c r="E9" s="208">
        <v>7</v>
      </c>
      <c r="F9" s="52"/>
      <c r="G9" s="55"/>
      <c r="H9" s="47"/>
      <c r="I9" s="47"/>
      <c r="J9" s="47"/>
      <c r="K9" s="47"/>
      <c r="L9" s="47"/>
      <c r="M9" s="47"/>
    </row>
    <row r="10" spans="1:13" ht="18.75" customHeight="1">
      <c r="A10" s="47"/>
      <c r="B10" s="47"/>
      <c r="C10" s="206" t="s">
        <v>359</v>
      </c>
      <c r="D10" s="207"/>
      <c r="E10" s="208">
        <v>15</v>
      </c>
      <c r="F10" s="52"/>
      <c r="G10" s="55"/>
      <c r="H10" s="47"/>
      <c r="I10" s="47"/>
      <c r="J10" s="47"/>
      <c r="K10" s="47"/>
      <c r="L10" s="47"/>
      <c r="M10" s="47"/>
    </row>
    <row r="11" spans="1:13" ht="18.75" customHeight="1">
      <c r="A11" s="47"/>
      <c r="B11" s="47"/>
      <c r="C11" s="206" t="s">
        <v>356</v>
      </c>
      <c r="D11" s="207"/>
      <c r="E11" s="208">
        <v>26</v>
      </c>
      <c r="F11" s="52"/>
      <c r="G11" s="55"/>
      <c r="H11" s="47"/>
      <c r="I11" s="47"/>
      <c r="J11" s="47"/>
      <c r="K11" s="47"/>
      <c r="L11" s="47"/>
      <c r="M11" s="47"/>
    </row>
    <row r="12" spans="1:13" ht="18.75" customHeight="1">
      <c r="A12" s="47"/>
      <c r="B12" s="47"/>
      <c r="C12" s="206" t="s">
        <v>358</v>
      </c>
      <c r="D12" s="207"/>
      <c r="E12" s="208">
        <v>23</v>
      </c>
      <c r="F12" s="52"/>
      <c r="G12" s="55"/>
      <c r="H12" s="47"/>
      <c r="I12" s="47"/>
      <c r="J12" s="47"/>
      <c r="K12" s="47"/>
      <c r="L12" s="47"/>
      <c r="M12" s="47"/>
    </row>
    <row r="13" spans="1:13" ht="18.75" customHeight="1">
      <c r="A13" s="47"/>
      <c r="B13" s="47"/>
      <c r="C13" s="206" t="s">
        <v>355</v>
      </c>
      <c r="D13" s="207"/>
      <c r="E13" s="208">
        <v>21</v>
      </c>
      <c r="F13" s="52"/>
      <c r="G13" s="55"/>
      <c r="H13" s="47"/>
      <c r="I13" s="47"/>
      <c r="J13" s="47"/>
      <c r="K13" s="47"/>
      <c r="L13" s="47"/>
      <c r="M13" s="47"/>
    </row>
    <row r="14" spans="1:13" ht="18.75" customHeight="1">
      <c r="A14" s="47"/>
      <c r="B14" s="47"/>
      <c r="C14" s="206" t="s">
        <v>357</v>
      </c>
      <c r="D14" s="207"/>
      <c r="E14" s="208">
        <v>16</v>
      </c>
      <c r="F14" s="52"/>
      <c r="G14" s="51"/>
      <c r="H14" s="47"/>
      <c r="I14" s="47"/>
      <c r="J14" s="47"/>
      <c r="K14" s="47"/>
      <c r="L14" s="47"/>
      <c r="M14" s="47"/>
    </row>
    <row r="15" spans="1:13" ht="18.75" customHeight="1">
      <c r="A15" s="47"/>
      <c r="B15" s="47"/>
      <c r="C15" s="206" t="s">
        <v>367</v>
      </c>
      <c r="D15" s="207"/>
      <c r="E15" s="208">
        <v>11</v>
      </c>
      <c r="F15" s="52"/>
      <c r="G15" s="47"/>
      <c r="H15" s="47"/>
      <c r="I15" s="47"/>
      <c r="J15" s="47"/>
      <c r="K15" s="47"/>
      <c r="L15" s="47"/>
      <c r="M15" s="47"/>
    </row>
    <row r="16" spans="1:13" ht="19.5" customHeight="1">
      <c r="A16" s="47"/>
      <c r="B16" s="47"/>
      <c r="C16" s="209" t="s">
        <v>346</v>
      </c>
      <c r="D16" s="207"/>
      <c r="E16" s="210">
        <f>SUM(E8:E15)</f>
        <v>130</v>
      </c>
      <c r="F16" s="53"/>
      <c r="G16" s="47"/>
      <c r="H16" s="47"/>
      <c r="I16" s="47"/>
      <c r="J16" s="47"/>
      <c r="K16" s="47"/>
      <c r="L16" s="47"/>
      <c r="M16" s="47"/>
    </row>
    <row r="17" spans="1:13" ht="19.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</row>
    <row r="18" spans="1:13" ht="19.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</row>
    <row r="19" spans="1:13" ht="19.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  <row r="20" spans="1:13" ht="19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</row>
    <row r="21" spans="1:13" ht="19.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4">
    <mergeCell ref="C3:E3"/>
    <mergeCell ref="C4:E4"/>
    <mergeCell ref="C7:D7"/>
    <mergeCell ref="A2:F2"/>
  </mergeCells>
  <printOptions/>
  <pageMargins left="1.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arvuti</cp:lastModifiedBy>
  <cp:lastPrinted>2016-10-08T17:52:58Z</cp:lastPrinted>
  <dcterms:created xsi:type="dcterms:W3CDTF">2004-09-28T13:23:33Z</dcterms:created>
  <dcterms:modified xsi:type="dcterms:W3CDTF">2016-10-08T18:01:40Z</dcterms:modified>
  <cp:category/>
  <cp:version/>
  <cp:contentType/>
  <cp:contentStatus/>
</cp:coreProperties>
</file>