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939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Other Penalties Details" sheetId="6" r:id="rId6"/>
    <sheet name="Retired" sheetId="7" r:id="rId7"/>
    <sheet name="Speed" sheetId="8" r:id="rId8"/>
    <sheet name="Classes" sheetId="9" r:id="rId9"/>
    <sheet name="Overall result" sheetId="10" r:id="rId10"/>
    <sheet name="Powerstage" sheetId="11" r:id="rId11"/>
    <sheet name="Champ Classes" sheetId="12" r:id="rId12"/>
  </sheets>
  <definedNames>
    <definedName name="_xlnm._FilterDatabase" localSheetId="11" hidden="1">'Champ Classes'!$A$1:$E$118</definedName>
    <definedName name="_xlnm._FilterDatabase" localSheetId="4" hidden="1">'Other Penalties'!$A$6:$J$123</definedName>
    <definedName name="_xlnm._FilterDatabase" localSheetId="5" hidden="1">'Other Penalties Details'!$A$1:$H$385</definedName>
    <definedName name="_xlnm._FilterDatabase" localSheetId="9" hidden="1">'Overall result'!$B$7:$H$124</definedName>
    <definedName name="_xlnm._FilterDatabase" localSheetId="10" hidden="1">'Powerstage'!$B$7:$H$99</definedName>
    <definedName name="_xlnm._FilterDatabase" localSheetId="0" hidden="1">'Startlist'!$A$9:$I$126</definedName>
    <definedName name="_xlnm._FilterDatabase" localSheetId="3" hidden="1">'TC Penalties'!$A$6:$J$140</definedName>
    <definedName name="_xlfn.SUMIFS" hidden="1">#NAME?</definedName>
    <definedName name="EXCKLASS" localSheetId="8">'Classes'!$E$9:$H$17</definedName>
    <definedName name="EXCLINA" localSheetId="1">'Results'!$A$8:$N$241</definedName>
    <definedName name="EXCPENAL" localSheetId="3">'TC Penalties'!#REF!</definedName>
    <definedName name="EXCPENAL_1" localSheetId="3">'TC Penalties'!#REF!</definedName>
    <definedName name="EXCPENAL_2" localSheetId="3">'TC Penalties'!$A$17:$J$25</definedName>
    <definedName name="EXCPENAL_3" localSheetId="3">'TC Penalties'!$A$17:$J$17</definedName>
    <definedName name="EXCPENAL_4" localSheetId="3">'TC Penalties'!$A$17:$J$25</definedName>
    <definedName name="EXCPENAL_5" localSheetId="3">'TC Penalties'!$A$18:$J$25</definedName>
    <definedName name="EXCRETIR" localSheetId="6">'Retired'!$A$9:$H$35</definedName>
    <definedName name="EXCSPEED" localSheetId="7">'Speed'!#REF!</definedName>
    <definedName name="EXCSPEED_1" localSheetId="7">'Speed'!$A$6:$K$36</definedName>
    <definedName name="EXCSTART" localSheetId="9">'Overall result'!$A$8:$J$21</definedName>
    <definedName name="EXCSTART" localSheetId="10">'Powerstage'!$A$8:$J$21</definedName>
    <definedName name="EXCSTART" localSheetId="0">'Startlist'!$A$10:$J$126</definedName>
    <definedName name="EXCSTART_1" localSheetId="9">'Overall result'!$A$8:$J$21</definedName>
    <definedName name="EXCSTART_1" localSheetId="10">'Powerstage'!$A$8:$J$21</definedName>
    <definedName name="EXCWINN" localSheetId="2">'Winners'!$A$6:$J$62</definedName>
    <definedName name="GGG" localSheetId="1">'Results'!$A$8:$K$15</definedName>
    <definedName name="_xlnm.Print_Area" localSheetId="4">'Other Penalties'!$A$7:$H$122</definedName>
    <definedName name="_xlnm.Print_Area" localSheetId="1">'Results'!$A$2:$M$241</definedName>
    <definedName name="_xlnm.Print_Area" localSheetId="6">'Retired'!$A$1:$G$35</definedName>
    <definedName name="_xlnm.Print_Area" localSheetId="0">'Startlist'!$A$2:$I$126</definedName>
    <definedName name="_xlnm.Print_Area" localSheetId="2">'Winners'!$A$1:$I$62</definedName>
  </definedNames>
  <calcPr fullCalcOnLoad="1"/>
</workbook>
</file>

<file path=xl/sharedStrings.xml><?xml version="1.0" encoding="utf-8"?>
<sst xmlns="http://schemas.openxmlformats.org/spreadsheetml/2006/main" count="4537" uniqueCount="2370">
  <si>
    <t xml:space="preserve"> 55/6</t>
  </si>
  <si>
    <t xml:space="preserve"> 57/7</t>
  </si>
  <si>
    <t xml:space="preserve"> 0.30</t>
  </si>
  <si>
    <t xml:space="preserve"> 61/5</t>
  </si>
  <si>
    <t xml:space="preserve"> 91</t>
  </si>
  <si>
    <t>AKP4</t>
  </si>
  <si>
    <t>1 min. hiljem</t>
  </si>
  <si>
    <t xml:space="preserve"> 96</t>
  </si>
  <si>
    <t>7 min. hiljem</t>
  </si>
  <si>
    <t>105</t>
  </si>
  <si>
    <t>122</t>
  </si>
  <si>
    <t>AKP3</t>
  </si>
  <si>
    <t xml:space="preserve">   5</t>
  </si>
  <si>
    <t>AKP4B</t>
  </si>
  <si>
    <t xml:space="preserve">   9</t>
  </si>
  <si>
    <t>LK4F</t>
  </si>
  <si>
    <t xml:space="preserve">  49</t>
  </si>
  <si>
    <t>LK3S</t>
  </si>
  <si>
    <t xml:space="preserve">  59</t>
  </si>
  <si>
    <t xml:space="preserve">  97</t>
  </si>
  <si>
    <t>LK3F</t>
  </si>
  <si>
    <t xml:space="preserve"> 111</t>
  </si>
  <si>
    <t xml:space="preserve"> 117</t>
  </si>
  <si>
    <t xml:space="preserve"> 119</t>
  </si>
  <si>
    <t xml:space="preserve"> 120</t>
  </si>
  <si>
    <t xml:space="preserve"> 125</t>
  </si>
  <si>
    <t xml:space="preserve"> 128</t>
  </si>
  <si>
    <t>LK1</t>
  </si>
  <si>
    <t>Annamōisa1</t>
  </si>
  <si>
    <t xml:space="preserve">  71.46 km/h</t>
  </si>
  <si>
    <t xml:space="preserve">  68.76 km/h</t>
  </si>
  <si>
    <t xml:space="preserve">  68.10 km/h</t>
  </si>
  <si>
    <t xml:space="preserve">  64.23 km/h</t>
  </si>
  <si>
    <t xml:space="preserve">  67.89 km/h</t>
  </si>
  <si>
    <t xml:space="preserve">  64.05 km/h</t>
  </si>
  <si>
    <t xml:space="preserve">  66.51 km/h</t>
  </si>
  <si>
    <t xml:space="preserve">  64.65 km/h</t>
  </si>
  <si>
    <t xml:space="preserve">  65.36 km/h</t>
  </si>
  <si>
    <t xml:space="preserve"> 6.91 km</t>
  </si>
  <si>
    <t xml:space="preserve"> 43 Vaga/Otsa</t>
  </si>
  <si>
    <t xml:space="preserve"> 30 Lee/Nōmmik</t>
  </si>
  <si>
    <t xml:space="preserve"> 59 Halling/Kübarsepp</t>
  </si>
  <si>
    <t xml:space="preserve"> 84 Seppel/Linnaks</t>
  </si>
  <si>
    <t xml:space="preserve"> 75 Raidma/Kukk</t>
  </si>
  <si>
    <t xml:space="preserve"> 62 Ehrbach/Karelson</t>
  </si>
  <si>
    <t xml:space="preserve"> 17 Laurimaa/Vares</t>
  </si>
  <si>
    <t xml:space="preserve"> 24 Bōstrov/Bōstrov</t>
  </si>
  <si>
    <t xml:space="preserve"> 40 Klaus/Udusalu</t>
  </si>
  <si>
    <t>LK2</t>
  </si>
  <si>
    <t>Turvaste1</t>
  </si>
  <si>
    <t xml:space="preserve">  68.81 km/h</t>
  </si>
  <si>
    <t xml:space="preserve">  63.67 km/h</t>
  </si>
  <si>
    <t xml:space="preserve">  60.58 km/h</t>
  </si>
  <si>
    <t xml:space="preserve">  63.25 km/h</t>
  </si>
  <si>
    <t xml:space="preserve">  59.87 km/h</t>
  </si>
  <si>
    <t xml:space="preserve">  64.10 km/h</t>
  </si>
  <si>
    <t xml:space="preserve">  63.60 km/h</t>
  </si>
  <si>
    <t xml:space="preserve">  61.46 km/h</t>
  </si>
  <si>
    <t xml:space="preserve"> 3.15 km</t>
  </si>
  <si>
    <t xml:space="preserve"> 28 Kibuspuu/Liivak</t>
  </si>
  <si>
    <t xml:space="preserve"> 32 Ling/Kümmel</t>
  </si>
  <si>
    <t xml:space="preserve"> 37 Pruul/Tikka</t>
  </si>
  <si>
    <t xml:space="preserve"> 33 Sarv/Sarv</t>
  </si>
  <si>
    <t xml:space="preserve">  6 Voksepp/Voksepp</t>
  </si>
  <si>
    <t xml:space="preserve"> 46 Burmeister/Remmel</t>
  </si>
  <si>
    <t xml:space="preserve"> 29 Uurimäe/Paut</t>
  </si>
  <si>
    <t xml:space="preserve"> 93 Simson/Simson</t>
  </si>
  <si>
    <t>LK3</t>
  </si>
  <si>
    <t>Annamōisa2</t>
  </si>
  <si>
    <t xml:space="preserve">  74.08 km/h</t>
  </si>
  <si>
    <t xml:space="preserve">  70.51 km/h</t>
  </si>
  <si>
    <t xml:space="preserve">  67.65 km/h</t>
  </si>
  <si>
    <t xml:space="preserve">  65.38 km/h</t>
  </si>
  <si>
    <t xml:space="preserve">  69.62 km/h</t>
  </si>
  <si>
    <t xml:space="preserve">  63.20 km/h</t>
  </si>
  <si>
    <t xml:space="preserve">  68.21 km/h</t>
  </si>
  <si>
    <t xml:space="preserve">  66.27 km/h</t>
  </si>
  <si>
    <t xml:space="preserve">  65.29 km/h</t>
  </si>
  <si>
    <t xml:space="preserve"> 65 Siimpoeg/Moondu</t>
  </si>
  <si>
    <t xml:space="preserve"> 51 Vanik/Ojala</t>
  </si>
  <si>
    <t xml:space="preserve"> 34 Serbin/Tamm</t>
  </si>
  <si>
    <t xml:space="preserve"> 27 Schwarzstein/Kiiver</t>
  </si>
  <si>
    <t xml:space="preserve"> 19 Mōik/Reimal</t>
  </si>
  <si>
    <t>LK4</t>
  </si>
  <si>
    <t>Turvaste2</t>
  </si>
  <si>
    <t>LK5</t>
  </si>
  <si>
    <t>Suurekivi1</t>
  </si>
  <si>
    <t xml:space="preserve"> 2.13 km</t>
  </si>
  <si>
    <t>LK6</t>
  </si>
  <si>
    <t>Linnusilla1</t>
  </si>
  <si>
    <t xml:space="preserve"> 8.07 km</t>
  </si>
  <si>
    <t>LK7</t>
  </si>
  <si>
    <t>Suurekivi2</t>
  </si>
  <si>
    <t>LK8</t>
  </si>
  <si>
    <t>Linnusilla2</t>
  </si>
  <si>
    <t>Total 37.37 km</t>
  </si>
  <si>
    <t xml:space="preserve"> 0.00,0</t>
  </si>
  <si>
    <t xml:space="preserve"> 2.07,0</t>
  </si>
  <si>
    <t xml:space="preserve"> 6.52,6</t>
  </si>
  <si>
    <t xml:space="preserve"> 2.05,6</t>
  </si>
  <si>
    <t xml:space="preserve"> 6.57,2</t>
  </si>
  <si>
    <t xml:space="preserve">   3/1</t>
  </si>
  <si>
    <t xml:space="preserve"> 2.09,8</t>
  </si>
  <si>
    <t xml:space="preserve"> 7.04,1</t>
  </si>
  <si>
    <t xml:space="preserve">   4/3</t>
  </si>
  <si>
    <t xml:space="preserve"> 2.10,2</t>
  </si>
  <si>
    <t xml:space="preserve"> 7.02,5</t>
  </si>
  <si>
    <t xml:space="preserve">  5/4</t>
  </si>
  <si>
    <t xml:space="preserve"> 2.12,9</t>
  </si>
  <si>
    <t xml:space="preserve"> 7.16,2</t>
  </si>
  <si>
    <t xml:space="preserve">  6/5</t>
  </si>
  <si>
    <t xml:space="preserve"> 7.20,4</t>
  </si>
  <si>
    <t xml:space="preserve"> 2.17,2</t>
  </si>
  <si>
    <t xml:space="preserve"> 7.31,3</t>
  </si>
  <si>
    <t xml:space="preserve"> 2.18,4</t>
  </si>
  <si>
    <t xml:space="preserve"> 7.30,5</t>
  </si>
  <si>
    <t xml:space="preserve"> 2.21,7</t>
  </si>
  <si>
    <t xml:space="preserve"> 7.54,3</t>
  </si>
  <si>
    <t xml:space="preserve"> 5.16,4</t>
  </si>
  <si>
    <t xml:space="preserve"> 7.18,5</t>
  </si>
  <si>
    <t xml:space="preserve"> 2.29,9</t>
  </si>
  <si>
    <t xml:space="preserve"> 8.00,2</t>
  </si>
  <si>
    <t xml:space="preserve"> 2.06,4</t>
  </si>
  <si>
    <t xml:space="preserve"> 6.51,4</t>
  </si>
  <si>
    <t xml:space="preserve"> 2.34,0</t>
  </si>
  <si>
    <t xml:space="preserve"> 8.11,4</t>
  </si>
  <si>
    <t xml:space="preserve"> 1.55,3</t>
  </si>
  <si>
    <t xml:space="preserve"> 6.14,7</t>
  </si>
  <si>
    <t xml:space="preserve"> 1.53,0</t>
  </si>
  <si>
    <t xml:space="preserve"> 6.12,4</t>
  </si>
  <si>
    <t xml:space="preserve"> 1.58,0</t>
  </si>
  <si>
    <t xml:space="preserve"> 6.29,5</t>
  </si>
  <si>
    <t xml:space="preserve"> 1.55,6</t>
  </si>
  <si>
    <t xml:space="preserve"> 6.29,3</t>
  </si>
  <si>
    <t xml:space="preserve"> 2.00,4</t>
  </si>
  <si>
    <t xml:space="preserve"> 6.32,9</t>
  </si>
  <si>
    <t xml:space="preserve"> 2.04,8</t>
  </si>
  <si>
    <t xml:space="preserve"> 2.03,1</t>
  </si>
  <si>
    <t xml:space="preserve"> 6.48,7</t>
  </si>
  <si>
    <t xml:space="preserve">  8/1</t>
  </si>
  <si>
    <t xml:space="preserve"> 2.02,6</t>
  </si>
  <si>
    <t xml:space="preserve"> 6.41,4</t>
  </si>
  <si>
    <t xml:space="preserve"> 2.04,0</t>
  </si>
  <si>
    <t xml:space="preserve"> 2.02,8</t>
  </si>
  <si>
    <t xml:space="preserve"> 6.46,9</t>
  </si>
  <si>
    <t xml:space="preserve"> 2.06,6</t>
  </si>
  <si>
    <t xml:space="preserve"> 6.44,6</t>
  </si>
  <si>
    <t xml:space="preserve">  10/2</t>
  </si>
  <si>
    <t xml:space="preserve"> 6.47,7</t>
  </si>
  <si>
    <t xml:space="preserve"> 2.04,1</t>
  </si>
  <si>
    <t xml:space="preserve"> 2.04,3</t>
  </si>
  <si>
    <t xml:space="preserve"> 6.46,6</t>
  </si>
  <si>
    <t xml:space="preserve"> 2.06,3</t>
  </si>
  <si>
    <t xml:space="preserve"> 6.49,4</t>
  </si>
  <si>
    <t xml:space="preserve"> 2.06,8</t>
  </si>
  <si>
    <t xml:space="preserve"> 6.49,1</t>
  </si>
  <si>
    <t xml:space="preserve"> 2.07,4</t>
  </si>
  <si>
    <t xml:space="preserve"> 7.00,5</t>
  </si>
  <si>
    <t xml:space="preserve"> 2.07,3</t>
  </si>
  <si>
    <t xml:space="preserve"> 6.58,0</t>
  </si>
  <si>
    <t xml:space="preserve"> 2.08,1</t>
  </si>
  <si>
    <t xml:space="preserve"> 7.05,3</t>
  </si>
  <si>
    <t xml:space="preserve">  23/5</t>
  </si>
  <si>
    <t xml:space="preserve"> 2.10,1</t>
  </si>
  <si>
    <t xml:space="preserve"> 2.10,5</t>
  </si>
  <si>
    <t xml:space="preserve"> 6.50,8</t>
  </si>
  <si>
    <t xml:space="preserve"> 2.11,1</t>
  </si>
  <si>
    <t xml:space="preserve"> 7.07,4</t>
  </si>
  <si>
    <t xml:space="preserve"> 23/4</t>
  </si>
  <si>
    <t xml:space="preserve"> 2.07,8</t>
  </si>
  <si>
    <t xml:space="preserve">  36/5</t>
  </si>
  <si>
    <t xml:space="preserve">  16/1</t>
  </si>
  <si>
    <t xml:space="preserve"> 2.06,1</t>
  </si>
  <si>
    <t xml:space="preserve"> 7.06,8</t>
  </si>
  <si>
    <t>MOOTOR</t>
  </si>
  <si>
    <t xml:space="preserve"> 2.01,5</t>
  </si>
  <si>
    <t xml:space="preserve"> 2.03,7</t>
  </si>
  <si>
    <t xml:space="preserve"> 6.38,5</t>
  </si>
  <si>
    <t xml:space="preserve"> 2.03,4</t>
  </si>
  <si>
    <t xml:space="preserve"> 6.35,4</t>
  </si>
  <si>
    <t xml:space="preserve"> 2.01,9</t>
  </si>
  <si>
    <t xml:space="preserve"> 6.45,2</t>
  </si>
  <si>
    <t xml:space="preserve">  20/8</t>
  </si>
  <si>
    <t xml:space="preserve"> 2.02,1</t>
  </si>
  <si>
    <t xml:space="preserve"> 6.34,1</t>
  </si>
  <si>
    <t xml:space="preserve"> 2.01,4</t>
  </si>
  <si>
    <t xml:space="preserve">  25/2</t>
  </si>
  <si>
    <t xml:space="preserve"> 2.03,2</t>
  </si>
  <si>
    <t xml:space="preserve"> 6.32,2</t>
  </si>
  <si>
    <t xml:space="preserve"> 6.46,2</t>
  </si>
  <si>
    <t xml:space="preserve"> 2.00,8</t>
  </si>
  <si>
    <t xml:space="preserve"> 2.02,0</t>
  </si>
  <si>
    <t xml:space="preserve"> 2.04,6</t>
  </si>
  <si>
    <t xml:space="preserve"> 6.48,5</t>
  </si>
  <si>
    <t xml:space="preserve"> 6.48,4</t>
  </si>
  <si>
    <t xml:space="preserve"> 6.53,4</t>
  </si>
  <si>
    <t xml:space="preserve"> 2.04,5</t>
  </si>
  <si>
    <t xml:space="preserve"> 6.51,0</t>
  </si>
  <si>
    <t xml:space="preserve">  32/7</t>
  </si>
  <si>
    <t xml:space="preserve">  38/7</t>
  </si>
  <si>
    <t xml:space="preserve">  45/2</t>
  </si>
  <si>
    <t xml:space="preserve"> 2.05,4</t>
  </si>
  <si>
    <t xml:space="preserve"> 2.05,9</t>
  </si>
  <si>
    <t xml:space="preserve"> 2.08,6</t>
  </si>
  <si>
    <t xml:space="preserve"> 7.03,9</t>
  </si>
  <si>
    <t xml:space="preserve"> 6.56,6</t>
  </si>
  <si>
    <t xml:space="preserve"> 2.08,3</t>
  </si>
  <si>
    <t xml:space="preserve"> 7.03,0</t>
  </si>
  <si>
    <t xml:space="preserve"> 2.07,1</t>
  </si>
  <si>
    <t xml:space="preserve"> 6.59,4</t>
  </si>
  <si>
    <t xml:space="preserve">  54/6</t>
  </si>
  <si>
    <t xml:space="preserve"> 7.06,4</t>
  </si>
  <si>
    <t xml:space="preserve"> 2.08,8</t>
  </si>
  <si>
    <t xml:space="preserve"> 7.05,7</t>
  </si>
  <si>
    <t xml:space="preserve">  52/3</t>
  </si>
  <si>
    <t xml:space="preserve"> 2.09,1</t>
  </si>
  <si>
    <t xml:space="preserve"> 6.57,6</t>
  </si>
  <si>
    <t xml:space="preserve"> 2.11,4</t>
  </si>
  <si>
    <t xml:space="preserve"> 7.02,6</t>
  </si>
  <si>
    <t xml:space="preserve"> 2.13,2</t>
  </si>
  <si>
    <t xml:space="preserve"> 7.10,8</t>
  </si>
  <si>
    <t xml:space="preserve"> 2.12,4</t>
  </si>
  <si>
    <t xml:space="preserve"> 7.09,2</t>
  </si>
  <si>
    <t xml:space="preserve">  56/8</t>
  </si>
  <si>
    <t xml:space="preserve"> 2.11,7</t>
  </si>
  <si>
    <t xml:space="preserve"> 7.09,7</t>
  </si>
  <si>
    <t>+ 3.40,3</t>
  </si>
  <si>
    <t xml:space="preserve"> 2.04,7</t>
  </si>
  <si>
    <t xml:space="preserve"> 6.54,7</t>
  </si>
  <si>
    <t xml:space="preserve"> 2.13,0</t>
  </si>
  <si>
    <t xml:space="preserve"> 7.13,7</t>
  </si>
  <si>
    <t xml:space="preserve"> 2.14,0</t>
  </si>
  <si>
    <t xml:space="preserve"> 7.18,1</t>
  </si>
  <si>
    <t xml:space="preserve"> 2.12,2</t>
  </si>
  <si>
    <t xml:space="preserve"> 2.15,0</t>
  </si>
  <si>
    <t xml:space="preserve"> 7.17,8</t>
  </si>
  <si>
    <t xml:space="preserve"> 2.26,4</t>
  </si>
  <si>
    <t xml:space="preserve"> 7.23,3</t>
  </si>
  <si>
    <t xml:space="preserve">  77/12</t>
  </si>
  <si>
    <t xml:space="preserve"> 7.20,0</t>
  </si>
  <si>
    <t xml:space="preserve"> 2.10,8</t>
  </si>
  <si>
    <t xml:space="preserve"> 7.12,9</t>
  </si>
  <si>
    <t xml:space="preserve"> 2.22,4</t>
  </si>
  <si>
    <t xml:space="preserve"> 7.45,9</t>
  </si>
  <si>
    <t xml:space="preserve"> 2.23,0</t>
  </si>
  <si>
    <t xml:space="preserve"> 7.45,1</t>
  </si>
  <si>
    <t xml:space="preserve"> 2.16,9</t>
  </si>
  <si>
    <t xml:space="preserve"> 7.35,0</t>
  </si>
  <si>
    <t xml:space="preserve">  79/14</t>
  </si>
  <si>
    <t xml:space="preserve">  38/1</t>
  </si>
  <si>
    <t xml:space="preserve"> 2.00,5</t>
  </si>
  <si>
    <t xml:space="preserve"> 6.30,5</t>
  </si>
  <si>
    <t xml:space="preserve">   7/5</t>
  </si>
  <si>
    <t xml:space="preserve">  9/6</t>
  </si>
  <si>
    <t xml:space="preserve">  23/6</t>
  </si>
  <si>
    <t xml:space="preserve">  22/6</t>
  </si>
  <si>
    <t xml:space="preserve">  21/8</t>
  </si>
  <si>
    <t xml:space="preserve">  42/6</t>
  </si>
  <si>
    <t xml:space="preserve">  19/8</t>
  </si>
  <si>
    <t xml:space="preserve">  26/10</t>
  </si>
  <si>
    <t xml:space="preserve">  23/10</t>
  </si>
  <si>
    <t xml:space="preserve">  28/11</t>
  </si>
  <si>
    <t xml:space="preserve">  38/13</t>
  </si>
  <si>
    <t xml:space="preserve">  31/13</t>
  </si>
  <si>
    <t xml:space="preserve">  37/4</t>
  </si>
  <si>
    <t xml:space="preserve">  27/7</t>
  </si>
  <si>
    <t xml:space="preserve">  33/7</t>
  </si>
  <si>
    <t xml:space="preserve">  30/1</t>
  </si>
  <si>
    <t xml:space="preserve">  40/8</t>
  </si>
  <si>
    <t xml:space="preserve"> 35/1</t>
  </si>
  <si>
    <t xml:space="preserve">  46/7</t>
  </si>
  <si>
    <t xml:space="preserve">  39/8</t>
  </si>
  <si>
    <t xml:space="preserve">  51/5</t>
  </si>
  <si>
    <t xml:space="preserve">  34/4</t>
  </si>
  <si>
    <t xml:space="preserve">  57/7</t>
  </si>
  <si>
    <t xml:space="preserve">  32/3</t>
  </si>
  <si>
    <t xml:space="preserve">  62/10</t>
  </si>
  <si>
    <t xml:space="preserve">  52/2</t>
  </si>
  <si>
    <t xml:space="preserve">  45/14</t>
  </si>
  <si>
    <t xml:space="preserve">  45/16</t>
  </si>
  <si>
    <t xml:space="preserve"> 50/4</t>
  </si>
  <si>
    <t xml:space="preserve">  33/3</t>
  </si>
  <si>
    <t xml:space="preserve">  43/4</t>
  </si>
  <si>
    <t xml:space="preserve">  56/6</t>
  </si>
  <si>
    <t xml:space="preserve">  58/4</t>
  </si>
  <si>
    <t xml:space="preserve">  53/5</t>
  </si>
  <si>
    <t xml:space="preserve">  44/15</t>
  </si>
  <si>
    <t xml:space="preserve">  64/1</t>
  </si>
  <si>
    <t xml:space="preserve">  66/18</t>
  </si>
  <si>
    <t xml:space="preserve">  61/17</t>
  </si>
  <si>
    <t xml:space="preserve"> 59/7</t>
  </si>
  <si>
    <t xml:space="preserve">  36/9</t>
  </si>
  <si>
    <t xml:space="preserve">  63/6</t>
  </si>
  <si>
    <t xml:space="preserve">  30/3</t>
  </si>
  <si>
    <t xml:space="preserve">  69/19</t>
  </si>
  <si>
    <t xml:space="preserve">  75/10</t>
  </si>
  <si>
    <t xml:space="preserve">  67/4</t>
  </si>
  <si>
    <t xml:space="preserve"> 2.12,8</t>
  </si>
  <si>
    <t xml:space="preserve"> 2.10,9</t>
  </si>
  <si>
    <t xml:space="preserve"> 7.19,5</t>
  </si>
  <si>
    <t xml:space="preserve"> 70/10</t>
  </si>
  <si>
    <t xml:space="preserve">  77/10</t>
  </si>
  <si>
    <t xml:space="preserve">  81/12</t>
  </si>
  <si>
    <t xml:space="preserve"> 2.18,2</t>
  </si>
  <si>
    <t xml:space="preserve"> 7.28,7</t>
  </si>
  <si>
    <t>+ 4.54,0</t>
  </si>
  <si>
    <t xml:space="preserve">  80/11</t>
  </si>
  <si>
    <t xml:space="preserve">  74/3</t>
  </si>
  <si>
    <t xml:space="preserve"> 2.16,2</t>
  </si>
  <si>
    <t xml:space="preserve"> 7.33,3</t>
  </si>
  <si>
    <t xml:space="preserve">  82/7</t>
  </si>
  <si>
    <t xml:space="preserve"> 76/8</t>
  </si>
  <si>
    <t xml:space="preserve"> 2.18,6</t>
  </si>
  <si>
    <t xml:space="preserve">  85/8</t>
  </si>
  <si>
    <t xml:space="preserve">  65/2</t>
  </si>
  <si>
    <t xml:space="preserve"> 2.30,1</t>
  </si>
  <si>
    <t xml:space="preserve"> 7.34,2</t>
  </si>
  <si>
    <t xml:space="preserve">  92/11</t>
  </si>
  <si>
    <t xml:space="preserve"> 2.22,5</t>
  </si>
  <si>
    <t xml:space="preserve"> 7.41,5</t>
  </si>
  <si>
    <t xml:space="preserve">  87/12</t>
  </si>
  <si>
    <t xml:space="preserve">  86/13</t>
  </si>
  <si>
    <t xml:space="preserve">  86/4</t>
  </si>
  <si>
    <t xml:space="preserve">  89/4</t>
  </si>
  <si>
    <t xml:space="preserve">  88/13</t>
  </si>
  <si>
    <t xml:space="preserve">  85/13</t>
  </si>
  <si>
    <t xml:space="preserve"> 2.17,5</t>
  </si>
  <si>
    <t xml:space="preserve"> 7.25,2</t>
  </si>
  <si>
    <t xml:space="preserve">  78/11</t>
  </si>
  <si>
    <t xml:space="preserve"> 2.20,1</t>
  </si>
  <si>
    <t xml:space="preserve"> 7.41,8</t>
  </si>
  <si>
    <t xml:space="preserve">  84/9</t>
  </si>
  <si>
    <t xml:space="preserve">  87/10</t>
  </si>
  <si>
    <t xml:space="preserve"> 2.38,3</t>
  </si>
  <si>
    <t xml:space="preserve"> 8.02,1</t>
  </si>
  <si>
    <t xml:space="preserve">  92/5</t>
  </si>
  <si>
    <t xml:space="preserve">  76/7</t>
  </si>
  <si>
    <t xml:space="preserve">  95/6</t>
  </si>
  <si>
    <t xml:space="preserve"> 2.27,8</t>
  </si>
  <si>
    <t xml:space="preserve"> 8.19,3</t>
  </si>
  <si>
    <t xml:space="preserve">  90/10</t>
  </si>
  <si>
    <t xml:space="preserve">  94/11</t>
  </si>
  <si>
    <t xml:space="preserve"> 2.13,6</t>
  </si>
  <si>
    <t xml:space="preserve"> 7.17,7</t>
  </si>
  <si>
    <t xml:space="preserve">  91/14</t>
  </si>
  <si>
    <t xml:space="preserve">  93/15</t>
  </si>
  <si>
    <t xml:space="preserve"> 2.18,0</t>
  </si>
  <si>
    <t xml:space="preserve"> 7.30,4</t>
  </si>
  <si>
    <t xml:space="preserve">  79/6</t>
  </si>
  <si>
    <t xml:space="preserve"> 2.00,0</t>
  </si>
  <si>
    <t xml:space="preserve">  71/2</t>
  </si>
  <si>
    <t xml:space="preserve">  67/18</t>
  </si>
  <si>
    <t xml:space="preserve"> 2.12,3</t>
  </si>
  <si>
    <t xml:space="preserve">  69/10</t>
  </si>
  <si>
    <t xml:space="preserve">  70/19</t>
  </si>
  <si>
    <t xml:space="preserve">  68/7</t>
  </si>
  <si>
    <t xml:space="preserve">  74/21</t>
  </si>
  <si>
    <t xml:space="preserve">  82/12</t>
  </si>
  <si>
    <t xml:space="preserve">  76/6</t>
  </si>
  <si>
    <t xml:space="preserve">  79/11</t>
  </si>
  <si>
    <t xml:space="preserve">  80/8</t>
  </si>
  <si>
    <t>SS5</t>
  </si>
  <si>
    <t>SS6</t>
  </si>
  <si>
    <t xml:space="preserve"> 54/1</t>
  </si>
  <si>
    <t xml:space="preserve"> 1.20</t>
  </si>
  <si>
    <t xml:space="preserve"> 88/5</t>
  </si>
  <si>
    <t xml:space="preserve">  21</t>
  </si>
  <si>
    <t>LK5S</t>
  </si>
  <si>
    <t xml:space="preserve">  61</t>
  </si>
  <si>
    <t>LK6F</t>
  </si>
  <si>
    <t xml:space="preserve">  85</t>
  </si>
  <si>
    <t>AKP4C</t>
  </si>
  <si>
    <t xml:space="preserve">  91</t>
  </si>
  <si>
    <t xml:space="preserve">  94</t>
  </si>
  <si>
    <t>LK6S</t>
  </si>
  <si>
    <t xml:space="preserve">  72</t>
  </si>
  <si>
    <t>AKP6B</t>
  </si>
  <si>
    <t xml:space="preserve"> 1.59,2</t>
  </si>
  <si>
    <t xml:space="preserve"> 6.29,8</t>
  </si>
  <si>
    <t>31.26,8</t>
  </si>
  <si>
    <t xml:space="preserve"> 1.57,1</t>
  </si>
  <si>
    <t xml:space="preserve"> 6.27,5</t>
  </si>
  <si>
    <t>31.48,0</t>
  </si>
  <si>
    <t xml:space="preserve"> 1.54,6</t>
  </si>
  <si>
    <t xml:space="preserve"> 7.03,5</t>
  </si>
  <si>
    <t>32.01,4</t>
  </si>
  <si>
    <t xml:space="preserve"> 2.01,3</t>
  </si>
  <si>
    <t xml:space="preserve"> 6.35,7</t>
  </si>
  <si>
    <t>32.11,1</t>
  </si>
  <si>
    <t xml:space="preserve"> 6.49,0</t>
  </si>
  <si>
    <t>33.04,1</t>
  </si>
  <si>
    <t xml:space="preserve">   4/1</t>
  </si>
  <si>
    <t xml:space="preserve"> 6.33,8</t>
  </si>
  <si>
    <t>33.12,9</t>
  </si>
  <si>
    <t xml:space="preserve"> 2.01,1</t>
  </si>
  <si>
    <t xml:space="preserve"> 6.37,4</t>
  </si>
  <si>
    <t>33.25,1</t>
  </si>
  <si>
    <t xml:space="preserve"> 6.50,7</t>
  </si>
  <si>
    <t>34.04,3</t>
  </si>
  <si>
    <t xml:space="preserve">  12/4</t>
  </si>
  <si>
    <t xml:space="preserve"> 6.51,5</t>
  </si>
  <si>
    <t>34.07,3</t>
  </si>
  <si>
    <t xml:space="preserve">   8/2</t>
  </si>
  <si>
    <t xml:space="preserve"> 2.03,0</t>
  </si>
  <si>
    <t xml:space="preserve"> 2.05,3</t>
  </si>
  <si>
    <t>34.25,4</t>
  </si>
  <si>
    <t xml:space="preserve"> 12/4</t>
  </si>
  <si>
    <t xml:space="preserve"> 6.53,6</t>
  </si>
  <si>
    <t>34.26,6</t>
  </si>
  <si>
    <t>34.49,7</t>
  </si>
  <si>
    <t>+ 3.22,9</t>
  </si>
  <si>
    <t xml:space="preserve"> 6.51,1</t>
  </si>
  <si>
    <t>34.59,2</t>
  </si>
  <si>
    <t xml:space="preserve"> 6.58,9</t>
  </si>
  <si>
    <t>35.21,8</t>
  </si>
  <si>
    <t>+ 3.55,0</t>
  </si>
  <si>
    <t xml:space="preserve"> 2.11,3</t>
  </si>
  <si>
    <t xml:space="preserve"> 7.08,7</t>
  </si>
  <si>
    <t>35.34,0</t>
  </si>
  <si>
    <t xml:space="preserve"> 2.11,5</t>
  </si>
  <si>
    <t>36.31,1</t>
  </si>
  <si>
    <t xml:space="preserve"> 7.24,6</t>
  </si>
  <si>
    <t>36.46,1</t>
  </si>
  <si>
    <t xml:space="preserve"> 7.32,1</t>
  </si>
  <si>
    <t>37.12,0</t>
  </si>
  <si>
    <t xml:space="preserve"> 2.18,7</t>
  </si>
  <si>
    <t xml:space="preserve"> 7.44,3</t>
  </si>
  <si>
    <t>38.29,9</t>
  </si>
  <si>
    <t xml:space="preserve"> 7.14,9</t>
  </si>
  <si>
    <t>39.17,9</t>
  </si>
  <si>
    <t>39.59,8</t>
  </si>
  <si>
    <t xml:space="preserve">  10/3</t>
  </si>
  <si>
    <t xml:space="preserve"> 2.27,7</t>
  </si>
  <si>
    <t xml:space="preserve"> 7.51,7</t>
  </si>
  <si>
    <t>41.30,4</t>
  </si>
  <si>
    <t xml:space="preserve"> 2.30,4</t>
  </si>
  <si>
    <t xml:space="preserve"> 8.26,7</t>
  </si>
  <si>
    <t>43.20,1</t>
  </si>
  <si>
    <t>34.04,7</t>
  </si>
  <si>
    <t xml:space="preserve"> 1.51,7</t>
  </si>
  <si>
    <t xml:space="preserve"> 6.15,7</t>
  </si>
  <si>
    <t>30.27,8</t>
  </si>
  <si>
    <t xml:space="preserve"> 1.49,3</t>
  </si>
  <si>
    <t xml:space="preserve"> 6.04,3</t>
  </si>
  <si>
    <t>30.35,0</t>
  </si>
  <si>
    <t>+ 0.07,2</t>
  </si>
  <si>
    <t>+ 0.59,0</t>
  </si>
  <si>
    <t>+ 1.20,2</t>
  </si>
  <si>
    <t>+ 1.33,6</t>
  </si>
  <si>
    <t>+ 1.43,3</t>
  </si>
  <si>
    <t>32.32,5</t>
  </si>
  <si>
    <t xml:space="preserve"> 1.59,5</t>
  </si>
  <si>
    <t xml:space="preserve"> 6.34,2</t>
  </si>
  <si>
    <t>32.34,0</t>
  </si>
  <si>
    <t>+ 2.06,2</t>
  </si>
  <si>
    <t xml:space="preserve"> 6.46,0</t>
  </si>
  <si>
    <t>32.45,0</t>
  </si>
  <si>
    <t>+ 2.17,2</t>
  </si>
  <si>
    <t xml:space="preserve"> 1.59,0</t>
  </si>
  <si>
    <t xml:space="preserve"> 6.42,4</t>
  </si>
  <si>
    <t>32.48,6</t>
  </si>
  <si>
    <t>+ 2.20,8</t>
  </si>
  <si>
    <t xml:space="preserve"> 2.01,0</t>
  </si>
  <si>
    <t>32.49,6</t>
  </si>
  <si>
    <t>+ 2.21,8</t>
  </si>
  <si>
    <t xml:space="preserve"> 2.00,9</t>
  </si>
  <si>
    <t xml:space="preserve"> 6.39,2</t>
  </si>
  <si>
    <t>33.03,4</t>
  </si>
  <si>
    <t>+ 2.35,6</t>
  </si>
  <si>
    <t>+ 2.36,3</t>
  </si>
  <si>
    <t>33.07,1</t>
  </si>
  <si>
    <t>+ 2.39,3</t>
  </si>
  <si>
    <t xml:space="preserve"> 6.56,3</t>
  </si>
  <si>
    <t>33.09,0</t>
  </si>
  <si>
    <t>+ 2.41,2</t>
  </si>
  <si>
    <t>+ 2.45,1</t>
  </si>
  <si>
    <t xml:space="preserve"> 1.59,8</t>
  </si>
  <si>
    <t xml:space="preserve"> 6.35,6</t>
  </si>
  <si>
    <t>33.16,1</t>
  </si>
  <si>
    <t>+ 2.48,3</t>
  </si>
  <si>
    <t>+ 2.57,3</t>
  </si>
  <si>
    <t xml:space="preserve"> 6.43,8</t>
  </si>
  <si>
    <t>33.30,8</t>
  </si>
  <si>
    <t>+ 3.03,0</t>
  </si>
  <si>
    <t xml:space="preserve"> 2.00,6</t>
  </si>
  <si>
    <t xml:space="preserve"> 6.48,3</t>
  </si>
  <si>
    <t>33.31,3</t>
  </si>
  <si>
    <t>+ 3.03,5</t>
  </si>
  <si>
    <t xml:space="preserve"> 2.07,5</t>
  </si>
  <si>
    <t xml:space="preserve"> 6.55,6</t>
  </si>
  <si>
    <t>33.59,4</t>
  </si>
  <si>
    <t>+ 3.31,6</t>
  </si>
  <si>
    <t>+ 3.36,5</t>
  </si>
  <si>
    <t xml:space="preserve"> 2.05,7</t>
  </si>
  <si>
    <t xml:space="preserve"> 7.03,8</t>
  </si>
  <si>
    <t>+ 3.36,9</t>
  </si>
  <si>
    <t>+ 3.39,5</t>
  </si>
  <si>
    <t xml:space="preserve"> 2.02,7</t>
  </si>
  <si>
    <t>34.08,4</t>
  </si>
  <si>
    <t>+ 3.40,6</t>
  </si>
  <si>
    <t xml:space="preserve"> 6.58,3</t>
  </si>
  <si>
    <t>34.22,8</t>
  </si>
  <si>
    <t>+ 3.57,6</t>
  </si>
  <si>
    <t>+ 3.58,8</t>
  </si>
  <si>
    <t xml:space="preserve"> 7.00,6</t>
  </si>
  <si>
    <t>34.40,5</t>
  </si>
  <si>
    <t>+ 4.12,7</t>
  </si>
  <si>
    <t>+ 4.21,9</t>
  </si>
  <si>
    <t xml:space="preserve"> 6.45,5</t>
  </si>
  <si>
    <t>34.50,6</t>
  </si>
  <si>
    <t>+ 4.22,8</t>
  </si>
  <si>
    <t>+ 4.31,4</t>
  </si>
  <si>
    <t>+ 5.06,2</t>
  </si>
  <si>
    <t>+ 6.03,3</t>
  </si>
  <si>
    <t>+ 6.18,3</t>
  </si>
  <si>
    <t>+ 6.44,2</t>
  </si>
  <si>
    <t>+ 8.02,1</t>
  </si>
  <si>
    <t xml:space="preserve">  39/5</t>
  </si>
  <si>
    <t>+ 8.50,1</t>
  </si>
  <si>
    <t>+ 9.32,0</t>
  </si>
  <si>
    <t>+11.02,6</t>
  </si>
  <si>
    <t>+12.52,3</t>
  </si>
  <si>
    <t xml:space="preserve">   7/4</t>
  </si>
  <si>
    <t xml:space="preserve"> 2.02,3</t>
  </si>
  <si>
    <t xml:space="preserve"> 6.41,2</t>
  </si>
  <si>
    <t>32.37,6</t>
  </si>
  <si>
    <t>+ 2.09,8</t>
  </si>
  <si>
    <t xml:space="preserve"> 2.03,6</t>
  </si>
  <si>
    <t xml:space="preserve"> 6.40,5</t>
  </si>
  <si>
    <t>32.41,4</t>
  </si>
  <si>
    <t>+ 2.13,6</t>
  </si>
  <si>
    <t xml:space="preserve"> 6.37,7</t>
  </si>
  <si>
    <t>32.58,6</t>
  </si>
  <si>
    <t>+ 2.30,8</t>
  </si>
  <si>
    <t xml:space="preserve"> 19/9</t>
  </si>
  <si>
    <t xml:space="preserve"> 2.01,2</t>
  </si>
  <si>
    <t>33.09,6</t>
  </si>
  <si>
    <t>+ 2.41,8</t>
  </si>
  <si>
    <t xml:space="preserve"> 6.52,3</t>
  </si>
  <si>
    <t>34.08,1</t>
  </si>
  <si>
    <t xml:space="preserve"> 6.57,9</t>
  </si>
  <si>
    <t>34.27,8</t>
  </si>
  <si>
    <t>+ 4.00,0</t>
  </si>
  <si>
    <t xml:space="preserve"> 2.05,8</t>
  </si>
  <si>
    <t xml:space="preserve"> 7.00,0</t>
  </si>
  <si>
    <t>34.37,9</t>
  </si>
  <si>
    <t>+ 4.10,1</t>
  </si>
  <si>
    <t xml:space="preserve"> 2.08,0</t>
  </si>
  <si>
    <t xml:space="preserve"> 7.14,0</t>
  </si>
  <si>
    <t>34.40,6</t>
  </si>
  <si>
    <t>+ 4.12,8</t>
  </si>
  <si>
    <t xml:space="preserve"> 40/2</t>
  </si>
  <si>
    <t xml:space="preserve"> 2.05,2</t>
  </si>
  <si>
    <t xml:space="preserve"> 7.06,5</t>
  </si>
  <si>
    <t>34.43,7</t>
  </si>
  <si>
    <t>+ 4.15,9</t>
  </si>
  <si>
    <t xml:space="preserve"> 2.07,6</t>
  </si>
  <si>
    <t xml:space="preserve"> 7.01,2</t>
  </si>
  <si>
    <t>34.52,0</t>
  </si>
  <si>
    <t>+ 4.24,2</t>
  </si>
  <si>
    <t xml:space="preserve"> 7.53,9</t>
  </si>
  <si>
    <t>34.57,4</t>
  </si>
  <si>
    <t>+ 4.29,6</t>
  </si>
  <si>
    <t xml:space="preserve"> 7.14,6</t>
  </si>
  <si>
    <t>34.57,5</t>
  </si>
  <si>
    <t>+ 4.29,7</t>
  </si>
  <si>
    <t xml:space="preserve"> 1.58,2</t>
  </si>
  <si>
    <t xml:space="preserve"> 6.40,1</t>
  </si>
  <si>
    <t xml:space="preserve"> 2.40</t>
  </si>
  <si>
    <t>35.30,8</t>
  </si>
  <si>
    <t>+ 5.03,0</t>
  </si>
  <si>
    <t xml:space="preserve">  50/9</t>
  </si>
  <si>
    <t xml:space="preserve"> 2.01,7</t>
  </si>
  <si>
    <t xml:space="preserve"> 6.47,9</t>
  </si>
  <si>
    <t>31.56,2</t>
  </si>
  <si>
    <t>+ 1.28,4</t>
  </si>
  <si>
    <t xml:space="preserve">  52/7</t>
  </si>
  <si>
    <t>32.29,8</t>
  </si>
  <si>
    <t>+ 2.02,0</t>
  </si>
  <si>
    <t xml:space="preserve"> 11/3</t>
  </si>
  <si>
    <t xml:space="preserve">  28/10</t>
  </si>
  <si>
    <t xml:space="preserve"> 6.48,0</t>
  </si>
  <si>
    <t>32.38,2</t>
  </si>
  <si>
    <t>+ 2.10,4</t>
  </si>
  <si>
    <t xml:space="preserve"> 17/7</t>
  </si>
  <si>
    <t xml:space="preserve">  27/9</t>
  </si>
  <si>
    <t xml:space="preserve"> 18/8</t>
  </si>
  <si>
    <t xml:space="preserve"> 2.00,7</t>
  </si>
  <si>
    <t>33.00,2</t>
  </si>
  <si>
    <t>+ 2.32,4</t>
  </si>
  <si>
    <t xml:space="preserve">  29/3</t>
  </si>
  <si>
    <t xml:space="preserve"> 2.04,9</t>
  </si>
  <si>
    <t xml:space="preserve"> 22/10</t>
  </si>
  <si>
    <t xml:space="preserve">  17/6</t>
  </si>
  <si>
    <t xml:space="preserve"> 24/11</t>
  </si>
  <si>
    <t xml:space="preserve"> 25/2</t>
  </si>
  <si>
    <t xml:space="preserve"> 28/5</t>
  </si>
  <si>
    <t xml:space="preserve"> 6.55,2</t>
  </si>
  <si>
    <t>33.25,8</t>
  </si>
  <si>
    <t>+ 2.58,0</t>
  </si>
  <si>
    <t>33.30,5</t>
  </si>
  <si>
    <t>+ 3.02,7</t>
  </si>
  <si>
    <t xml:space="preserve">  19/4</t>
  </si>
  <si>
    <t xml:space="preserve"> 31/3</t>
  </si>
  <si>
    <t xml:space="preserve"> 2.03,9</t>
  </si>
  <si>
    <t>33.50,7</t>
  </si>
  <si>
    <t xml:space="preserve">  37/8</t>
  </si>
  <si>
    <t xml:space="preserve"> 33/4</t>
  </si>
  <si>
    <t xml:space="preserve">  47/4</t>
  </si>
  <si>
    <t xml:space="preserve">  53/2</t>
  </si>
  <si>
    <t xml:space="preserve"> 36/3</t>
  </si>
  <si>
    <t xml:space="preserve">  55/6</t>
  </si>
  <si>
    <t xml:space="preserve"> 7.08,9</t>
  </si>
  <si>
    <t>34.30,5</t>
  </si>
  <si>
    <t>+ 4.02,7</t>
  </si>
  <si>
    <t xml:space="preserve">  46/3</t>
  </si>
  <si>
    <t xml:space="preserve"> 47/3</t>
  </si>
  <si>
    <t xml:space="preserve"> 48/3</t>
  </si>
  <si>
    <t xml:space="preserve">  42/2</t>
  </si>
  <si>
    <t>34.50,4</t>
  </si>
  <si>
    <t>+ 4.22,6</t>
  </si>
  <si>
    <t xml:space="preserve">  81/8</t>
  </si>
  <si>
    <t xml:space="preserve">  52/1</t>
  </si>
  <si>
    <t xml:space="preserve"> 2.13,7</t>
  </si>
  <si>
    <t xml:space="preserve"> 7.19,0</t>
  </si>
  <si>
    <t>35.12,0</t>
  </si>
  <si>
    <t xml:space="preserve">  70/18</t>
  </si>
  <si>
    <t xml:space="preserve">  64/15</t>
  </si>
  <si>
    <t>+ 4.44,2</t>
  </si>
  <si>
    <t xml:space="preserve"> 58/16</t>
  </si>
  <si>
    <t xml:space="preserve"> 8.07,7</t>
  </si>
  <si>
    <t>35.27,7</t>
  </si>
  <si>
    <t xml:space="preserve">  49/13</t>
  </si>
  <si>
    <t xml:space="preserve">  85/19</t>
  </si>
  <si>
    <t>+ 4.59,9</t>
  </si>
  <si>
    <t xml:space="preserve"> 60/8</t>
  </si>
  <si>
    <t xml:space="preserve">  61/8</t>
  </si>
  <si>
    <t xml:space="preserve">  56/10</t>
  </si>
  <si>
    <t xml:space="preserve"> 2.10,0</t>
  </si>
  <si>
    <t xml:space="preserve"> 7.28,4</t>
  </si>
  <si>
    <t>35.39,1</t>
  </si>
  <si>
    <t xml:space="preserve">  59/6</t>
  </si>
  <si>
    <t>+ 5.11,3</t>
  </si>
  <si>
    <t>35.53,6</t>
  </si>
  <si>
    <t>+ 5.25,8</t>
  </si>
  <si>
    <t xml:space="preserve"> 63/17</t>
  </si>
  <si>
    <t xml:space="preserve"> 7.22,7</t>
  </si>
  <si>
    <t>35.55,0</t>
  </si>
  <si>
    <t xml:space="preserve">  64/16</t>
  </si>
  <si>
    <t xml:space="preserve">  65/16</t>
  </si>
  <si>
    <t>+ 5.27,2</t>
  </si>
  <si>
    <t xml:space="preserve"> 2.13,5</t>
  </si>
  <si>
    <t>36.02,0</t>
  </si>
  <si>
    <t xml:space="preserve">  68/4</t>
  </si>
  <si>
    <t>+ 5.34,2</t>
  </si>
  <si>
    <t xml:space="preserve"> 2.09,3</t>
  </si>
  <si>
    <t>36.09,2</t>
  </si>
  <si>
    <t xml:space="preserve">  58/5</t>
  </si>
  <si>
    <t>+ 5.41,4</t>
  </si>
  <si>
    <t xml:space="preserve">  62/9</t>
  </si>
  <si>
    <t xml:space="preserve">  66/11</t>
  </si>
  <si>
    <t xml:space="preserve"> 68/7</t>
  </si>
  <si>
    <t xml:space="preserve"> 7.18,3</t>
  </si>
  <si>
    <t>36.50,4</t>
  </si>
  <si>
    <t xml:space="preserve">  63/7</t>
  </si>
  <si>
    <t>+ 6.22,6</t>
  </si>
  <si>
    <t xml:space="preserve"> 69/18</t>
  </si>
  <si>
    <t xml:space="preserve"> 2.16,8</t>
  </si>
  <si>
    <t xml:space="preserve"> 7.41,7</t>
  </si>
  <si>
    <t>36.58,0</t>
  </si>
  <si>
    <t xml:space="preserve">  75/19</t>
  </si>
  <si>
    <t xml:space="preserve">  73/17</t>
  </si>
  <si>
    <t>+ 6.30,2</t>
  </si>
  <si>
    <t xml:space="preserve"> 2.17,9</t>
  </si>
  <si>
    <t xml:space="preserve"> 7.32,5</t>
  </si>
  <si>
    <t>37.02,4</t>
  </si>
  <si>
    <t>+ 6.34,6</t>
  </si>
  <si>
    <t xml:space="preserve"> 71/11</t>
  </si>
  <si>
    <t xml:space="preserve">  69/12</t>
  </si>
  <si>
    <t xml:space="preserve"> 2.16,1</t>
  </si>
  <si>
    <t xml:space="preserve"> 7.36,0</t>
  </si>
  <si>
    <t>37.25,9</t>
  </si>
  <si>
    <t xml:space="preserve">  72/3</t>
  </si>
  <si>
    <t>+ 6.58,1</t>
  </si>
  <si>
    <t xml:space="preserve"> 7.48,4</t>
  </si>
  <si>
    <t>37.35,3</t>
  </si>
  <si>
    <t xml:space="preserve">  77/6</t>
  </si>
  <si>
    <t>+ 7.07,5</t>
  </si>
  <si>
    <t xml:space="preserve"> 74/3</t>
  </si>
  <si>
    <t xml:space="preserve"> 2.12,6</t>
  </si>
  <si>
    <t xml:space="preserve"> 7.39,4</t>
  </si>
  <si>
    <t>37.39,1</t>
  </si>
  <si>
    <t>+ 7.11,3</t>
  </si>
  <si>
    <t xml:space="preserve"> 2.19,7</t>
  </si>
  <si>
    <t xml:space="preserve"> 7.52,9</t>
  </si>
  <si>
    <t>37.39,7</t>
  </si>
  <si>
    <t xml:space="preserve">  80/7</t>
  </si>
  <si>
    <t>+ 7.11,9</t>
  </si>
  <si>
    <t xml:space="preserve"> 2.19,1</t>
  </si>
  <si>
    <t xml:space="preserve"> 7.45,5</t>
  </si>
  <si>
    <t>37.44,9</t>
  </si>
  <si>
    <t xml:space="preserve">  75/8</t>
  </si>
  <si>
    <t>+ 7.17,1</t>
  </si>
  <si>
    <t xml:space="preserve"> 77/4</t>
  </si>
  <si>
    <t xml:space="preserve"> 2.19,9</t>
  </si>
  <si>
    <t>38.04,2</t>
  </si>
  <si>
    <t xml:space="preserve">  82/4</t>
  </si>
  <si>
    <t xml:space="preserve">  76/4</t>
  </si>
  <si>
    <t>+ 7.36,4</t>
  </si>
  <si>
    <t xml:space="preserve"> 78/11</t>
  </si>
  <si>
    <t xml:space="preserve"> 2.25,7</t>
  </si>
  <si>
    <t xml:space="preserve"> 7.54,7</t>
  </si>
  <si>
    <t>38.16,1</t>
  </si>
  <si>
    <t xml:space="preserve">  82/11</t>
  </si>
  <si>
    <t>+ 7.48,3</t>
  </si>
  <si>
    <t xml:space="preserve"> 2.25,9</t>
  </si>
  <si>
    <t xml:space="preserve"> 8.00,7</t>
  </si>
  <si>
    <t>38.16,2</t>
  </si>
  <si>
    <t xml:space="preserve">  88/10</t>
  </si>
  <si>
    <t xml:space="preserve">  84/8</t>
  </si>
  <si>
    <t>+ 7.48,4</t>
  </si>
  <si>
    <t xml:space="preserve"> 80/12</t>
  </si>
  <si>
    <t xml:space="preserve"> 2.20,9</t>
  </si>
  <si>
    <t xml:space="preserve"> 8.07,8</t>
  </si>
  <si>
    <t>38.38,9</t>
  </si>
  <si>
    <t xml:space="preserve">  83/11</t>
  </si>
  <si>
    <t xml:space="preserve">  86/12</t>
  </si>
  <si>
    <t>+ 8.11,1</t>
  </si>
  <si>
    <t xml:space="preserve"> 83/8</t>
  </si>
  <si>
    <t xml:space="preserve"> 2.16,6</t>
  </si>
  <si>
    <t xml:space="preserve"> 7.48,9</t>
  </si>
  <si>
    <t>39.37,5</t>
  </si>
  <si>
    <t>+ 9.09,7</t>
  </si>
  <si>
    <t xml:space="preserve"> 84/13</t>
  </si>
  <si>
    <t xml:space="preserve">  40/3</t>
  </si>
  <si>
    <t xml:space="preserve">  30/2</t>
  </si>
  <si>
    <t xml:space="preserve"> 2.23,6</t>
  </si>
  <si>
    <t xml:space="preserve"> 8.13,4</t>
  </si>
  <si>
    <t>40.02,7</t>
  </si>
  <si>
    <t xml:space="preserve">  85/9</t>
  </si>
  <si>
    <t xml:space="preserve">  87/9</t>
  </si>
  <si>
    <t>+ 9.34,9</t>
  </si>
  <si>
    <t xml:space="preserve"> 86/19</t>
  </si>
  <si>
    <t xml:space="preserve"> 2.13,3</t>
  </si>
  <si>
    <t xml:space="preserve"> 8.00,3</t>
  </si>
  <si>
    <t>40.09,9</t>
  </si>
  <si>
    <t xml:space="preserve">  67/17</t>
  </si>
  <si>
    <t xml:space="preserve">  83/18</t>
  </si>
  <si>
    <t>+ 9.42,1</t>
  </si>
  <si>
    <t xml:space="preserve"> 87/10</t>
  </si>
  <si>
    <t xml:space="preserve"> 2.32,3</t>
  </si>
  <si>
    <t xml:space="preserve"> 8.32,7</t>
  </si>
  <si>
    <t>40.51,1</t>
  </si>
  <si>
    <t xml:space="preserve">  91/11</t>
  </si>
  <si>
    <t>+10.23,3</t>
  </si>
  <si>
    <t xml:space="preserve"> 2.38,5</t>
  </si>
  <si>
    <t xml:space="preserve"> 8.26,1</t>
  </si>
  <si>
    <t>40.56,5</t>
  </si>
  <si>
    <t xml:space="preserve">  88/5</t>
  </si>
  <si>
    <t>+10.28,7</t>
  </si>
  <si>
    <t xml:space="preserve">  90/15</t>
  </si>
  <si>
    <t xml:space="preserve"> 2.24,1</t>
  </si>
  <si>
    <t xml:space="preserve"> 2.17,8</t>
  </si>
  <si>
    <t xml:space="preserve"> 39</t>
  </si>
  <si>
    <t>Karl.Mattias Viru</t>
  </si>
  <si>
    <t>AKP7</t>
  </si>
  <si>
    <t>16 min. hiljem</t>
  </si>
  <si>
    <t xml:space="preserve"> 106</t>
  </si>
  <si>
    <t>LK8S</t>
  </si>
  <si>
    <t xml:space="preserve"> 107</t>
  </si>
  <si>
    <t>Avg.speed of winner  73.60 km/h</t>
  </si>
  <si>
    <t xml:space="preserve">  67.86 km/h</t>
  </si>
  <si>
    <t xml:space="preserve">  63.90 km/h</t>
  </si>
  <si>
    <t xml:space="preserve">  62.24 km/h</t>
  </si>
  <si>
    <t xml:space="preserve">  60.91 km/h</t>
  </si>
  <si>
    <t xml:space="preserve">  63.16 km/h</t>
  </si>
  <si>
    <t xml:space="preserve">  58.62 km/h</t>
  </si>
  <si>
    <t xml:space="preserve">  62.44 km/h</t>
  </si>
  <si>
    <t xml:space="preserve">  60.66 km/h</t>
  </si>
  <si>
    <t xml:space="preserve">  60.71 km/h</t>
  </si>
  <si>
    <t xml:space="preserve"> 42 Kaasik/Mägi</t>
  </si>
  <si>
    <t xml:space="preserve"> 94 Lember/Soomaa</t>
  </si>
  <si>
    <t xml:space="preserve"> 53 Metsaluik/Liira</t>
  </si>
  <si>
    <t xml:space="preserve"> 45 Leinberg/Vulf</t>
  </si>
  <si>
    <t xml:space="preserve"> 98 Lepp/Lepp</t>
  </si>
  <si>
    <t xml:space="preserve"> 18 Lempu/Mesila</t>
  </si>
  <si>
    <t xml:space="preserve">  78.01 km/h</t>
  </si>
  <si>
    <t xml:space="preserve">  74.07 km/h</t>
  </si>
  <si>
    <t xml:space="preserve">  71.84 km/h</t>
  </si>
  <si>
    <t xml:space="preserve">  68.75 km/h</t>
  </si>
  <si>
    <t xml:space="preserve">  73.47 km/h</t>
  </si>
  <si>
    <t xml:space="preserve">  67.44 km/h</t>
  </si>
  <si>
    <t xml:space="preserve">  72.29 km/h</t>
  </si>
  <si>
    <t xml:space="preserve">  71.01 km/h</t>
  </si>
  <si>
    <t xml:space="preserve">  69.74 km/h</t>
  </si>
  <si>
    <t xml:space="preserve"> 64 Sepp/Rasu</t>
  </si>
  <si>
    <t xml:space="preserve"> 81 Tammeleht/Kumar</t>
  </si>
  <si>
    <t xml:space="preserve"> 25 Tammoja/Schüts</t>
  </si>
  <si>
    <t xml:space="preserve"> 23 Ojapōld/Rohtmets</t>
  </si>
  <si>
    <t xml:space="preserve">  70.16 km/h</t>
  </si>
  <si>
    <t xml:space="preserve">  65.48 km/h</t>
  </si>
  <si>
    <t xml:space="preserve">  64.87 km/h</t>
  </si>
  <si>
    <t xml:space="preserve">  61.69 km/h</t>
  </si>
  <si>
    <t xml:space="preserve">  64.44 km/h</t>
  </si>
  <si>
    <t xml:space="preserve">  60.14 km/h</t>
  </si>
  <si>
    <t xml:space="preserve">  63.48 km/h</t>
  </si>
  <si>
    <t xml:space="preserve">  63.32 km/h</t>
  </si>
  <si>
    <t xml:space="preserve">  61.20 km/h</t>
  </si>
  <si>
    <t xml:space="preserve"> 39 Matikainen/Viru</t>
  </si>
  <si>
    <t xml:space="preserve">  79.75 km/h</t>
  </si>
  <si>
    <t xml:space="preserve">  74.97 km/h</t>
  </si>
  <si>
    <t xml:space="preserve">  72.68 km/h</t>
  </si>
  <si>
    <t xml:space="preserve">  69.17 km/h</t>
  </si>
  <si>
    <t xml:space="preserve">  73.70 km/h</t>
  </si>
  <si>
    <t xml:space="preserve">  66.85 km/h</t>
  </si>
  <si>
    <t xml:space="preserve">  73.77 km/h</t>
  </si>
  <si>
    <t xml:space="preserve">  73.11 km/h</t>
  </si>
  <si>
    <t xml:space="preserve">  69.45 km/h</t>
  </si>
  <si>
    <t xml:space="preserve"> 60 Paur/Kittus</t>
  </si>
  <si>
    <t>SS1</t>
  </si>
  <si>
    <t>Puude</t>
  </si>
  <si>
    <t>Läänemaa Rahvaralli 2021</t>
  </si>
  <si>
    <t>25.september 2021</t>
  </si>
  <si>
    <t>Piirsalu, Läänemaa</t>
  </si>
  <si>
    <t>Oskar Männamets</t>
  </si>
  <si>
    <t>Holger Enok</t>
  </si>
  <si>
    <t>Henry Tegova</t>
  </si>
  <si>
    <t>Ott Kuurberg</t>
  </si>
  <si>
    <t>Albert.Ako Kokk</t>
  </si>
  <si>
    <t>Marko Kokk</t>
  </si>
  <si>
    <t>Murakas Racing</t>
  </si>
  <si>
    <t>Rauno Valdmann</t>
  </si>
  <si>
    <t>Kaur Aadna</t>
  </si>
  <si>
    <t>Volkswagen Golf 4</t>
  </si>
  <si>
    <t>Sebastian Kupri</t>
  </si>
  <si>
    <t>Alari Kupri</t>
  </si>
  <si>
    <t>M.S. Racing</t>
  </si>
  <si>
    <t>Citroen C2</t>
  </si>
  <si>
    <t>Taavi Link</t>
  </si>
  <si>
    <t>Lenno Link</t>
  </si>
  <si>
    <t>Volkswagen Polo</t>
  </si>
  <si>
    <t>Jaan Pisang</t>
  </si>
  <si>
    <t>Jarmo Liivak</t>
  </si>
  <si>
    <t>Karl Luhaäär</t>
  </si>
  <si>
    <t>Kevin Serbin</t>
  </si>
  <si>
    <t>Honda Civic Type R</t>
  </si>
  <si>
    <t>Sander Klaus</t>
  </si>
  <si>
    <t>Martin Udusalu</t>
  </si>
  <si>
    <t>Vaz 2101</t>
  </si>
  <si>
    <t>Janar Tammai</t>
  </si>
  <si>
    <t>Raul Aava</t>
  </si>
  <si>
    <t>Kristjan Peegel</t>
  </si>
  <si>
    <t xml:space="preserve"> 9:44</t>
  </si>
  <si>
    <t>Hendrik Kraav</t>
  </si>
  <si>
    <t xml:space="preserve"> 9:45</t>
  </si>
  <si>
    <t xml:space="preserve"> 9:46</t>
  </si>
  <si>
    <t xml:space="preserve"> 9:47</t>
  </si>
  <si>
    <t>Hellar Sile</t>
  </si>
  <si>
    <t xml:space="preserve"> 9:48</t>
  </si>
  <si>
    <t>BMW Coupe</t>
  </si>
  <si>
    <t xml:space="preserve"> 9:49</t>
  </si>
  <si>
    <t>Ott Nootre</t>
  </si>
  <si>
    <t>Klen Valting</t>
  </si>
  <si>
    <t xml:space="preserve"> 9:50</t>
  </si>
  <si>
    <t xml:space="preserve"> 9:51</t>
  </si>
  <si>
    <t xml:space="preserve"> 9:52</t>
  </si>
  <si>
    <t xml:space="preserve"> 9:53</t>
  </si>
  <si>
    <t>Vaido Järvela</t>
  </si>
  <si>
    <t>Tanel Laurimaa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</si>
  <si>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</si>
  <si>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</si>
  <si>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</si>
  <si>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</si>
  <si>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</si>
  <si>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</si>
  <si>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</si>
  <si>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</si>
  <si>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</si>
  <si>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</si>
  <si>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</si>
  <si>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</si>
  <si>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</si>
  <si>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</si>
  <si>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</si>
  <si>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TE</t>
  </si>
  <si>
    <t>10:09</t>
  </si>
  <si>
    <t>10:10</t>
  </si>
  <si>
    <t>Jüri Lee</t>
  </si>
  <si>
    <t>10:11</t>
  </si>
  <si>
    <t>Andreas Liiv</t>
  </si>
  <si>
    <t>Eero Sillandi</t>
  </si>
  <si>
    <t>10:12</t>
  </si>
  <si>
    <t>10:13</t>
  </si>
  <si>
    <t>Sander Tammeleht</t>
  </si>
  <si>
    <t>10:14</t>
  </si>
  <si>
    <t>10:15</t>
  </si>
  <si>
    <t>10:16</t>
  </si>
  <si>
    <t>10:17</t>
  </si>
  <si>
    <t>Jüri Sinikas</t>
  </si>
  <si>
    <t>Siim Sinikas</t>
  </si>
  <si>
    <t>Audi A4</t>
  </si>
  <si>
    <t>10:18</t>
  </si>
  <si>
    <t>10:19</t>
  </si>
  <si>
    <t>Rauno Pielberg</t>
  </si>
  <si>
    <t>Indrek Varblane</t>
  </si>
  <si>
    <t>Hiiumaa RK</t>
  </si>
  <si>
    <t>10:20</t>
  </si>
  <si>
    <t>10:21</t>
  </si>
  <si>
    <t>10:22</t>
  </si>
  <si>
    <t>Margus Sillaste</t>
  </si>
  <si>
    <t>10:23</t>
  </si>
  <si>
    <t>Jaak Riisbeg</t>
  </si>
  <si>
    <t>10:24</t>
  </si>
  <si>
    <t>10:25</t>
  </si>
  <si>
    <t>10:26</t>
  </si>
  <si>
    <t>Sten Soomaa</t>
  </si>
  <si>
    <t>10:27</t>
  </si>
  <si>
    <t>10:28</t>
  </si>
  <si>
    <t>10:29</t>
  </si>
  <si>
    <t>10:30</t>
  </si>
  <si>
    <t>10:31</t>
  </si>
  <si>
    <t>Kristjan Metsis</t>
  </si>
  <si>
    <t>10:32</t>
  </si>
  <si>
    <t>10:33</t>
  </si>
  <si>
    <t>10:34</t>
  </si>
  <si>
    <t>Kalju Kallasmaa</t>
  </si>
  <si>
    <t>Kristjan Sasse</t>
  </si>
  <si>
    <t>10:35</t>
  </si>
  <si>
    <t>Cärolyn Soidla</t>
  </si>
  <si>
    <t>Allar Heina</t>
  </si>
  <si>
    <t>10:36</t>
  </si>
  <si>
    <t>Levis Vunder</t>
  </si>
  <si>
    <t>10:37</t>
  </si>
  <si>
    <t>10:38</t>
  </si>
  <si>
    <t>Kristjan Sarv</t>
  </si>
  <si>
    <t>Sander Sarv</t>
  </si>
  <si>
    <t>10:39</t>
  </si>
  <si>
    <t>10:40</t>
  </si>
  <si>
    <t>10:41</t>
  </si>
  <si>
    <t>Olavi Laupa</t>
  </si>
  <si>
    <t>Rain Laupa</t>
  </si>
  <si>
    <t>10:42</t>
  </si>
  <si>
    <t>10:43</t>
  </si>
  <si>
    <t>Tommy Toim</t>
  </si>
  <si>
    <t>Taavi Pirnipuu</t>
  </si>
  <si>
    <t>10:44</t>
  </si>
  <si>
    <t>Gert Aasmäe</t>
  </si>
  <si>
    <t>Mikk-Sander Laubert</t>
  </si>
  <si>
    <t>10:45</t>
  </si>
  <si>
    <t>Artjom Kudrjavtsev</t>
  </si>
  <si>
    <t>Rain Viin</t>
  </si>
  <si>
    <t>10:46</t>
  </si>
  <si>
    <t>Martin Absalon</t>
  </si>
  <si>
    <t>Jakko Viilo</t>
  </si>
  <si>
    <t>10:47</t>
  </si>
  <si>
    <t>Karl-Erik Rajasalu</t>
  </si>
  <si>
    <t>Andreas Liimann</t>
  </si>
  <si>
    <t>10:48</t>
  </si>
  <si>
    <t>Egerd Enok</t>
  </si>
  <si>
    <t>10:49</t>
  </si>
  <si>
    <t>Vahur Mäesalu</t>
  </si>
  <si>
    <t>Siim Oja</t>
  </si>
  <si>
    <t>VM Motorsport</t>
  </si>
  <si>
    <t>10:50</t>
  </si>
  <si>
    <t>10:51</t>
  </si>
  <si>
    <t>Andrus Laidre</t>
  </si>
  <si>
    <t>Reimo Särg</t>
  </si>
  <si>
    <t>10:52</t>
  </si>
  <si>
    <t>Kristjan Urtson</t>
  </si>
  <si>
    <t>Marko Puksing</t>
  </si>
  <si>
    <t>Ford Focus</t>
  </si>
  <si>
    <t>10:53</t>
  </si>
  <si>
    <t>Harold Vilson</t>
  </si>
  <si>
    <t>Ermo Loik</t>
  </si>
  <si>
    <t>Jonnigaraaz</t>
  </si>
  <si>
    <t>10:54</t>
  </si>
  <si>
    <t>Chris Männik</t>
  </si>
  <si>
    <t>Tanel Meos</t>
  </si>
  <si>
    <t>10:55</t>
  </si>
  <si>
    <t>Agnes Ristolainen</t>
  </si>
  <si>
    <t>Lauri Ristolainen</t>
  </si>
  <si>
    <t>10:56</t>
  </si>
  <si>
    <t>Sander Prii</t>
  </si>
  <si>
    <t>Sander Siniaas</t>
  </si>
  <si>
    <t>Enn Laansoo</t>
  </si>
  <si>
    <t>Estmil.ee</t>
  </si>
  <si>
    <t>IZ 2715</t>
  </si>
  <si>
    <t>8:57</t>
  </si>
  <si>
    <t>8:54</t>
  </si>
  <si>
    <t>Hanna.Lisette Aabna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</si>
  <si>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</si>
  <si>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</si>
  <si>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</si>
  <si>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</si>
  <si>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</si>
  <si>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</si>
  <si>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</si>
  <si>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</si>
  <si>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</si>
  <si>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</si>
  <si>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</si>
  <si>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</si>
  <si>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</si>
  <si>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</si>
  <si>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</si>
  <si>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</si>
  <si>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</si>
  <si>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</si>
  <si>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</si>
  <si>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</si>
  <si>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</si>
  <si>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</si>
  <si>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</si>
  <si>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</si>
  <si>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</si>
  <si>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</si>
  <si>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</si>
  <si>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</si>
  <si>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</si>
  <si>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</si>
  <si>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</si>
  <si>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</si>
  <si>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</si>
  <si>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</si>
  <si>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</si>
  <si>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</si>
  <si>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</si>
  <si>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</si>
  <si>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</si>
  <si>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</si>
  <si>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</si>
  <si>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</si>
  <si>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</si>
  <si>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</si>
  <si>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>Henri Ääremaa</t>
  </si>
  <si>
    <t>Erkki Ääremaa</t>
  </si>
  <si>
    <t>Henri/Erkki</t>
  </si>
  <si>
    <t>Romario Voksepp</t>
  </si>
  <si>
    <t>Kristjan Voksepp</t>
  </si>
  <si>
    <t>Apex Racing</t>
  </si>
  <si>
    <t>Tark Racing</t>
  </si>
  <si>
    <t>Riivo Mesila</t>
  </si>
  <si>
    <t>Markus Laurimaa</t>
  </si>
  <si>
    <t>Joonas Vares</t>
  </si>
  <si>
    <t>VW Golf 3</t>
  </si>
  <si>
    <t>HT Motorsport</t>
  </si>
  <si>
    <t>MRF Motorsport</t>
  </si>
  <si>
    <t>Kalmer Kase</t>
  </si>
  <si>
    <t>Martin Tamm</t>
  </si>
  <si>
    <t>BMW 318I</t>
  </si>
  <si>
    <t>Rainer Tuberik</t>
  </si>
  <si>
    <t>Janek Ojala</t>
  </si>
  <si>
    <t>BMW 323TI</t>
  </si>
  <si>
    <t>Kaarel Otsa</t>
  </si>
  <si>
    <t>Tiina Ehrbach</t>
  </si>
  <si>
    <t>Karmo Karelson</t>
  </si>
  <si>
    <t>SK Vilgasralli</t>
  </si>
  <si>
    <t>Cenifred Sepp</t>
  </si>
  <si>
    <t>R6M</t>
  </si>
  <si>
    <t>Roland Luhaväli</t>
  </si>
  <si>
    <t>Vändra TSK</t>
  </si>
  <si>
    <t>Lada 2105</t>
  </si>
  <si>
    <t>Mario Kroonmäe</t>
  </si>
  <si>
    <t>Ave Lossmann</t>
  </si>
  <si>
    <t>Henri Hirv</t>
  </si>
  <si>
    <t>Kevin-Jarl Jaani</t>
  </si>
  <si>
    <t>Riho Eichfuss</t>
  </si>
  <si>
    <t>Egon Vikat</t>
  </si>
  <si>
    <t>Jaan Ilistom</t>
  </si>
  <si>
    <t>Aksel Sulu</t>
  </si>
  <si>
    <t>Taavi Kivi</t>
  </si>
  <si>
    <t>Tarmo Leedis</t>
  </si>
  <si>
    <t>Fred Siimpoeg</t>
  </si>
  <si>
    <t>Martin Moondu</t>
  </si>
  <si>
    <t>Kristo Vahter</t>
  </si>
  <si>
    <t>VV Motorsport</t>
  </si>
  <si>
    <t>BMW 328I</t>
  </si>
  <si>
    <t>Indrek Mäestu</t>
  </si>
  <si>
    <t>BMW 323I</t>
  </si>
  <si>
    <t>Endry Metsmaa</t>
  </si>
  <si>
    <t>Kert-Oswald Mürk</t>
  </si>
  <si>
    <t>Tauri Taevas</t>
  </si>
  <si>
    <t>Mikk Paju</t>
  </si>
  <si>
    <t>Kauri Tammai</t>
  </si>
  <si>
    <t>Pinnad-Puhtaks</t>
  </si>
  <si>
    <t>Kaspar Kanne</t>
  </si>
  <si>
    <t>Heigo Oja</t>
  </si>
  <si>
    <t>Mikk Saaron</t>
  </si>
  <si>
    <t>Mait Saaron</t>
  </si>
  <si>
    <t>Lada 2107</t>
  </si>
  <si>
    <t>Stardiprotokoll</t>
  </si>
  <si>
    <t>Kevin Lempu</t>
  </si>
  <si>
    <t>A1M Motorsport</t>
  </si>
  <si>
    <t>Toyota Corolla</t>
  </si>
  <si>
    <t>Kristian Hallikmägi</t>
  </si>
  <si>
    <t>Raigo Reimal</t>
  </si>
  <si>
    <t>Citroen C2 R1</t>
  </si>
  <si>
    <t>Kert Tammoja</t>
  </si>
  <si>
    <t>Martin Müganen</t>
  </si>
  <si>
    <t>Rainer Niinepuu</t>
  </si>
  <si>
    <t>Tony Schwarzstein</t>
  </si>
  <si>
    <t>Mehis Kiiver</t>
  </si>
  <si>
    <t>Are Uurimäe</t>
  </si>
  <si>
    <t>Tanel Paut</t>
  </si>
  <si>
    <t>Subaru Impreza STI</t>
  </si>
  <si>
    <t>Martin Vaga</t>
  </si>
  <si>
    <t>2ST</t>
  </si>
  <si>
    <t>2VE</t>
  </si>
  <si>
    <t>Caspar Ojamägi</t>
  </si>
  <si>
    <t>2SE</t>
  </si>
  <si>
    <t>Arno Metsaluik</t>
  </si>
  <si>
    <t>Marina Liira</t>
  </si>
  <si>
    <t>Sander Tamm</t>
  </si>
  <si>
    <t>2VT</t>
  </si>
  <si>
    <t>Meelis Paur</t>
  </si>
  <si>
    <t>Kaimar Kittus</t>
  </si>
  <si>
    <t>Jaan Ohtra</t>
  </si>
  <si>
    <t>Ken Liivrand</t>
  </si>
  <si>
    <t>Margo Kruusma</t>
  </si>
  <si>
    <t>Raido Seppel</t>
  </si>
  <si>
    <t>Sander Linnaks</t>
  </si>
  <si>
    <t>Rutmar Raidma</t>
  </si>
  <si>
    <t>Siim Kukk</t>
  </si>
  <si>
    <t>Martin Taal</t>
  </si>
  <si>
    <t>Ivar Kallasmaa</t>
  </si>
  <si>
    <t>Mati Männa</t>
  </si>
  <si>
    <t>BMW 330</t>
  </si>
  <si>
    <t>Raivo Poom</t>
  </si>
  <si>
    <t>Jaan Hansen</t>
  </si>
  <si>
    <t>Derek Tedre</t>
  </si>
  <si>
    <t>Vändra Romuring</t>
  </si>
  <si>
    <t>Silver Selling</t>
  </si>
  <si>
    <t>Andres Pillerpau</t>
  </si>
  <si>
    <t>Margit Tamm</t>
  </si>
  <si>
    <t>Toyota Celica</t>
  </si>
  <si>
    <t>Georg Stavitski</t>
  </si>
  <si>
    <t>Priit Kallas</t>
  </si>
  <si>
    <t>Laura Asu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</si>
  <si>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</si>
  <si>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</si>
  <si>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</si>
  <si>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</si>
  <si>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</si>
  <si>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</si>
  <si>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</si>
  <si>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</si>
  <si>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</si>
  <si>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</si>
  <si>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</si>
  <si>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</si>
  <si>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</si>
  <si>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</si>
  <si>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</si>
  <si>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</si>
  <si>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</si>
  <si>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</si>
  <si>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</si>
  <si>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</si>
  <si>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</si>
  <si>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</si>
  <si>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</si>
  <si>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</si>
  <si>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</si>
  <si>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</si>
  <si>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</si>
  <si>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</si>
  <si>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</si>
  <si>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</si>
  <si>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</si>
  <si>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</si>
  <si>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</si>
  <si>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</si>
  <si>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</si>
  <si>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</si>
  <si>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</si>
  <si>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</si>
  <si>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</si>
  <si>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</si>
  <si>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</si>
  <si>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</si>
  <si>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</si>
  <si>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</si>
  <si>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</si>
  <si>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</si>
  <si>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</si>
  <si>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</si>
  <si>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</si>
  <si>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</si>
  <si>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</si>
  <si>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</si>
  <si>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 xml:space="preserve">  1.</t>
  </si>
  <si>
    <t>EST</t>
  </si>
  <si>
    <t>Kehtna AMK</t>
  </si>
  <si>
    <t xml:space="preserve">  2.</t>
  </si>
  <si>
    <t xml:space="preserve">  3.</t>
  </si>
  <si>
    <t>Rainer Raun</t>
  </si>
  <si>
    <t>Targo Raun</t>
  </si>
  <si>
    <t>Thule Motorsport</t>
  </si>
  <si>
    <t>Honda Civic</t>
  </si>
  <si>
    <t xml:space="preserve">  4.</t>
  </si>
  <si>
    <t xml:space="preserve">  5.</t>
  </si>
  <si>
    <t>Rauno Rohtmets</t>
  </si>
  <si>
    <t xml:space="preserve">  6.</t>
  </si>
  <si>
    <t>Ford Fiesta</t>
  </si>
  <si>
    <t xml:space="preserve">  7.</t>
  </si>
  <si>
    <t>Romet Reimal</t>
  </si>
  <si>
    <t xml:space="preserve">  8.</t>
  </si>
  <si>
    <t>ALMA Racing</t>
  </si>
  <si>
    <t>BMW 318TI</t>
  </si>
  <si>
    <t xml:space="preserve">  9.</t>
  </si>
  <si>
    <t xml:space="preserve"> 10.</t>
  </si>
  <si>
    <t xml:space="preserve"> 11.</t>
  </si>
  <si>
    <t>Joosep Planken</t>
  </si>
  <si>
    <t>Taavi Lassmann</t>
  </si>
  <si>
    <t>Honda CRX</t>
  </si>
  <si>
    <t xml:space="preserve"> 12.</t>
  </si>
  <si>
    <t>Jüri Jürisaar</t>
  </si>
  <si>
    <t>Halinga Rally Team</t>
  </si>
  <si>
    <t>BMW 316</t>
  </si>
  <si>
    <t xml:space="preserve"> 13.</t>
  </si>
  <si>
    <t xml:space="preserve"> 14.</t>
  </si>
  <si>
    <t xml:space="preserve"> 15.</t>
  </si>
  <si>
    <t>Inga Reimal</t>
  </si>
  <si>
    <t xml:space="preserve"> 16.</t>
  </si>
  <si>
    <t>Gabriel Simson</t>
  </si>
  <si>
    <t>Oliver Simson</t>
  </si>
  <si>
    <t>Honda Civic Type-R</t>
  </si>
  <si>
    <t xml:space="preserve"> 17.</t>
  </si>
  <si>
    <t>Madis Laaser</t>
  </si>
  <si>
    <t xml:space="preserve"> 18.</t>
  </si>
  <si>
    <t xml:space="preserve"> 19.</t>
  </si>
  <si>
    <t>Vilsport Klubi MTÜ</t>
  </si>
  <si>
    <t xml:space="preserve"> 20.</t>
  </si>
  <si>
    <t>Kristjan Radiko</t>
  </si>
  <si>
    <t xml:space="preserve"> 21.</t>
  </si>
  <si>
    <t>Markus Tammoja</t>
  </si>
  <si>
    <t>BMW 316I</t>
  </si>
  <si>
    <t xml:space="preserve"> 22.</t>
  </si>
  <si>
    <t>Kadrina Hobiklubi</t>
  </si>
  <si>
    <t xml:space="preserve"> 23.</t>
  </si>
  <si>
    <t xml:space="preserve"> 24.</t>
  </si>
  <si>
    <t>Urmo Kaasik</t>
  </si>
  <si>
    <t>Ingvar Mägi</t>
  </si>
  <si>
    <t>Subaru Impreza</t>
  </si>
  <si>
    <t xml:space="preserve"> 25.</t>
  </si>
  <si>
    <t>BTR Racing</t>
  </si>
  <si>
    <t xml:space="preserve"> 26.</t>
  </si>
  <si>
    <t>BMW 325I</t>
  </si>
  <si>
    <t xml:space="preserve"> 27.</t>
  </si>
  <si>
    <t>Daniel Ling</t>
  </si>
  <si>
    <t>Madis Kümmel</t>
  </si>
  <si>
    <t>DL Racing</t>
  </si>
  <si>
    <t>BMW 320</t>
  </si>
  <si>
    <t xml:space="preserve"> 28.</t>
  </si>
  <si>
    <t xml:space="preserve"> 29.</t>
  </si>
  <si>
    <t>BMW 320I</t>
  </si>
  <si>
    <t xml:space="preserve"> 30.</t>
  </si>
  <si>
    <t xml:space="preserve"> 31.</t>
  </si>
  <si>
    <t>Tarmo Lee</t>
  </si>
  <si>
    <t>Juuru Tehnikaklubi</t>
  </si>
  <si>
    <t>BMW 318</t>
  </si>
  <si>
    <t xml:space="preserve"> 32.</t>
  </si>
  <si>
    <t>Rait Reiman</t>
  </si>
  <si>
    <t xml:space="preserve"> 33.</t>
  </si>
  <si>
    <t>Seat Ibiza</t>
  </si>
  <si>
    <t xml:space="preserve"> 34.</t>
  </si>
  <si>
    <t>Mirek Matikainen</t>
  </si>
  <si>
    <t xml:space="preserve"> 35.</t>
  </si>
  <si>
    <t>Hannes Kasak</t>
  </si>
  <si>
    <t>Argo Kangro</t>
  </si>
  <si>
    <t>Jannes.ee</t>
  </si>
  <si>
    <t>Audi A3</t>
  </si>
  <si>
    <t xml:space="preserve"> 36.</t>
  </si>
  <si>
    <t>VW Golf</t>
  </si>
  <si>
    <t xml:space="preserve"> 37.</t>
  </si>
  <si>
    <t>Robin Pruul</t>
  </si>
  <si>
    <t>Rein Tikka</t>
  </si>
  <si>
    <t xml:space="preserve"> 38.</t>
  </si>
  <si>
    <t>BMW 325</t>
  </si>
  <si>
    <t xml:space="preserve"> 39.</t>
  </si>
  <si>
    <t xml:space="preserve"> 40.</t>
  </si>
  <si>
    <t>BMW 328</t>
  </si>
  <si>
    <t xml:space="preserve"> 41.</t>
  </si>
  <si>
    <t xml:space="preserve"> 42.</t>
  </si>
  <si>
    <t>Marti Halling</t>
  </si>
  <si>
    <t>Reijo Kübarsepp</t>
  </si>
  <si>
    <t xml:space="preserve"> 43.</t>
  </si>
  <si>
    <t>BMW 325TI</t>
  </si>
  <si>
    <t xml:space="preserve"> 44.</t>
  </si>
  <si>
    <t>BMW 323</t>
  </si>
  <si>
    <t xml:space="preserve"> 45.</t>
  </si>
  <si>
    <t xml:space="preserve"> 46.</t>
  </si>
  <si>
    <t>Kristjan Vidder</t>
  </si>
  <si>
    <t>Sander Kütt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</si>
  <si>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</si>
  <si>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</si>
  <si>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</si>
  <si>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</si>
  <si>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</si>
  <si>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</si>
  <si>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>Imre Vanik</t>
  </si>
  <si>
    <t>Vanik</t>
  </si>
  <si>
    <t>Nissan Sunny</t>
  </si>
  <si>
    <t xml:space="preserve"> 53.</t>
  </si>
  <si>
    <t>Merkko Haljasmets</t>
  </si>
  <si>
    <t>Heikko Tiits</t>
  </si>
  <si>
    <t>Ööbiku.ee</t>
  </si>
  <si>
    <t>Mitsubishi Lancer</t>
  </si>
  <si>
    <t xml:space="preserve"> 54.</t>
  </si>
  <si>
    <t>Ants Uustalu</t>
  </si>
  <si>
    <t xml:space="preserve"> 55.</t>
  </si>
  <si>
    <t>Hardi Sarv</t>
  </si>
  <si>
    <t>Sulev Sarv</t>
  </si>
  <si>
    <t>Mitsubishi Colt</t>
  </si>
  <si>
    <t xml:space="preserve"> 56.</t>
  </si>
  <si>
    <t>Kaido Märss</t>
  </si>
  <si>
    <t>Volkswagen Golf</t>
  </si>
  <si>
    <t xml:space="preserve"> 57.</t>
  </si>
  <si>
    <t xml:space="preserve"> 58.</t>
  </si>
  <si>
    <t>Kristjan Hansson</t>
  </si>
  <si>
    <t>RehvidPluss</t>
  </si>
  <si>
    <t>VW Golf GTI</t>
  </si>
  <si>
    <t xml:space="preserve"> 59.</t>
  </si>
  <si>
    <t>Ivar Burmeister</t>
  </si>
  <si>
    <t>Raino Remmel</t>
  </si>
  <si>
    <t>Vaz 2105</t>
  </si>
  <si>
    <t xml:space="preserve"> 60.</t>
  </si>
  <si>
    <t>Elvis Leinberg</t>
  </si>
  <si>
    <t>Indrek Vulf</t>
  </si>
  <si>
    <t xml:space="preserve"> 61.</t>
  </si>
  <si>
    <t xml:space="preserve"> 62.</t>
  </si>
  <si>
    <t>Asko Meos</t>
  </si>
  <si>
    <t xml:space="preserve"> 63.</t>
  </si>
  <si>
    <t>Janno Johanson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</si>
  <si>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</si>
  <si>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</si>
  <si>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</si>
  <si>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</si>
  <si>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</si>
  <si>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</si>
  <si>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</si>
  <si>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>Raido Uesson</t>
  </si>
  <si>
    <t xml:space="preserve"> 71.</t>
  </si>
  <si>
    <t>Märjamaa Rally Team</t>
  </si>
  <si>
    <t xml:space="preserve"> 72.</t>
  </si>
  <si>
    <t>Heigo Tinno</t>
  </si>
  <si>
    <t>Veiko Vilu</t>
  </si>
  <si>
    <t>AZLK 412</t>
  </si>
  <si>
    <t xml:space="preserve"> 73.</t>
  </si>
  <si>
    <t>BMW 318IS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</si>
  <si>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</si>
  <si>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</si>
  <si>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</si>
  <si>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</si>
  <si>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</si>
  <si>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</si>
  <si>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</si>
  <si>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>Aira Lepp</t>
  </si>
  <si>
    <t>Ain Lepp</t>
  </si>
  <si>
    <t xml:space="preserve"> 81.</t>
  </si>
  <si>
    <t>Martin Arula</t>
  </si>
  <si>
    <t>Kiired ja Tihased</t>
  </si>
  <si>
    <t xml:space="preserve"> 82.</t>
  </si>
  <si>
    <t xml:space="preserve"> 83.</t>
  </si>
  <si>
    <t xml:space="preserve"> 84.</t>
  </si>
  <si>
    <t>Meelis Lember</t>
  </si>
  <si>
    <t xml:space="preserve"> 85.</t>
  </si>
  <si>
    <t xml:space="preserve"> 86.</t>
  </si>
  <si>
    <t>CMK Racing Team</t>
  </si>
  <si>
    <t xml:space="preserve"> 87.</t>
  </si>
  <si>
    <t>Vaz 2106</t>
  </si>
  <si>
    <t xml:space="preserve"> 88.</t>
  </si>
  <si>
    <t>Triinu Tammel</t>
  </si>
  <si>
    <t>Karoliina Tammel</t>
  </si>
  <si>
    <t xml:space="preserve"> 89.</t>
  </si>
  <si>
    <t>Vaz 2107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</si>
  <si>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</si>
  <si>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</si>
  <si>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</si>
  <si>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</si>
  <si>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</si>
  <si>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</si>
  <si>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</si>
  <si>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</si>
  <si>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>Kristo Vetesina</t>
  </si>
  <si>
    <t>Harry Ogga</t>
  </si>
  <si>
    <t xml:space="preserve"> 98.</t>
  </si>
  <si>
    <t xml:space="preserve"> 99.</t>
  </si>
  <si>
    <t>100.</t>
  </si>
  <si>
    <t>Mitsubishi Lancer Evo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</si>
  <si>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</si>
  <si>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</si>
  <si>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</si>
  <si>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</si>
  <si>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</si>
  <si>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</si>
  <si>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</si>
  <si>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</si>
  <si>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</si>
  <si>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</si>
  <si>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</si>
  <si>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</si>
  <si>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</si>
  <si>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Timmo Kroonmäe</t>
  </si>
  <si>
    <t>114.</t>
  </si>
  <si>
    <t>Joosep Ausmees</t>
  </si>
  <si>
    <t>115.</t>
  </si>
  <si>
    <t>116.</t>
  </si>
  <si>
    <t>117.</t>
  </si>
  <si>
    <t>Joosep Mäe</t>
  </si>
  <si>
    <t>Mikk Volmsen</t>
  </si>
  <si>
    <t>Kaspar Kibuspuu</t>
  </si>
  <si>
    <t>Frants Seer</t>
  </si>
  <si>
    <t>Ford Puma</t>
  </si>
  <si>
    <t>Kristjan Ojaste</t>
  </si>
  <si>
    <t>KAUR Motorsport</t>
  </si>
  <si>
    <t xml:space="preserve">0 </t>
  </si>
  <si>
    <t xml:space="preserve">00 </t>
  </si>
  <si>
    <t>Tauri Olesk</t>
  </si>
  <si>
    <t>Drivers</t>
  </si>
  <si>
    <t>Result</t>
  </si>
  <si>
    <t>Martin Tomson</t>
  </si>
  <si>
    <t>Risto Mōik</t>
  </si>
  <si>
    <t>Marten Ojapōld</t>
  </si>
  <si>
    <t>Kauri Bōstrov</t>
  </si>
  <si>
    <t>Rait Vakrōōm</t>
  </si>
  <si>
    <t>Marten Pōder</t>
  </si>
  <si>
    <t>Toomas Tōnsau</t>
  </si>
  <si>
    <t>Mihkel Rasu</t>
  </si>
  <si>
    <t>Albert Ako Kokk</t>
  </si>
  <si>
    <t>Hanna Lisette Aabna</t>
  </si>
  <si>
    <t>Karl Joseph Kumar</t>
  </si>
  <si>
    <t>Markus Rene Pae</t>
  </si>
  <si>
    <t>Risto Mõik</t>
  </si>
  <si>
    <t>Kauri Bõstrov</t>
  </si>
  <si>
    <t>Rait Vakrõõm</t>
  </si>
  <si>
    <t>Toomas Tõnsau</t>
  </si>
  <si>
    <t>Marten Põder</t>
  </si>
  <si>
    <t>Jaanus Bõstrov</t>
  </si>
  <si>
    <t>Tõnu Nõmmik</t>
  </si>
  <si>
    <t>Kristjan Nõulik</t>
  </si>
  <si>
    <t>Tõnu Tikerpalu</t>
  </si>
  <si>
    <t>Verko Nõmme</t>
  </si>
  <si>
    <t>Freddy Tõnutare</t>
  </si>
  <si>
    <t>Marten Ojapõld</t>
  </si>
  <si>
    <t>Kiired ja Õlised</t>
  </si>
  <si>
    <t>Keven Serbin</t>
  </si>
  <si>
    <t>Jaak Riisberg</t>
  </si>
  <si>
    <t>Rauno Reap</t>
  </si>
  <si>
    <t>Karl Mattias Viru</t>
  </si>
  <si>
    <t>Laur Merisalu</t>
  </si>
  <si>
    <t>Ergi Enok</t>
  </si>
  <si>
    <t>Enn Laansoo, Jr.</t>
  </si>
  <si>
    <t>Riho Pirk</t>
  </si>
  <si>
    <t>Powerstage - LK7</t>
  </si>
  <si>
    <t>Kris Schüts</t>
  </si>
  <si>
    <t>Rainer Umbleja</t>
  </si>
  <si>
    <t xml:space="preserve">  1/1</t>
  </si>
  <si>
    <t>Laurimaa/Vares</t>
  </si>
  <si>
    <t xml:space="preserve"> 6.14,0</t>
  </si>
  <si>
    <t xml:space="preserve"> 2.56,9</t>
  </si>
  <si>
    <t xml:space="preserve">   1/1</t>
  </si>
  <si>
    <t>+ 0.00,0</t>
  </si>
  <si>
    <t>Lempu/Mesila</t>
  </si>
  <si>
    <t xml:space="preserve"> 6.25,9</t>
  </si>
  <si>
    <t xml:space="preserve"> 3.00,4</t>
  </si>
  <si>
    <t>Voksepp/Voksepp</t>
  </si>
  <si>
    <t xml:space="preserve"> 6.33,5</t>
  </si>
  <si>
    <t xml:space="preserve"> 2.58,3</t>
  </si>
  <si>
    <t>Tammoja/Müganen</t>
  </si>
  <si>
    <t xml:space="preserve"> 6.39,7</t>
  </si>
  <si>
    <t xml:space="preserve"> 3.10,3</t>
  </si>
  <si>
    <t>Hallikmägi/Pisang</t>
  </si>
  <si>
    <t xml:space="preserve"> 6.45,4</t>
  </si>
  <si>
    <t xml:space="preserve"> 3.05,0</t>
  </si>
  <si>
    <t>Männamets/Enok</t>
  </si>
  <si>
    <t xml:space="preserve"> 6.45,9</t>
  </si>
  <si>
    <t xml:space="preserve"> 3.10,7</t>
  </si>
  <si>
    <t>Reimal/Reimal</t>
  </si>
  <si>
    <t xml:space="preserve"> 6.41,6</t>
  </si>
  <si>
    <t xml:space="preserve"> 3.15,4</t>
  </si>
  <si>
    <t>Ääremaa/Ääremaa</t>
  </si>
  <si>
    <t xml:space="preserve"> 6.55,8</t>
  </si>
  <si>
    <t xml:space="preserve"> 3.14,8</t>
  </si>
  <si>
    <t>Jürisaar/Tomson</t>
  </si>
  <si>
    <t xml:space="preserve"> 7.04,0</t>
  </si>
  <si>
    <t xml:space="preserve"> 3.14,7</t>
  </si>
  <si>
    <t>Tegova/Kuurberg</t>
  </si>
  <si>
    <t xml:space="preserve"> 7.11,1</t>
  </si>
  <si>
    <t xml:space="preserve"> 3.22,9</t>
  </si>
  <si>
    <t>Link/Link</t>
  </si>
  <si>
    <t xml:space="preserve"> 7.17,5</t>
  </si>
  <si>
    <t xml:space="preserve"> 3.25,9</t>
  </si>
  <si>
    <t>Raun/Raun</t>
  </si>
  <si>
    <t xml:space="preserve"> 7.19,9</t>
  </si>
  <si>
    <t xml:space="preserve"> 3.24,6</t>
  </si>
  <si>
    <t>Valdmann/Aadna</t>
  </si>
  <si>
    <t xml:space="preserve"> 7.24,8</t>
  </si>
  <si>
    <t xml:space="preserve"> 3.19,9</t>
  </si>
  <si>
    <t>Kupri/Kupri</t>
  </si>
  <si>
    <t xml:space="preserve"> 7.13,3</t>
  </si>
  <si>
    <t xml:space="preserve"> 3.34,1</t>
  </si>
  <si>
    <t>Kokk/Kokk</t>
  </si>
  <si>
    <t xml:space="preserve"> 8.31,4</t>
  </si>
  <si>
    <t xml:space="preserve"> 3.49,5</t>
  </si>
  <si>
    <t>Mōik/Reimal</t>
  </si>
  <si>
    <t>Planken/Lassmann</t>
  </si>
  <si>
    <t>Aabna/Merisalu</t>
  </si>
  <si>
    <t>Ojapōld/Rohtmets</t>
  </si>
  <si>
    <t>Bōstrov/Bōstrov</t>
  </si>
  <si>
    <t>Tammoja/Schüts</t>
  </si>
  <si>
    <t>Radiko/Niinepuu</t>
  </si>
  <si>
    <t>Schwarzstein/Kiiver</t>
  </si>
  <si>
    <t>Kibuspuu/Liivak</t>
  </si>
  <si>
    <t>Uurimäe/Paut</t>
  </si>
  <si>
    <t>Lee/Nōmmik</t>
  </si>
  <si>
    <t>Liivrand/Luhaäär</t>
  </si>
  <si>
    <t>Ling/Kümmel</t>
  </si>
  <si>
    <t>Sarv/Sarv</t>
  </si>
  <si>
    <t>Serbin/Tamm</t>
  </si>
  <si>
    <t>Vakrōōm/Tamm</t>
  </si>
  <si>
    <t>Hansson/Kase</t>
  </si>
  <si>
    <t>Pruul/Tikka</t>
  </si>
  <si>
    <t>Vidder/Kütt</t>
  </si>
  <si>
    <t>Matikainen/Viru</t>
  </si>
  <si>
    <t>Klaus/Udusalu</t>
  </si>
  <si>
    <t>Tammai/Tammai</t>
  </si>
  <si>
    <t>Kaasik/Mägi</t>
  </si>
  <si>
    <t>Vaga/Otsa</t>
  </si>
  <si>
    <t>Tuberik/Taevas</t>
  </si>
  <si>
    <t>Leinberg/Vulf</t>
  </si>
  <si>
    <t>Burmeister/Remmel</t>
  </si>
  <si>
    <t>Poom/Uesson</t>
  </si>
  <si>
    <t>Haljasmets/Tiits</t>
  </si>
  <si>
    <t>Aava/Peegel</t>
  </si>
  <si>
    <t>Ojamägi/Kraav</t>
  </si>
  <si>
    <t>Vanik/Ojala</t>
  </si>
  <si>
    <t>Metsaluik/Liira</t>
  </si>
  <si>
    <t>Meos/Sile</t>
  </si>
  <si>
    <t>Uustalu/Ohtra</t>
  </si>
  <si>
    <t>Nootre/Valting</t>
  </si>
  <si>
    <t>Kasak/Kangro</t>
  </si>
  <si>
    <t>Halling/Kübarsepp</t>
  </si>
  <si>
    <t>Paur/Kittus</t>
  </si>
  <si>
    <t>Järvela/Laurimaa</t>
  </si>
  <si>
    <t>Ehrbach/Karelson</t>
  </si>
  <si>
    <t>Laansoo, Jr./Reap</t>
  </si>
  <si>
    <t>Sepp/Rasu</t>
  </si>
  <si>
    <t>Siimpoeg/Moondu</t>
  </si>
  <si>
    <t>Reiman/Umbleja</t>
  </si>
  <si>
    <t>Pōder/Tōnutare</t>
  </si>
  <si>
    <t>Ausmees/Olesk</t>
  </si>
  <si>
    <t>Kroonmäe/Kroonmäe</t>
  </si>
  <si>
    <t>Mäe/Volmsen</t>
  </si>
  <si>
    <t>Laaser/Luhaväli</t>
  </si>
  <si>
    <t>Johanson/Lossmann</t>
  </si>
  <si>
    <t>Hirv/Jaani</t>
  </si>
  <si>
    <t>Tinno/Vilu</t>
  </si>
  <si>
    <t>Raidma/Kukk</t>
  </si>
  <si>
    <t>Eichfuss/Vikat</t>
  </si>
  <si>
    <t>Männa/Nōulik</t>
  </si>
  <si>
    <t>Lee/Selling</t>
  </si>
  <si>
    <t>Liiv/Sillandi</t>
  </si>
  <si>
    <t>Vetesina/Ogga</t>
  </si>
  <si>
    <t>Tammeleht/Kumar</t>
  </si>
  <si>
    <t>Tammel/Tammel</t>
  </si>
  <si>
    <t>Märss/Kruusma</t>
  </si>
  <si>
    <t>Seppel/Linnaks</t>
  </si>
  <si>
    <t>Sinikas/Sinikas</t>
  </si>
  <si>
    <t>Ilistom/Sulu</t>
  </si>
  <si>
    <t>Pielberg/Varblane</t>
  </si>
  <si>
    <t>Saaron/Saaron</t>
  </si>
  <si>
    <t>Taal/Kallasmaa</t>
  </si>
  <si>
    <t>Tōnsau/Sillaste</t>
  </si>
  <si>
    <t>Riisberg/Kivi</t>
  </si>
  <si>
    <t>Hansen/Tedre</t>
  </si>
  <si>
    <t>Simson/Simson</t>
  </si>
  <si>
    <t>Lember/Soomaa</t>
  </si>
  <si>
    <t>Ojaste/Tikerpalu</t>
  </si>
  <si>
    <t>Leedis/Pirk</t>
  </si>
  <si>
    <t>Seer/Stavitski</t>
  </si>
  <si>
    <t>Lepp/Lepp</t>
  </si>
  <si>
    <t>Arula/Metsis</t>
  </si>
  <si>
    <t>Prii/Siniaas</t>
  </si>
  <si>
    <t>Paju/Pae</t>
  </si>
  <si>
    <t>Kallasmaa/Sasse</t>
  </si>
  <si>
    <t>Soidla/Heina</t>
  </si>
  <si>
    <t>Vahter/Vunder</t>
  </si>
  <si>
    <t>Pillerpau/Tamm</t>
  </si>
  <si>
    <t>Kanne/Oja</t>
  </si>
  <si>
    <t>Mäestu/Nōmme</t>
  </si>
  <si>
    <t>Laupa/Laupa</t>
  </si>
  <si>
    <t>Asu/Kallas</t>
  </si>
  <si>
    <t>Toim/Pirnipuu</t>
  </si>
  <si>
    <t>Aasmäe/Laubert</t>
  </si>
  <si>
    <t>Kudrjavtsev/Viin</t>
  </si>
  <si>
    <t>Absalon/Viilo</t>
  </si>
  <si>
    <t>Rajasalu/Liimann</t>
  </si>
  <si>
    <t>Enok/Enok</t>
  </si>
  <si>
    <t>Mäesalu/Oja</t>
  </si>
  <si>
    <t>Metsmaa/Mürk</t>
  </si>
  <si>
    <t>Laidre/Särg</t>
  </si>
  <si>
    <t>Urtson/Puksing</t>
  </si>
  <si>
    <t>Vilson/Loik</t>
  </si>
  <si>
    <t>Männik/Meos</t>
  </si>
  <si>
    <t>Ristolainen/Ristolainen</t>
  </si>
  <si>
    <t xml:space="preserve"> 5.52,0</t>
  </si>
  <si>
    <t xml:space="preserve"> 2.44,8</t>
  </si>
  <si>
    <t xml:space="preserve"> 6.03,3</t>
  </si>
  <si>
    <t xml:space="preserve"> 2.50,5</t>
  </si>
  <si>
    <t xml:space="preserve"> 6.01,8</t>
  </si>
  <si>
    <t xml:space="preserve"> 2.53,3</t>
  </si>
  <si>
    <t xml:space="preserve"> 6.12,0</t>
  </si>
  <si>
    <t xml:space="preserve"> 6.11,9</t>
  </si>
  <si>
    <t xml:space="preserve"> 2.58,1</t>
  </si>
  <si>
    <t xml:space="preserve">   6/2</t>
  </si>
  <si>
    <t xml:space="preserve">   9/1</t>
  </si>
  <si>
    <t xml:space="preserve">   5/1</t>
  </si>
  <si>
    <t xml:space="preserve"> 2.59,3</t>
  </si>
  <si>
    <t xml:space="preserve"> 6.09,4</t>
  </si>
  <si>
    <t xml:space="preserve"> 3.02,0</t>
  </si>
  <si>
    <t xml:space="preserve"> 6.08,7</t>
  </si>
  <si>
    <t xml:space="preserve"> 3.04,2</t>
  </si>
  <si>
    <t xml:space="preserve"> 6.20,7</t>
  </si>
  <si>
    <t xml:space="preserve"> 2.58,4</t>
  </si>
  <si>
    <t xml:space="preserve"> 6.25,7</t>
  </si>
  <si>
    <t xml:space="preserve"> 3.00,2</t>
  </si>
  <si>
    <t xml:space="preserve"> 6.20,6</t>
  </si>
  <si>
    <t xml:space="preserve"> 3.05,7</t>
  </si>
  <si>
    <t xml:space="preserve"> 6.28,1</t>
  </si>
  <si>
    <t xml:space="preserve"> 2.58,8</t>
  </si>
  <si>
    <t xml:space="preserve"> 6.24,8</t>
  </si>
  <si>
    <t xml:space="preserve"> 3.02,9</t>
  </si>
  <si>
    <t xml:space="preserve"> 6.28,7</t>
  </si>
  <si>
    <t xml:space="preserve"> 3.01,8</t>
  </si>
  <si>
    <t xml:space="preserve"> 6.31,0</t>
  </si>
  <si>
    <t xml:space="preserve"> 3.00,8</t>
  </si>
  <si>
    <t xml:space="preserve"> 6.29,6</t>
  </si>
  <si>
    <t xml:space="preserve"> 3.02,6</t>
  </si>
  <si>
    <t xml:space="preserve"> 6.28,6</t>
  </si>
  <si>
    <t xml:space="preserve"> 3.06,3</t>
  </si>
  <si>
    <t xml:space="preserve">  16/3</t>
  </si>
  <si>
    <t xml:space="preserve"> 6.35,1</t>
  </si>
  <si>
    <t xml:space="preserve"> 3.03,9</t>
  </si>
  <si>
    <t xml:space="preserve"> 6.37,3</t>
  </si>
  <si>
    <t xml:space="preserve"> 3.06,0</t>
  </si>
  <si>
    <t xml:space="preserve"> 6.43,3</t>
  </si>
  <si>
    <t xml:space="preserve"> 3.04,3</t>
  </si>
  <si>
    <t xml:space="preserve">  28/5</t>
  </si>
  <si>
    <t xml:space="preserve"> 5.48,1</t>
  </si>
  <si>
    <t xml:space="preserve"> 2.46,5</t>
  </si>
  <si>
    <t xml:space="preserve">   3/3</t>
  </si>
  <si>
    <t xml:space="preserve">  2/2</t>
  </si>
  <si>
    <t xml:space="preserve">   2/2</t>
  </si>
  <si>
    <t xml:space="preserve">  3/3</t>
  </si>
  <si>
    <t xml:space="preserve"> 2.48,6</t>
  </si>
  <si>
    <t xml:space="preserve">   4/4</t>
  </si>
  <si>
    <t xml:space="preserve">  4/1</t>
  </si>
  <si>
    <t xml:space="preserve"> 5.59,7</t>
  </si>
  <si>
    <t xml:space="preserve"> 2.57,0</t>
  </si>
  <si>
    <t xml:space="preserve"> 6.05,1</t>
  </si>
  <si>
    <t xml:space="preserve"> 2.53,7</t>
  </si>
  <si>
    <t xml:space="preserve"> 6.05,3</t>
  </si>
  <si>
    <t xml:space="preserve"> 3.00,0</t>
  </si>
  <si>
    <t xml:space="preserve">   8/1</t>
  </si>
  <si>
    <t xml:space="preserve">  10/4</t>
  </si>
  <si>
    <t xml:space="preserve"> 6.11,0</t>
  </si>
  <si>
    <t xml:space="preserve"> 3.01,1</t>
  </si>
  <si>
    <t xml:space="preserve">  11/1</t>
  </si>
  <si>
    <t xml:space="preserve"> 6.12,1</t>
  </si>
  <si>
    <t xml:space="preserve"> 3.01,7</t>
  </si>
  <si>
    <t xml:space="preserve">  20/3</t>
  </si>
  <si>
    <t xml:space="preserve"> 6.16,4</t>
  </si>
  <si>
    <t xml:space="preserve"> 3.01,9</t>
  </si>
  <si>
    <t xml:space="preserve"> 6.14,4</t>
  </si>
  <si>
    <t xml:space="preserve"> 3.05,2</t>
  </si>
  <si>
    <t xml:space="preserve"> 6.21,5</t>
  </si>
  <si>
    <t xml:space="preserve"> 3.05,1</t>
  </si>
  <si>
    <t xml:space="preserve"> 6.23,2</t>
  </si>
  <si>
    <t xml:space="preserve"> 3.08,1</t>
  </si>
  <si>
    <t xml:space="preserve">  38/6</t>
  </si>
  <si>
    <t xml:space="preserve">  37/5</t>
  </si>
  <si>
    <t xml:space="preserve"> 6.22,3</t>
  </si>
  <si>
    <t xml:space="preserve"> 3.09,6</t>
  </si>
  <si>
    <t xml:space="preserve"> 6.26,5</t>
  </si>
  <si>
    <t xml:space="preserve"> 3.07,6</t>
  </si>
  <si>
    <t xml:space="preserve"> 6.28,4</t>
  </si>
  <si>
    <t xml:space="preserve"> 3.09,4</t>
  </si>
  <si>
    <t xml:space="preserve">  40/1</t>
  </si>
  <si>
    <t xml:space="preserve"> 6.30,3</t>
  </si>
  <si>
    <t xml:space="preserve"> 3.10,1</t>
  </si>
  <si>
    <t xml:space="preserve">  42/7</t>
  </si>
  <si>
    <t xml:space="preserve"> 6.34,4</t>
  </si>
  <si>
    <t xml:space="preserve"> 3.10,8</t>
  </si>
  <si>
    <t xml:space="preserve"> 6.37,5</t>
  </si>
  <si>
    <t xml:space="preserve"> 3.08,5</t>
  </si>
  <si>
    <t xml:space="preserve"> 6.41,9</t>
  </si>
  <si>
    <t xml:space="preserve"> 3.04,5</t>
  </si>
  <si>
    <t xml:space="preserve"> 6.41,7</t>
  </si>
  <si>
    <t xml:space="preserve"> 3.12,3</t>
  </si>
  <si>
    <t xml:space="preserve"> 4.31,0</t>
  </si>
  <si>
    <t xml:space="preserve">  10/5</t>
  </si>
  <si>
    <t xml:space="preserve"> 6.08,1</t>
  </si>
  <si>
    <t xml:space="preserve"> 2.55,3</t>
  </si>
  <si>
    <t xml:space="preserve"> 6.06,4</t>
  </si>
  <si>
    <t xml:space="preserve">  13/5</t>
  </si>
  <si>
    <t xml:space="preserve">  20/1</t>
  </si>
  <si>
    <t xml:space="preserve">  17/1</t>
  </si>
  <si>
    <t xml:space="preserve">  23/4</t>
  </si>
  <si>
    <t xml:space="preserve"> 6.11,2</t>
  </si>
  <si>
    <t xml:space="preserve">  27/6</t>
  </si>
  <si>
    <t xml:space="preserve">  26/2</t>
  </si>
  <si>
    <t xml:space="preserve"> 6.18,0</t>
  </si>
  <si>
    <t xml:space="preserve"> 3.03,7</t>
  </si>
  <si>
    <t xml:space="preserve">  34/11</t>
  </si>
  <si>
    <t xml:space="preserve"> 6.20,8</t>
  </si>
  <si>
    <t xml:space="preserve"> 3.02,5</t>
  </si>
  <si>
    <t xml:space="preserve"> 27/1</t>
  </si>
  <si>
    <t xml:space="preserve">  37/2</t>
  </si>
  <si>
    <t xml:space="preserve">  21/2</t>
  </si>
  <si>
    <t xml:space="preserve"> 6.19,5</t>
  </si>
  <si>
    <t xml:space="preserve">  24/4</t>
  </si>
  <si>
    <t xml:space="preserve"> 32/7</t>
  </si>
  <si>
    <t xml:space="preserve"> 6.25,5</t>
  </si>
  <si>
    <t xml:space="preserve">  33/6</t>
  </si>
  <si>
    <t xml:space="preserve"> 6.24,3</t>
  </si>
  <si>
    <t xml:space="preserve"> 3.03,4</t>
  </si>
  <si>
    <t xml:space="preserve">  31/12</t>
  </si>
  <si>
    <t xml:space="preserve">  33/10</t>
  </si>
  <si>
    <t xml:space="preserve"> 34/2</t>
  </si>
  <si>
    <t xml:space="preserve">  31/5</t>
  </si>
  <si>
    <t xml:space="preserve"> 6.28,9</t>
  </si>
  <si>
    <t xml:space="preserve"> 2.58,9</t>
  </si>
  <si>
    <t xml:space="preserve">  16/6</t>
  </si>
  <si>
    <t xml:space="preserve"> 37/3</t>
  </si>
  <si>
    <t xml:space="preserve">  44/3</t>
  </si>
  <si>
    <t xml:space="preserve">  26/4</t>
  </si>
  <si>
    <t xml:space="preserve">  48/4</t>
  </si>
  <si>
    <t xml:space="preserve">  22/3</t>
  </si>
  <si>
    <t xml:space="preserve">  29/11</t>
  </si>
  <si>
    <t xml:space="preserve"> 44/1</t>
  </si>
  <si>
    <t xml:space="preserve"> 6.27,3</t>
  </si>
  <si>
    <t xml:space="preserve"> 3.07,2</t>
  </si>
  <si>
    <t xml:space="preserve"> 3.08,4</t>
  </si>
  <si>
    <t xml:space="preserve">  39/2</t>
  </si>
  <si>
    <t xml:space="preserve">  53/3</t>
  </si>
  <si>
    <t xml:space="preserve">  42/1</t>
  </si>
  <si>
    <t xml:space="preserve">  36/6</t>
  </si>
  <si>
    <t xml:space="preserve">  47/9</t>
  </si>
  <si>
    <t xml:space="preserve">  58/8</t>
  </si>
  <si>
    <t xml:space="preserve"> 6.34,3</t>
  </si>
  <si>
    <t xml:space="preserve"> 3.07,3</t>
  </si>
  <si>
    <t xml:space="preserve">  50/14</t>
  </si>
  <si>
    <t xml:space="preserve">  55/7</t>
  </si>
  <si>
    <t xml:space="preserve">  51/2</t>
  </si>
  <si>
    <t xml:space="preserve">  61/4</t>
  </si>
  <si>
    <t xml:space="preserve"> 3.03,8</t>
  </si>
  <si>
    <t xml:space="preserve">  35/7</t>
  </si>
  <si>
    <t xml:space="preserve">  54/2</t>
  </si>
  <si>
    <t xml:space="preserve"> 6.36,8</t>
  </si>
  <si>
    <t xml:space="preserve"> 3.09,7</t>
  </si>
  <si>
    <t xml:space="preserve">  57/3</t>
  </si>
  <si>
    <t xml:space="preserve"> 6.37,0</t>
  </si>
  <si>
    <t xml:space="preserve"> 3.11,2</t>
  </si>
  <si>
    <t xml:space="preserve">  59/9</t>
  </si>
  <si>
    <t xml:space="preserve">  41/7</t>
  </si>
  <si>
    <t xml:space="preserve"> 6.43,0</t>
  </si>
  <si>
    <t xml:space="preserve"> 3.08,2</t>
  </si>
  <si>
    <t xml:space="preserve">  60/10</t>
  </si>
  <si>
    <t xml:space="preserve"> 3.17,7</t>
  </si>
  <si>
    <t xml:space="preserve"> 6.45,6</t>
  </si>
  <si>
    <t xml:space="preserve"> 3.14,9</t>
  </si>
  <si>
    <t xml:space="preserve">  66/4</t>
  </si>
  <si>
    <t xml:space="preserve"> 6.49,3</t>
  </si>
  <si>
    <t xml:space="preserve"> 3.13,3</t>
  </si>
  <si>
    <t xml:space="preserve">  69/6</t>
  </si>
  <si>
    <t xml:space="preserve">  64/6</t>
  </si>
  <si>
    <t xml:space="preserve"> 6.52,4</t>
  </si>
  <si>
    <t xml:space="preserve"> 3.13,8</t>
  </si>
  <si>
    <t xml:space="preserve">  65/8</t>
  </si>
  <si>
    <t xml:space="preserve"> 6.54,3</t>
  </si>
  <si>
    <t xml:space="preserve"> 3.14,4</t>
  </si>
  <si>
    <t xml:space="preserve">  72/5</t>
  </si>
  <si>
    <t xml:space="preserve">  68/5</t>
  </si>
  <si>
    <t xml:space="preserve"> 6.49,7</t>
  </si>
  <si>
    <t xml:space="preserve"> 3.24,0</t>
  </si>
  <si>
    <t xml:space="preserve"> 6.47,6</t>
  </si>
  <si>
    <t xml:space="preserve"> 3.29,0</t>
  </si>
  <si>
    <t xml:space="preserve">  81/6</t>
  </si>
  <si>
    <t xml:space="preserve"> 7.16,4</t>
  </si>
  <si>
    <t xml:space="preserve"> 3.30,8</t>
  </si>
  <si>
    <t xml:space="preserve">  78/2</t>
  </si>
  <si>
    <t xml:space="preserve">  81/9</t>
  </si>
  <si>
    <t xml:space="preserve"> 82/6</t>
  </si>
  <si>
    <t xml:space="preserve"> 6.55,1</t>
  </si>
  <si>
    <t xml:space="preserve"> 5.42,7</t>
  </si>
  <si>
    <t xml:space="preserve">  82/6</t>
  </si>
  <si>
    <t xml:space="preserve"> 5.58,2</t>
  </si>
  <si>
    <t xml:space="preserve"> 2.51,6</t>
  </si>
  <si>
    <t xml:space="preserve">   6/5</t>
  </si>
  <si>
    <t xml:space="preserve">   7/2</t>
  </si>
  <si>
    <t xml:space="preserve">   6/1</t>
  </si>
  <si>
    <t xml:space="preserve">   5/5</t>
  </si>
  <si>
    <t xml:space="preserve">   8/3</t>
  </si>
  <si>
    <t xml:space="preserve">  11/4</t>
  </si>
  <si>
    <t xml:space="preserve">   9/4</t>
  </si>
  <si>
    <t xml:space="preserve">  19/2</t>
  </si>
  <si>
    <t xml:space="preserve">  10/1</t>
  </si>
  <si>
    <t xml:space="preserve"> 13/5</t>
  </si>
  <si>
    <t xml:space="preserve">  17/3</t>
  </si>
  <si>
    <t xml:space="preserve">  15/2</t>
  </si>
  <si>
    <t xml:space="preserve">  12/2</t>
  </si>
  <si>
    <t xml:space="preserve">  38/5</t>
  </si>
  <si>
    <t xml:space="preserve">  23/8</t>
  </si>
  <si>
    <t xml:space="preserve">  28/6</t>
  </si>
  <si>
    <t xml:space="preserve">  28/2</t>
  </si>
  <si>
    <t xml:space="preserve">  45/13</t>
  </si>
  <si>
    <t xml:space="preserve">  24/9</t>
  </si>
  <si>
    <t xml:space="preserve">  35/11</t>
  </si>
  <si>
    <t xml:space="preserve">  25/10</t>
  </si>
  <si>
    <t xml:space="preserve">  36/7</t>
  </si>
  <si>
    <t xml:space="preserve">  21/3</t>
  </si>
  <si>
    <t xml:space="preserve">  27/1</t>
  </si>
  <si>
    <t xml:space="preserve">  30/5</t>
  </si>
  <si>
    <t xml:space="preserve">  44/7</t>
  </si>
  <si>
    <t xml:space="preserve">  45/3</t>
  </si>
  <si>
    <t xml:space="preserve">  35/6</t>
  </si>
  <si>
    <t xml:space="preserve">  25/5</t>
  </si>
  <si>
    <t xml:space="preserve">  33/13</t>
  </si>
  <si>
    <t xml:space="preserve">  34/1</t>
  </si>
  <si>
    <t xml:space="preserve">  49/7</t>
  </si>
  <si>
    <t xml:space="preserve">  17/7</t>
  </si>
  <si>
    <t xml:space="preserve">  39/6</t>
  </si>
  <si>
    <t xml:space="preserve">  48/3</t>
  </si>
  <si>
    <t xml:space="preserve">  27/4</t>
  </si>
  <si>
    <t xml:space="preserve">  32/6</t>
  </si>
  <si>
    <t xml:space="preserve"> 41/4</t>
  </si>
  <si>
    <t xml:space="preserve">  52/4</t>
  </si>
  <si>
    <t xml:space="preserve">  23/3</t>
  </si>
  <si>
    <t xml:space="preserve">  54/5</t>
  </si>
  <si>
    <t xml:space="preserve">  13/1</t>
  </si>
  <si>
    <t xml:space="preserve"> 43/13</t>
  </si>
  <si>
    <t xml:space="preserve">  50/15</t>
  </si>
  <si>
    <t xml:space="preserve">  41/9</t>
  </si>
  <si>
    <t xml:space="preserve">  43/1</t>
  </si>
  <si>
    <t xml:space="preserve">  49/1</t>
  </si>
  <si>
    <t xml:space="preserve">  47/8</t>
  </si>
  <si>
    <t xml:space="preserve">  48/6</t>
  </si>
  <si>
    <t xml:space="preserve">  43/2</t>
  </si>
  <si>
    <t xml:space="preserve"> 6.27,1</t>
  </si>
  <si>
    <t xml:space="preserve"> 3.10,0</t>
  </si>
  <si>
    <t xml:space="preserve">  42/10</t>
  </si>
  <si>
    <t xml:space="preserve">  46/1</t>
  </si>
  <si>
    <t xml:space="preserve"> 51/6</t>
  </si>
  <si>
    <t xml:space="preserve">  57/6</t>
  </si>
  <si>
    <t xml:space="preserve">  51/9</t>
  </si>
  <si>
    <t xml:space="preserve">  62/8</t>
  </si>
  <si>
    <t xml:space="preserve"> 6.32,1</t>
  </si>
  <si>
    <t xml:space="preserve"> 3.09,2</t>
  </si>
  <si>
    <t xml:space="preserve">  53/16</t>
  </si>
  <si>
    <t xml:space="preserve">  39/14</t>
  </si>
  <si>
    <t xml:space="preserve">  55/17</t>
  </si>
  <si>
    <t xml:space="preserve">  60/7</t>
  </si>
  <si>
    <t xml:space="preserve">  56/2</t>
  </si>
  <si>
    <t xml:space="preserve">  65/4</t>
  </si>
  <si>
    <t xml:space="preserve">  61/5</t>
  </si>
  <si>
    <t xml:space="preserve">  58/3</t>
  </si>
  <si>
    <t xml:space="preserve">  60/3</t>
  </si>
  <si>
    <t xml:space="preserve"> 62/4</t>
  </si>
  <si>
    <t xml:space="preserve">  59/4</t>
  </si>
  <si>
    <t xml:space="preserve">  70/10</t>
  </si>
  <si>
    <t xml:space="preserve">  54/15</t>
  </si>
  <si>
    <t xml:space="preserve">  64/10</t>
  </si>
  <si>
    <t xml:space="preserve">  64/18</t>
  </si>
  <si>
    <t xml:space="preserve">  71/4</t>
  </si>
  <si>
    <t xml:space="preserve"> 6.50,3</t>
  </si>
  <si>
    <t xml:space="preserve"> 3.11,4</t>
  </si>
  <si>
    <t xml:space="preserve">  74/6</t>
  </si>
  <si>
    <t xml:space="preserve">  78/9</t>
  </si>
  <si>
    <t xml:space="preserve">  81/5</t>
  </si>
  <si>
    <t xml:space="preserve">  73/5</t>
  </si>
  <si>
    <t xml:space="preserve">  83/12</t>
  </si>
  <si>
    <t xml:space="preserve">  87/13</t>
  </si>
  <si>
    <t xml:space="preserve">  79/13</t>
  </si>
  <si>
    <t xml:space="preserve"> 7.06,9</t>
  </si>
  <si>
    <t xml:space="preserve"> 3.27,3</t>
  </si>
  <si>
    <t xml:space="preserve"> 7.07,8</t>
  </si>
  <si>
    <t xml:space="preserve"> 3.31,5</t>
  </si>
  <si>
    <t>+ 2.04,7</t>
  </si>
  <si>
    <t xml:space="preserve"> 7.11,4</t>
  </si>
  <si>
    <t xml:space="preserve"> 3.33,3</t>
  </si>
  <si>
    <t xml:space="preserve">  88/14</t>
  </si>
  <si>
    <t xml:space="preserve">  89/15</t>
  </si>
  <si>
    <t xml:space="preserve">  78/6</t>
  </si>
  <si>
    <t xml:space="preserve">  89/14</t>
  </si>
  <si>
    <t xml:space="preserve"> 7.17,9</t>
  </si>
  <si>
    <t xml:space="preserve"> 3.30,1</t>
  </si>
  <si>
    <t xml:space="preserve">  93/8</t>
  </si>
  <si>
    <t xml:space="preserve">  85/6</t>
  </si>
  <si>
    <t xml:space="preserve"> 7.15,4</t>
  </si>
  <si>
    <t xml:space="preserve">  90/7</t>
  </si>
  <si>
    <t xml:space="preserve"> 7.19,8</t>
  </si>
  <si>
    <t xml:space="preserve"> 3.32,8</t>
  </si>
  <si>
    <t xml:space="preserve"> 7.18,4</t>
  </si>
  <si>
    <t xml:space="preserve"> 3.42,3</t>
  </si>
  <si>
    <t xml:space="preserve">  94/5</t>
  </si>
  <si>
    <t xml:space="preserve"> 7.08,2</t>
  </si>
  <si>
    <t xml:space="preserve"> 7.31,4</t>
  </si>
  <si>
    <t xml:space="preserve"> 3.42,2</t>
  </si>
  <si>
    <t xml:space="preserve">  92/8</t>
  </si>
  <si>
    <t xml:space="preserve"> 6.49,6</t>
  </si>
  <si>
    <t xml:space="preserve"> 4.51,0</t>
  </si>
  <si>
    <t xml:space="preserve"> 7.46,2</t>
  </si>
  <si>
    <t xml:space="preserve"> 3.59,5</t>
  </si>
  <si>
    <t xml:space="preserve">  99/11</t>
  </si>
  <si>
    <t xml:space="preserve"> 6.56,0</t>
  </si>
  <si>
    <t xml:space="preserve"> 5.34,9</t>
  </si>
  <si>
    <t xml:space="preserve">  80/6</t>
  </si>
  <si>
    <t xml:space="preserve">  20/2</t>
  </si>
  <si>
    <t xml:space="preserve">  15/5</t>
  </si>
  <si>
    <t xml:space="preserve"> 15/3</t>
  </si>
  <si>
    <t xml:space="preserve"> 16/1</t>
  </si>
  <si>
    <t xml:space="preserve">  19/1</t>
  </si>
  <si>
    <t xml:space="preserve">  30/7</t>
  </si>
  <si>
    <t xml:space="preserve">  25/4</t>
  </si>
  <si>
    <t xml:space="preserve">  29/6</t>
  </si>
  <si>
    <t xml:space="preserve">  31/8</t>
  </si>
  <si>
    <t xml:space="preserve">  26/5</t>
  </si>
  <si>
    <t xml:space="preserve">  18/7</t>
  </si>
  <si>
    <t xml:space="preserve">  28/4</t>
  </si>
  <si>
    <t xml:space="preserve">  14/1</t>
  </si>
  <si>
    <t xml:space="preserve">  32/9</t>
  </si>
  <si>
    <t xml:space="preserve">  50/1</t>
  </si>
  <si>
    <t xml:space="preserve">  56/3</t>
  </si>
  <si>
    <t xml:space="preserve">  67/5</t>
  </si>
  <si>
    <t xml:space="preserve">  67/8</t>
  </si>
  <si>
    <t xml:space="preserve">  57/2</t>
  </si>
  <si>
    <t xml:space="preserve">  67/3</t>
  </si>
  <si>
    <t xml:space="preserve">  62/4</t>
  </si>
  <si>
    <t xml:space="preserve">  67/19</t>
  </si>
  <si>
    <t xml:space="preserve"> 64/5</t>
  </si>
  <si>
    <t xml:space="preserve">  63/8</t>
  </si>
  <si>
    <t xml:space="preserve"> 66/9</t>
  </si>
  <si>
    <t xml:space="preserve">  73/10</t>
  </si>
  <si>
    <t xml:space="preserve">  70/20</t>
  </si>
  <si>
    <t xml:space="preserve">  55/16</t>
  </si>
  <si>
    <t xml:space="preserve">  65/11</t>
  </si>
  <si>
    <t xml:space="preserve">  75/11</t>
  </si>
  <si>
    <t xml:space="preserve">  66/10</t>
  </si>
  <si>
    <t xml:space="preserve">  64/9</t>
  </si>
  <si>
    <t xml:space="preserve">  78/12</t>
  </si>
  <si>
    <t xml:space="preserve">  65/18</t>
  </si>
  <si>
    <t xml:space="preserve">  80/21</t>
  </si>
  <si>
    <t xml:space="preserve">  74/4</t>
  </si>
  <si>
    <t xml:space="preserve">  77/5</t>
  </si>
  <si>
    <t xml:space="preserve">  80/13</t>
  </si>
  <si>
    <t xml:space="preserve">  69/11</t>
  </si>
  <si>
    <t xml:space="preserve">  77/7</t>
  </si>
  <si>
    <t xml:space="preserve"> 6.55,0</t>
  </si>
  <si>
    <t xml:space="preserve">  83/8</t>
  </si>
  <si>
    <t xml:space="preserve">  59/3</t>
  </si>
  <si>
    <t xml:space="preserve">  82/5</t>
  </si>
  <si>
    <t xml:space="preserve"> 6.44,4</t>
  </si>
  <si>
    <t xml:space="preserve"> 3.25,5</t>
  </si>
  <si>
    <t xml:space="preserve">  72/21</t>
  </si>
  <si>
    <t xml:space="preserve">  79/22</t>
  </si>
  <si>
    <t xml:space="preserve">  84/22</t>
  </si>
  <si>
    <t xml:space="preserve">  76/12</t>
  </si>
  <si>
    <t xml:space="preserve">  90/13</t>
  </si>
  <si>
    <t xml:space="preserve">  89/12</t>
  </si>
  <si>
    <t xml:space="preserve"> 3.13,0</t>
  </si>
  <si>
    <t xml:space="preserve">  93/24</t>
  </si>
  <si>
    <t xml:space="preserve"> 6.58,4</t>
  </si>
  <si>
    <t xml:space="preserve"> 3.23,8</t>
  </si>
  <si>
    <t xml:space="preserve">  83/7</t>
  </si>
  <si>
    <t xml:space="preserve"> 3.28,5</t>
  </si>
  <si>
    <t xml:space="preserve">  94/13</t>
  </si>
  <si>
    <t xml:space="preserve">  82/13</t>
  </si>
  <si>
    <t xml:space="preserve">  91/10</t>
  </si>
  <si>
    <t xml:space="preserve">  92/3</t>
  </si>
  <si>
    <t xml:space="preserve"> 89/14</t>
  </si>
  <si>
    <t xml:space="preserve"> 100/15</t>
  </si>
  <si>
    <t xml:space="preserve"> 90/15</t>
  </si>
  <si>
    <t xml:space="preserve"> 106/16</t>
  </si>
  <si>
    <t xml:space="preserve">  95/14</t>
  </si>
  <si>
    <t xml:space="preserve"> 107/7</t>
  </si>
  <si>
    <t xml:space="preserve">  99/4</t>
  </si>
  <si>
    <t xml:space="preserve">  96/14</t>
  </si>
  <si>
    <t xml:space="preserve">  99/16</t>
  </si>
  <si>
    <t xml:space="preserve"> 7.16,0</t>
  </si>
  <si>
    <t xml:space="preserve"> 3.32,0</t>
  </si>
  <si>
    <t xml:space="preserve">  98/15</t>
  </si>
  <si>
    <t xml:space="preserve"> 101/10</t>
  </si>
  <si>
    <t xml:space="preserve"> 7.18,7</t>
  </si>
  <si>
    <t xml:space="preserve"> 3.30,6</t>
  </si>
  <si>
    <t xml:space="preserve"> 104/9</t>
  </si>
  <si>
    <t xml:space="preserve">  97/9</t>
  </si>
  <si>
    <t xml:space="preserve"> 3.32,5</t>
  </si>
  <si>
    <t xml:space="preserve"> 105/16</t>
  </si>
  <si>
    <t xml:space="preserve">  97/15</t>
  </si>
  <si>
    <t xml:space="preserve"> 106/11</t>
  </si>
  <si>
    <t xml:space="preserve"> 103/5</t>
  </si>
  <si>
    <t xml:space="preserve"> 102/4</t>
  </si>
  <si>
    <t xml:space="preserve"> 108/12</t>
  </si>
  <si>
    <t xml:space="preserve"> 107/6</t>
  </si>
  <si>
    <t>ROOLILATT</t>
  </si>
  <si>
    <t xml:space="preserve"> 109/11</t>
  </si>
  <si>
    <t xml:space="preserve"> 105/10</t>
  </si>
  <si>
    <t xml:space="preserve"> 8.01,2</t>
  </si>
  <si>
    <t xml:space="preserve"> 3.57,2</t>
  </si>
  <si>
    <t xml:space="preserve"> 110/6</t>
  </si>
  <si>
    <t xml:space="preserve"> 104/5</t>
  </si>
  <si>
    <t xml:space="preserve"> 111/17</t>
  </si>
  <si>
    <t xml:space="preserve"> 103/17</t>
  </si>
  <si>
    <t xml:space="preserve"> 109/24</t>
  </si>
  <si>
    <t xml:space="preserve">  84/6</t>
  </si>
  <si>
    <t xml:space="preserve"> 110/12</t>
  </si>
  <si>
    <t xml:space="preserve"> 7.06,1</t>
  </si>
  <si>
    <t xml:space="preserve"> 5.10,5</t>
  </si>
  <si>
    <t xml:space="preserve"> 2.20</t>
  </si>
  <si>
    <t xml:space="preserve">  90/8</t>
  </si>
  <si>
    <t xml:space="preserve"> 108/11</t>
  </si>
  <si>
    <t xml:space="preserve"> 6.37,6</t>
  </si>
  <si>
    <t>16.23,1</t>
  </si>
  <si>
    <t xml:space="preserve">  62/6</t>
  </si>
  <si>
    <t xml:space="preserve"> 111/9</t>
  </si>
  <si>
    <t>VÄLJASOIT</t>
  </si>
  <si>
    <t>VEOVOLL</t>
  </si>
  <si>
    <t>ÜLEKANNE</t>
  </si>
  <si>
    <t>TEHNILINE</t>
  </si>
  <si>
    <t xml:space="preserve">  31</t>
  </si>
  <si>
    <t>LK1S</t>
  </si>
  <si>
    <t xml:space="preserve">  54</t>
  </si>
  <si>
    <t xml:space="preserve">  77</t>
  </si>
  <si>
    <t>Kristjan Nōulik</t>
  </si>
  <si>
    <t xml:space="preserve">  95</t>
  </si>
  <si>
    <t>Tōnu Tikerpalu</t>
  </si>
  <si>
    <t>AKP2A</t>
  </si>
  <si>
    <t xml:space="preserve"> 101</t>
  </si>
  <si>
    <t>Markus.Rene Pae</t>
  </si>
  <si>
    <t xml:space="preserve"> 113</t>
  </si>
  <si>
    <t>AKP2B</t>
  </si>
  <si>
    <t xml:space="preserve"> 114</t>
  </si>
  <si>
    <t xml:space="preserve"> 116</t>
  </si>
  <si>
    <t xml:space="preserve"> 95</t>
  </si>
  <si>
    <t>AKP1</t>
  </si>
  <si>
    <t>1 min. varem</t>
  </si>
  <si>
    <t xml:space="preserve"> 0.20</t>
  </si>
  <si>
    <t>AKP2</t>
  </si>
  <si>
    <t>21 min. hiljem</t>
  </si>
  <si>
    <t xml:space="preserve"> 3.30</t>
  </si>
  <si>
    <t>13 min. hiljem</t>
  </si>
  <si>
    <t xml:space="preserve"> 2.10</t>
  </si>
  <si>
    <t xml:space="preserve"> 6.00</t>
  </si>
  <si>
    <t>107</t>
  </si>
  <si>
    <t>14 min. hiljem</t>
  </si>
  <si>
    <t xml:space="preserve">  12/6</t>
  </si>
  <si>
    <t xml:space="preserve">  20/6</t>
  </si>
  <si>
    <t xml:space="preserve"> 6.10,2</t>
  </si>
  <si>
    <t xml:space="preserve"> 2.54,3</t>
  </si>
  <si>
    <t xml:space="preserve">  15/7</t>
  </si>
  <si>
    <t xml:space="preserve"> 14/6</t>
  </si>
  <si>
    <t xml:space="preserve">  18/4</t>
  </si>
  <si>
    <t xml:space="preserve">  22/1</t>
  </si>
  <si>
    <t xml:space="preserve">  18/3</t>
  </si>
  <si>
    <t xml:space="preserve">  16/2</t>
  </si>
  <si>
    <t xml:space="preserve">  40/5</t>
  </si>
  <si>
    <t xml:space="preserve">  21/5</t>
  </si>
  <si>
    <t xml:space="preserve">  46/14</t>
  </si>
  <si>
    <t xml:space="preserve">  37/13</t>
  </si>
  <si>
    <t xml:space="preserve">  47/2</t>
  </si>
  <si>
    <t xml:space="preserve">  24/2</t>
  </si>
  <si>
    <t xml:space="preserve"> 3.00,6</t>
  </si>
  <si>
    <t xml:space="preserve">  25/7</t>
  </si>
  <si>
    <t xml:space="preserve">  45/7</t>
  </si>
  <si>
    <t xml:space="preserve">  53/8</t>
  </si>
  <si>
    <t xml:space="preserve">  36/12</t>
  </si>
  <si>
    <t xml:space="preserve">  35/5</t>
  </si>
  <si>
    <t xml:space="preserve">  19/7</t>
  </si>
  <si>
    <t xml:space="preserve"> 39/8</t>
  </si>
  <si>
    <t xml:space="preserve">  41/6</t>
  </si>
  <si>
    <t xml:space="preserve">  30/4</t>
  </si>
  <si>
    <t xml:space="preserve"> 42/4</t>
  </si>
  <si>
    <t xml:space="preserve">  26/3</t>
  </si>
  <si>
    <t xml:space="preserve">  15/1</t>
  </si>
  <si>
    <t xml:space="preserve">  62/19</t>
  </si>
  <si>
    <t xml:space="preserve"> 46/9</t>
  </si>
  <si>
    <t xml:space="preserve">  51/1</t>
  </si>
  <si>
    <t xml:space="preserve">  50/6</t>
  </si>
  <si>
    <t xml:space="preserve">  60/1</t>
  </si>
  <si>
    <t xml:space="preserve"> 53/8</t>
  </si>
  <si>
    <t xml:space="preserve">  59/18</t>
  </si>
  <si>
    <t xml:space="preserve">  52/16</t>
  </si>
  <si>
    <t xml:space="preserve">  48/8</t>
  </si>
  <si>
    <t xml:space="preserve">  38/8</t>
  </si>
  <si>
    <t xml:space="preserve">  58/2</t>
  </si>
  <si>
    <t xml:space="preserve">  63/4</t>
  </si>
  <si>
    <t xml:space="preserve">  41/4</t>
  </si>
  <si>
    <t xml:space="preserve">  48/15</t>
  </si>
  <si>
    <t xml:space="preserve">  66/9</t>
  </si>
  <si>
    <t xml:space="preserve">  56/17</t>
  </si>
  <si>
    <t xml:space="preserve">  71/12</t>
  </si>
  <si>
    <t xml:space="preserve">  67/10</t>
  </si>
  <si>
    <t xml:space="preserve">  79/12</t>
  </si>
  <si>
    <t xml:space="preserve">  78/5</t>
  </si>
  <si>
    <t xml:space="preserve">  70/11</t>
  </si>
  <si>
    <t xml:space="preserve">  73/7</t>
  </si>
  <si>
    <t xml:space="preserve">  74/9</t>
  </si>
  <si>
    <t xml:space="preserve">  75/4</t>
  </si>
  <si>
    <t xml:space="preserve">  87/23</t>
  </si>
  <si>
    <t xml:space="preserve">  86/5</t>
  </si>
  <si>
    <t xml:space="preserve">  91/13</t>
  </si>
  <si>
    <t xml:space="preserve">  76/11</t>
  </si>
  <si>
    <t xml:space="preserve">  72/20</t>
  </si>
  <si>
    <t xml:space="preserve">  88/6</t>
  </si>
  <si>
    <t xml:space="preserve"> 6.55,4</t>
  </si>
  <si>
    <t xml:space="preserve">  85/7</t>
  </si>
  <si>
    <t xml:space="preserve">  89/9</t>
  </si>
  <si>
    <t xml:space="preserve">  95/3</t>
  </si>
  <si>
    <t xml:space="preserve"> 3.24,4</t>
  </si>
  <si>
    <t xml:space="preserve">  88/15</t>
  </si>
  <si>
    <t xml:space="preserve">  86/14</t>
  </si>
  <si>
    <t xml:space="preserve">  94/2</t>
  </si>
  <si>
    <t xml:space="preserve"> 100/16</t>
  </si>
  <si>
    <t>JAHUTUS</t>
  </si>
  <si>
    <t>Otse</t>
  </si>
  <si>
    <t>SS2</t>
  </si>
  <si>
    <t>EI STARTINUD</t>
  </si>
  <si>
    <t xml:space="preserve"> 0.10</t>
  </si>
  <si>
    <t xml:space="preserve"> 49/5</t>
  </si>
  <si>
    <t xml:space="preserve"> 0.50</t>
  </si>
  <si>
    <t xml:space="preserve"> 73/5</t>
  </si>
  <si>
    <t xml:space="preserve"> 1.10</t>
  </si>
  <si>
    <t xml:space="preserve"> 79/7</t>
  </si>
  <si>
    <t xml:space="preserve"> 81/12</t>
  </si>
  <si>
    <t xml:space="preserve"> 1.00</t>
  </si>
  <si>
    <t xml:space="preserve"> 85/9</t>
  </si>
  <si>
    <t xml:space="preserve"> 5.35,8</t>
  </si>
  <si>
    <t xml:space="preserve"> 5.43,5</t>
  </si>
  <si>
    <t xml:space="preserve"> 5.45,4</t>
  </si>
  <si>
    <t xml:space="preserve"> 5.41,6</t>
  </si>
  <si>
    <t xml:space="preserve"> 5.56,3</t>
  </si>
  <si>
    <t xml:space="preserve"> 5.57,5</t>
  </si>
  <si>
    <t xml:space="preserve"> 6.05,2</t>
  </si>
  <si>
    <t xml:space="preserve">  16/5</t>
  </si>
  <si>
    <t xml:space="preserve"> 6.02,4</t>
  </si>
  <si>
    <t xml:space="preserve">   9/2</t>
  </si>
  <si>
    <t xml:space="preserve"> 10/2</t>
  </si>
  <si>
    <t xml:space="preserve"> 6.09,2</t>
  </si>
  <si>
    <t xml:space="preserve">  14/3</t>
  </si>
  <si>
    <t xml:space="preserve"> 6.10,5</t>
  </si>
  <si>
    <t xml:space="preserve"> 6.08,4</t>
  </si>
  <si>
    <t xml:space="preserve"> 5.57,3</t>
  </si>
  <si>
    <t xml:space="preserve"> 6.04,7</t>
  </si>
  <si>
    <t xml:space="preserve"> 6.05,4</t>
  </si>
  <si>
    <t xml:space="preserve"> 6.12,8</t>
  </si>
  <si>
    <t xml:space="preserve"> 6.21,0</t>
  </si>
  <si>
    <t xml:space="preserve"> 6.18,7</t>
  </si>
  <si>
    <t xml:space="preserve"> 6.20,2</t>
  </si>
  <si>
    <t xml:space="preserve"> 6.16,1</t>
  </si>
  <si>
    <t xml:space="preserve"> 21/2</t>
  </si>
  <si>
    <t xml:space="preserve"> 6.22,5</t>
  </si>
  <si>
    <t xml:space="preserve"> 6.22,4</t>
  </si>
  <si>
    <t xml:space="preserve"> 6.19,3</t>
  </si>
  <si>
    <t xml:space="preserve"> 6.15,4</t>
  </si>
  <si>
    <t xml:space="preserve"> 6.21,3</t>
  </si>
  <si>
    <t xml:space="preserve"> 6.25,1</t>
  </si>
  <si>
    <t xml:space="preserve"> 6.29,9</t>
  </si>
  <si>
    <t xml:space="preserve"> 29/6</t>
  </si>
  <si>
    <t xml:space="preserve"> 6.26,1</t>
  </si>
  <si>
    <t xml:space="preserve"> 6.20,4</t>
  </si>
  <si>
    <t xml:space="preserve"> 6.01,0</t>
  </si>
  <si>
    <t xml:space="preserve"> 6.39,0</t>
  </si>
  <si>
    <t xml:space="preserve"> 6.41,5</t>
  </si>
  <si>
    <t xml:space="preserve"> 6.21,9</t>
  </si>
  <si>
    <t xml:space="preserve"> 6.41,3</t>
  </si>
  <si>
    <t xml:space="preserve"> 7.01,3</t>
  </si>
  <si>
    <t xml:space="preserve"> 6.42,9</t>
  </si>
  <si>
    <t xml:space="preserve"> 7.16,9</t>
  </si>
  <si>
    <t xml:space="preserve"> 7.27,3</t>
  </si>
  <si>
    <t xml:space="preserve">  40/6</t>
  </si>
  <si>
    <t xml:space="preserve"> 7.33,5</t>
  </si>
  <si>
    <t xml:space="preserve">  41/14</t>
  </si>
  <si>
    <t xml:space="preserve"> 7.56,7</t>
  </si>
  <si>
    <t>12.31,6</t>
  </si>
  <si>
    <t xml:space="preserve">  14/7</t>
  </si>
  <si>
    <t xml:space="preserve"> 6.03,6</t>
  </si>
  <si>
    <t xml:space="preserve"> 6.00,6</t>
  </si>
  <si>
    <t xml:space="preserve"> 5.52,8</t>
  </si>
  <si>
    <t xml:space="preserve">  20/4</t>
  </si>
  <si>
    <t xml:space="preserve"> 6.10,9</t>
  </si>
  <si>
    <t xml:space="preserve">  24/10</t>
  </si>
  <si>
    <t xml:space="preserve"> 6.12,7</t>
  </si>
  <si>
    <t xml:space="preserve"> 6.19,4</t>
  </si>
  <si>
    <t xml:space="preserve"> 6.11,5</t>
  </si>
  <si>
    <t xml:space="preserve">  26/11</t>
  </si>
  <si>
    <t xml:space="preserve"> 26/12</t>
  </si>
  <si>
    <t xml:space="preserve">  29/12</t>
  </si>
  <si>
    <t xml:space="preserve"> 6.14,5</t>
  </si>
  <si>
    <t xml:space="preserve"> 30/7</t>
  </si>
  <si>
    <t xml:space="preserve">  44/8</t>
  </si>
  <si>
    <t xml:space="preserve">  34/2</t>
  </si>
  <si>
    <t xml:space="preserve"> 6.15,1</t>
  </si>
  <si>
    <t xml:space="preserve">  36/3</t>
  </si>
  <si>
    <t xml:space="preserve"> 6.20,5</t>
  </si>
  <si>
    <t xml:space="preserve"> 6.30,4</t>
  </si>
  <si>
    <t xml:space="preserve"> 6.28,8</t>
  </si>
  <si>
    <t xml:space="preserve"> 45/2</t>
  </si>
  <si>
    <t xml:space="preserve">  48/2</t>
  </si>
  <si>
    <t xml:space="preserve"> 6.10,8</t>
  </si>
  <si>
    <t xml:space="preserve"> 6.33,6</t>
  </si>
  <si>
    <t xml:space="preserve">  49/4</t>
  </si>
  <si>
    <t xml:space="preserve"> 6.32,3</t>
  </si>
  <si>
    <t xml:space="preserve">  57/4</t>
  </si>
  <si>
    <t xml:space="preserve"> 52/14</t>
  </si>
  <si>
    <t xml:space="preserve">  51/14</t>
  </si>
  <si>
    <t xml:space="preserve">  39/3</t>
  </si>
  <si>
    <t xml:space="preserve"> 6.34,8</t>
  </si>
  <si>
    <t xml:space="preserve"> 56/15</t>
  </si>
  <si>
    <t xml:space="preserve">  54/3</t>
  </si>
  <si>
    <t xml:space="preserve"> 6.38,2</t>
  </si>
  <si>
    <t xml:space="preserve"> 6.36,7</t>
  </si>
  <si>
    <t xml:space="preserve"> 6.39,6</t>
  </si>
  <si>
    <t xml:space="preserve"> 6.47,0</t>
  </si>
  <si>
    <t xml:space="preserve"> 6.07,7</t>
  </si>
  <si>
    <t xml:space="preserve"> 6.45,7</t>
  </si>
  <si>
    <t xml:space="preserve"> 6.52,1</t>
  </si>
  <si>
    <t xml:space="preserve"> 72/2</t>
  </si>
  <si>
    <t xml:space="preserve"> 7.02,9</t>
  </si>
  <si>
    <t xml:space="preserve">  74/13</t>
  </si>
  <si>
    <t xml:space="preserve"> 75/6</t>
  </si>
  <si>
    <t xml:space="preserve"> 7.02,3</t>
  </si>
  <si>
    <t xml:space="preserve"> 5.45,8</t>
  </si>
  <si>
    <t xml:space="preserve">  7/2</t>
  </si>
  <si>
    <t xml:space="preserve">   9/3</t>
  </si>
  <si>
    <t xml:space="preserve">  13/6</t>
  </si>
  <si>
    <t xml:space="preserve"> 6.08,6</t>
  </si>
  <si>
    <t xml:space="preserve"> 20/1</t>
  </si>
  <si>
    <t xml:space="preserve">  17/8</t>
  </si>
  <si>
    <t xml:space="preserve">  11/5</t>
  </si>
  <si>
    <t xml:space="preserve"> 6.08,9</t>
  </si>
  <si>
    <t xml:space="preserve">  22/9</t>
  </si>
  <si>
    <t xml:space="preserve">  27/11</t>
  </si>
  <si>
    <t xml:space="preserve">  40/14</t>
  </si>
  <si>
    <t xml:space="preserve">  32/13</t>
  </si>
  <si>
    <t xml:space="preserve">  45/1</t>
  </si>
  <si>
    <t xml:space="preserve"> 38/5</t>
  </si>
  <si>
    <t xml:space="preserve">  50/7</t>
  </si>
  <si>
    <t xml:space="preserve">  49/9</t>
  </si>
  <si>
    <t xml:space="preserve">  47/6</t>
  </si>
  <si>
    <t xml:space="preserve">  34/8</t>
  </si>
  <si>
    <t xml:space="preserve">  35/1</t>
  </si>
  <si>
    <t xml:space="preserve">  46/5</t>
  </si>
  <si>
    <t xml:space="preserve">  61/1</t>
  </si>
  <si>
    <t xml:space="preserve">  60/4</t>
  </si>
  <si>
    <t xml:space="preserve"> 6.36,4</t>
  </si>
  <si>
    <t xml:space="preserve">  53/10</t>
  </si>
  <si>
    <t xml:space="preserve">  42/3</t>
  </si>
  <si>
    <t xml:space="preserve">  63/5</t>
  </si>
  <si>
    <t xml:space="preserve"> 65/6</t>
  </si>
  <si>
    <t xml:space="preserve">  65/6</t>
  </si>
  <si>
    <t xml:space="preserve">  68/9</t>
  </si>
  <si>
    <t xml:space="preserve"> 67/10</t>
  </si>
  <si>
    <t xml:space="preserve">  72/10</t>
  </si>
  <si>
    <t xml:space="preserve">  71/5</t>
  </si>
  <si>
    <t xml:space="preserve">  69/20</t>
  </si>
  <si>
    <t xml:space="preserve"> 6.42,7</t>
  </si>
  <si>
    <t xml:space="preserve">  73/8</t>
  </si>
  <si>
    <t xml:space="preserve"> 6.55,3</t>
  </si>
  <si>
    <t xml:space="preserve">  85/12</t>
  </si>
  <si>
    <t xml:space="preserve"> 6.55,5</t>
  </si>
  <si>
    <t xml:space="preserve">  81/22</t>
  </si>
  <si>
    <t xml:space="preserve"> 6.38,6</t>
  </si>
  <si>
    <t xml:space="preserve"> 6.40,7</t>
  </si>
  <si>
    <t xml:space="preserve">  70/7</t>
  </si>
  <si>
    <t xml:space="preserve"> 7.35,3</t>
  </si>
  <si>
    <t xml:space="preserve"> 6.57,8</t>
  </si>
  <si>
    <t xml:space="preserve"> 7.21,4</t>
  </si>
  <si>
    <t xml:space="preserve">  94/9</t>
  </si>
  <si>
    <t xml:space="preserve"> 7.18,6</t>
  </si>
  <si>
    <t xml:space="preserve">  93/14</t>
  </si>
  <si>
    <t xml:space="preserve"> 7.02,2</t>
  </si>
  <si>
    <t xml:space="preserve">  86/8</t>
  </si>
  <si>
    <t xml:space="preserve"> 7.09,5</t>
  </si>
  <si>
    <t xml:space="preserve">  90/4</t>
  </si>
  <si>
    <t xml:space="preserve">  88/3</t>
  </si>
  <si>
    <t xml:space="preserve"> 7.03,7</t>
  </si>
  <si>
    <t xml:space="preserve">  89/13</t>
  </si>
  <si>
    <t xml:space="preserve"> 6.59,5</t>
  </si>
  <si>
    <t>KÄIGUKAST</t>
  </si>
  <si>
    <t xml:space="preserve">  92/14</t>
  </si>
  <si>
    <t xml:space="preserve">  96/7</t>
  </si>
  <si>
    <t xml:space="preserve"> 6.42,8</t>
  </si>
  <si>
    <t xml:space="preserve">  74/2</t>
  </si>
  <si>
    <t xml:space="preserve"> 7.47,8</t>
  </si>
  <si>
    <t>REHV</t>
  </si>
  <si>
    <t xml:space="preserve"> 100/12</t>
  </si>
  <si>
    <t xml:space="preserve"> 7.53,8</t>
  </si>
  <si>
    <t xml:space="preserve"> 102/16</t>
  </si>
  <si>
    <t xml:space="preserve"> 7.50,8</t>
  </si>
  <si>
    <t xml:space="preserve"> 101/5</t>
  </si>
  <si>
    <t xml:space="preserve"> 7.45,4</t>
  </si>
  <si>
    <t xml:space="preserve"> 7.25,8</t>
  </si>
  <si>
    <t xml:space="preserve">  95/10</t>
  </si>
  <si>
    <t xml:space="preserve">  87/8</t>
  </si>
  <si>
    <t xml:space="preserve"> 6.54,1</t>
  </si>
  <si>
    <t xml:space="preserve">  79/21</t>
  </si>
  <si>
    <t xml:space="preserve"> 103/16</t>
  </si>
  <si>
    <t xml:space="preserve"> 7.00,1</t>
  </si>
  <si>
    <t xml:space="preserve">  84/7</t>
  </si>
  <si>
    <t xml:space="preserve"> 104/17</t>
  </si>
  <si>
    <t>SS3</t>
  </si>
  <si>
    <t>Started  117 /  Finished   90</t>
  </si>
  <si>
    <t xml:space="preserve">  43</t>
  </si>
  <si>
    <t xml:space="preserve">  42</t>
  </si>
  <si>
    <t xml:space="preserve">  29</t>
  </si>
  <si>
    <t xml:space="preserve">  32</t>
  </si>
  <si>
    <t xml:space="preserve"> 112</t>
  </si>
  <si>
    <t xml:space="preserve">  28</t>
  </si>
  <si>
    <t xml:space="preserve">  30</t>
  </si>
  <si>
    <t>Tōnu Nōmmik</t>
  </si>
  <si>
    <t xml:space="preserve">  75</t>
  </si>
  <si>
    <t xml:space="preserve">  48</t>
  </si>
  <si>
    <t xml:space="preserve">  45</t>
  </si>
  <si>
    <t>Started    9 /  Finished    8</t>
  </si>
  <si>
    <t>Started   26 /  Finished   19</t>
  </si>
  <si>
    <t>+ 0.23,1</t>
  </si>
  <si>
    <t xml:space="preserve">  66</t>
  </si>
  <si>
    <t>+ 0.49,6</t>
  </si>
  <si>
    <t>Started   12 /  Finished    8</t>
  </si>
  <si>
    <t xml:space="preserve">  37</t>
  </si>
  <si>
    <t xml:space="preserve">  93</t>
  </si>
  <si>
    <t>+ 0.17,5</t>
  </si>
  <si>
    <t xml:space="preserve">  53</t>
  </si>
  <si>
    <t>+ 0.41,7</t>
  </si>
  <si>
    <t>Started   10 /  Finished    7</t>
  </si>
  <si>
    <t xml:space="preserve">  84</t>
  </si>
  <si>
    <t xml:space="preserve">  60</t>
  </si>
  <si>
    <t>+ 0.07,4</t>
  </si>
  <si>
    <t xml:space="preserve">  57</t>
  </si>
  <si>
    <t>+ 0.13,2</t>
  </si>
  <si>
    <t>Started   18 /  Finished   12</t>
  </si>
  <si>
    <t>+ 0.04,2</t>
  </si>
  <si>
    <t xml:space="preserve">  34</t>
  </si>
  <si>
    <t>+ 0.18,8</t>
  </si>
  <si>
    <t>Started    6 /  Finished    5</t>
  </si>
  <si>
    <t xml:space="preserve">  62</t>
  </si>
  <si>
    <t xml:space="preserve"> 103</t>
  </si>
  <si>
    <t>+ 2.28,4</t>
  </si>
  <si>
    <t xml:space="preserve">  98</t>
  </si>
  <si>
    <t>+ 2.41,6</t>
  </si>
  <si>
    <t>Started    7 /  Finished    6</t>
  </si>
  <si>
    <t xml:space="preserve">  27</t>
  </si>
  <si>
    <t xml:space="preserve">  25</t>
  </si>
  <si>
    <t>+ 0.08,8</t>
  </si>
  <si>
    <t xml:space="preserve">  26</t>
  </si>
  <si>
    <t>+ 1.00,6</t>
  </si>
  <si>
    <t>Started   17 /  Finished   15</t>
  </si>
  <si>
    <t xml:space="preserve">  23</t>
  </si>
  <si>
    <t xml:space="preserve">  20</t>
  </si>
  <si>
    <t>+ 0.39,2</t>
  </si>
  <si>
    <t xml:space="preserve">  24</t>
  </si>
  <si>
    <t>Jaanus Bōstrov</t>
  </si>
  <si>
    <t>+ 0.42,2</t>
  </si>
  <si>
    <t>Started   12 /  Finished   10</t>
  </si>
  <si>
    <t xml:space="preserve">  40</t>
  </si>
  <si>
    <t xml:space="preserve">  46</t>
  </si>
  <si>
    <t>+ 0.18,1</t>
  </si>
  <si>
    <t xml:space="preserve">  74</t>
  </si>
  <si>
    <t>+ 0.35,9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</si>
</sst>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  <numFmt numFmtId="177" formatCode="[$-425]d\.\ mmmm\ yyyy&quot;. a.&quot;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2" borderId="3" applyNumberFormat="0" applyAlignment="0" applyProtection="0"/>
    <xf numFmtId="0" fontId="19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0" fillId="23" borderId="5" applyNumberFormat="0" applyFont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19" borderId="9" applyNumberFormat="0" applyAlignment="0" applyProtection="0"/>
  </cellStyleXfs>
  <cellXfs count="28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4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2" fillId="0" borderId="22" xfId="0" applyNumberFormat="1" applyFont="1" applyBorder="1" applyAlignment="1">
      <alignment/>
    </xf>
    <xf numFmtId="0" fontId="16" fillId="33" borderId="0" xfId="0" applyFont="1" applyFill="1" applyAlignment="1">
      <alignment/>
    </xf>
    <xf numFmtId="0" fontId="12" fillId="0" borderId="14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22" fillId="33" borderId="18" xfId="0" applyNumberFormat="1" applyFont="1" applyFill="1" applyBorder="1" applyAlignment="1">
      <alignment horizontal="left" indent="1"/>
    </xf>
    <xf numFmtId="49" fontId="22" fillId="33" borderId="22" xfId="0" applyNumberFormat="1" applyFont="1" applyFill="1" applyBorder="1" applyAlignment="1">
      <alignment horizontal="left" indent="1"/>
    </xf>
    <xf numFmtId="49" fontId="22" fillId="33" borderId="14" xfId="0" applyNumberFormat="1" applyFont="1" applyFill="1" applyBorder="1" applyAlignment="1">
      <alignment horizontal="left" indent="1"/>
    </xf>
    <xf numFmtId="0" fontId="22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3" fillId="33" borderId="0" xfId="0" applyFont="1" applyFill="1" applyAlignment="1">
      <alignment horizontal="left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6" fillId="4" borderId="10" xfId="0" applyFont="1" applyFill="1" applyBorder="1" applyAlignment="1">
      <alignment horizontal="right"/>
    </xf>
    <xf numFmtId="49" fontId="25" fillId="32" borderId="0" xfId="0" applyNumberFormat="1" applyFont="1" applyFill="1" applyAlignment="1">
      <alignment horizontal="right"/>
    </xf>
    <xf numFmtId="49" fontId="25" fillId="32" borderId="0" xfId="0" applyNumberFormat="1" applyFont="1" applyFill="1" applyAlignment="1">
      <alignment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25" fillId="4" borderId="0" xfId="0" applyNumberFormat="1" applyFont="1" applyFill="1" applyAlignment="1">
      <alignment horizontal="right"/>
    </xf>
    <xf numFmtId="49" fontId="25" fillId="4" borderId="0" xfId="0" applyNumberFormat="1" applyFont="1" applyFill="1" applyAlignment="1">
      <alignment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8" fillId="37" borderId="13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9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1" fontId="30" fillId="37" borderId="14" xfId="0" applyNumberFormat="1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left"/>
    </xf>
    <xf numFmtId="49" fontId="26" fillId="37" borderId="16" xfId="0" applyNumberFormat="1" applyFont="1" applyFill="1" applyBorder="1" applyAlignment="1">
      <alignment horizontal="left"/>
    </xf>
    <xf numFmtId="0" fontId="26" fillId="37" borderId="16" xfId="0" applyFont="1" applyFill="1" applyBorder="1" applyAlignment="1">
      <alignment/>
    </xf>
    <xf numFmtId="2" fontId="31" fillId="37" borderId="18" xfId="0" applyNumberFormat="1" applyFont="1" applyFill="1" applyBorder="1" applyAlignment="1">
      <alignment horizontal="center"/>
    </xf>
    <xf numFmtId="0" fontId="32" fillId="33" borderId="11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2" fontId="31" fillId="33" borderId="12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32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22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2" fillId="33" borderId="20" xfId="0" applyNumberFormat="1" applyFon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3" fillId="32" borderId="21" xfId="0" applyNumberFormat="1" applyFont="1" applyFill="1" applyBorder="1" applyAlignment="1">
      <alignment horizontal="center"/>
    </xf>
    <xf numFmtId="49" fontId="6" fillId="32" borderId="19" xfId="0" applyNumberFormat="1" applyFont="1" applyFill="1" applyBorder="1" applyAlignment="1">
      <alignment horizontal="center"/>
    </xf>
    <xf numFmtId="49" fontId="6" fillId="32" borderId="24" xfId="0" applyNumberFormat="1" applyFont="1" applyFill="1" applyBorder="1" applyAlignment="1">
      <alignment horizontal="center"/>
    </xf>
    <xf numFmtId="2" fontId="33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28125" style="14" customWidth="1"/>
    <col min="2" max="2" width="4.421875" style="33" customWidth="1"/>
    <col min="3" max="3" width="10.00390625" style="0" bestFit="1" customWidth="1"/>
    <col min="4" max="5" width="22.7109375" style="0" customWidth="1"/>
    <col min="6" max="6" width="5.57421875" style="2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59" t="s">
        <v>1186</v>
      </c>
      <c r="B1" s="51"/>
      <c r="C1" s="32"/>
      <c r="D1" s="32"/>
      <c r="E1" s="32"/>
      <c r="F1" s="34"/>
      <c r="G1" s="32"/>
      <c r="H1" s="25"/>
      <c r="I1" s="25"/>
    </row>
    <row r="2" spans="1:9" ht="15.75">
      <c r="A2" s="61">
        <f>COUNTBLANK(A10:A75)</f>
        <v>0</v>
      </c>
      <c r="B2" s="52"/>
      <c r="C2" s="53"/>
      <c r="D2" s="32"/>
      <c r="E2" s="32"/>
      <c r="F2" s="45" t="s">
        <v>821</v>
      </c>
      <c r="G2" s="32"/>
      <c r="H2" s="32"/>
      <c r="I2" s="32"/>
    </row>
    <row r="3" spans="1:9" ht="15.75">
      <c r="A3" s="59">
        <f>A1-A2</f>
        <v>86</v>
      </c>
      <c r="B3" s="52"/>
      <c r="C3" s="53"/>
      <c r="D3" s="32"/>
      <c r="E3" s="32"/>
      <c r="F3" s="34" t="s">
        <v>822</v>
      </c>
      <c r="G3" s="32"/>
      <c r="H3" s="32"/>
      <c r="I3" s="32"/>
    </row>
    <row r="4" spans="1:9" ht="15.75">
      <c r="A4" s="59"/>
      <c r="B4" s="52"/>
      <c r="C4" s="53"/>
      <c r="D4" s="32"/>
      <c r="E4" s="32"/>
      <c r="F4" s="34" t="s">
        <v>823</v>
      </c>
      <c r="G4" s="32"/>
      <c r="H4" s="32"/>
      <c r="I4" s="32"/>
    </row>
    <row r="5" spans="1:9" ht="15.75">
      <c r="A5" s="59"/>
      <c r="B5" s="52"/>
      <c r="C5" s="53"/>
      <c r="D5" s="32"/>
      <c r="E5" s="32"/>
      <c r="F5" s="34"/>
      <c r="G5" s="32"/>
      <c r="H5" s="32"/>
      <c r="I5" s="32"/>
    </row>
    <row r="6" spans="1:9" ht="12.75">
      <c r="A6" s="54"/>
      <c r="B6" s="52"/>
      <c r="C6" s="53"/>
      <c r="D6" s="32"/>
      <c r="E6" s="32"/>
      <c r="G6" s="32"/>
      <c r="H6" s="32"/>
      <c r="I6" s="32"/>
    </row>
    <row r="7" spans="1:9" ht="15" customHeight="1">
      <c r="A7" s="50"/>
      <c r="B7" s="51"/>
      <c r="C7" s="53"/>
      <c r="D7" s="32"/>
      <c r="E7" s="32"/>
      <c r="F7" s="53"/>
      <c r="G7" s="32"/>
      <c r="H7" s="193" t="s">
        <v>1417</v>
      </c>
      <c r="I7" s="194" t="s">
        <v>988</v>
      </c>
    </row>
    <row r="8" spans="1:9" ht="15">
      <c r="A8" s="50"/>
      <c r="B8" s="55" t="s">
        <v>1090</v>
      </c>
      <c r="C8" s="53"/>
      <c r="D8" s="32"/>
      <c r="E8" s="32"/>
      <c r="F8" s="53"/>
      <c r="G8" s="32"/>
      <c r="H8" s="193" t="s">
        <v>1416</v>
      </c>
      <c r="I8" s="194" t="s">
        <v>987</v>
      </c>
    </row>
    <row r="9" spans="1:9" s="70" customFormat="1" ht="12.75">
      <c r="A9" s="132"/>
      <c r="B9" s="133" t="s">
        <v>1164</v>
      </c>
      <c r="C9" s="134" t="s">
        <v>1165</v>
      </c>
      <c r="D9" s="135" t="s">
        <v>1166</v>
      </c>
      <c r="E9" s="136" t="s">
        <v>1167</v>
      </c>
      <c r="F9" s="134"/>
      <c r="G9" s="135" t="s">
        <v>1168</v>
      </c>
      <c r="H9" s="135" t="s">
        <v>1169</v>
      </c>
      <c r="I9" s="137" t="s">
        <v>1170</v>
      </c>
    </row>
    <row r="10" spans="1:12" ht="15" customHeight="1">
      <c r="A10" s="56" t="s">
        <v>1190</v>
      </c>
      <c r="B10" s="57">
        <v>1</v>
      </c>
      <c r="C10" s="89" t="s">
        <v>1158</v>
      </c>
      <c r="D10" s="73" t="s">
        <v>824</v>
      </c>
      <c r="E10" s="73" t="s">
        <v>825</v>
      </c>
      <c r="F10" s="89" t="s">
        <v>1191</v>
      </c>
      <c r="G10" s="73"/>
      <c r="H10" s="73" t="s">
        <v>1203</v>
      </c>
      <c r="I10" s="110" t="s">
        <v>990</v>
      </c>
      <c r="J10" s="70"/>
      <c r="K10" s="70"/>
      <c r="L10" s="70"/>
    </row>
    <row r="11" spans="1:12" ht="15" customHeight="1">
      <c r="A11" s="56" t="s">
        <v>1193</v>
      </c>
      <c r="B11" s="57">
        <v>3</v>
      </c>
      <c r="C11" s="89" t="s">
        <v>1158</v>
      </c>
      <c r="D11" s="73" t="s">
        <v>826</v>
      </c>
      <c r="E11" s="73" t="s">
        <v>827</v>
      </c>
      <c r="F11" s="89" t="s">
        <v>1191</v>
      </c>
      <c r="G11" s="73" t="s">
        <v>1092</v>
      </c>
      <c r="H11" s="73" t="s">
        <v>1271</v>
      </c>
      <c r="I11" s="110" t="s">
        <v>991</v>
      </c>
      <c r="J11" s="70"/>
      <c r="K11" s="70"/>
      <c r="L11" s="70"/>
    </row>
    <row r="12" spans="1:12" ht="15" customHeight="1">
      <c r="A12" s="56" t="s">
        <v>1194</v>
      </c>
      <c r="B12" s="57">
        <v>4</v>
      </c>
      <c r="C12" s="89" t="s">
        <v>1158</v>
      </c>
      <c r="D12" s="73" t="s">
        <v>1429</v>
      </c>
      <c r="E12" s="73" t="s">
        <v>829</v>
      </c>
      <c r="F12" s="89" t="s">
        <v>1191</v>
      </c>
      <c r="G12" s="73" t="s">
        <v>830</v>
      </c>
      <c r="H12" s="73" t="s">
        <v>1203</v>
      </c>
      <c r="I12" s="110" t="s">
        <v>992</v>
      </c>
      <c r="J12" s="70"/>
      <c r="K12" s="70"/>
      <c r="L12" s="70"/>
    </row>
    <row r="13" spans="1:12" ht="15" customHeight="1">
      <c r="A13" s="56" t="s">
        <v>1199</v>
      </c>
      <c r="B13" s="57">
        <v>5</v>
      </c>
      <c r="C13" s="89" t="s">
        <v>1155</v>
      </c>
      <c r="D13" s="73" t="s">
        <v>831</v>
      </c>
      <c r="E13" s="73" t="s">
        <v>832</v>
      </c>
      <c r="F13" s="89" t="s">
        <v>1191</v>
      </c>
      <c r="G13" s="73" t="s">
        <v>1192</v>
      </c>
      <c r="H13" s="73" t="s">
        <v>833</v>
      </c>
      <c r="I13" s="110" t="s">
        <v>993</v>
      </c>
      <c r="J13" s="70"/>
      <c r="K13" s="70"/>
      <c r="L13" s="70"/>
    </row>
    <row r="14" spans="1:12" ht="15" customHeight="1">
      <c r="A14" s="56" t="s">
        <v>1200</v>
      </c>
      <c r="B14" s="57">
        <v>6</v>
      </c>
      <c r="C14" s="89" t="s">
        <v>1158</v>
      </c>
      <c r="D14" s="73" t="s">
        <v>1037</v>
      </c>
      <c r="E14" s="73" t="s">
        <v>1038</v>
      </c>
      <c r="F14" s="89" t="s">
        <v>1191</v>
      </c>
      <c r="G14" s="73" t="s">
        <v>1197</v>
      </c>
      <c r="H14" s="73" t="s">
        <v>1198</v>
      </c>
      <c r="I14" s="110" t="s">
        <v>994</v>
      </c>
      <c r="J14" s="70"/>
      <c r="K14" s="70"/>
      <c r="L14" s="70"/>
    </row>
    <row r="15" spans="1:12" ht="15" customHeight="1">
      <c r="A15" s="56" t="s">
        <v>1202</v>
      </c>
      <c r="B15" s="57">
        <v>7</v>
      </c>
      <c r="C15" s="89" t="s">
        <v>1158</v>
      </c>
      <c r="D15" s="73" t="s">
        <v>834</v>
      </c>
      <c r="E15" s="73" t="s">
        <v>835</v>
      </c>
      <c r="F15" s="89" t="s">
        <v>1191</v>
      </c>
      <c r="G15" s="73" t="s">
        <v>836</v>
      </c>
      <c r="H15" s="73" t="s">
        <v>837</v>
      </c>
      <c r="I15" s="110" t="s">
        <v>995</v>
      </c>
      <c r="J15" s="70"/>
      <c r="K15" s="70"/>
      <c r="L15" s="70"/>
    </row>
    <row r="16" spans="1:12" ht="15" customHeight="1">
      <c r="A16" s="56" t="s">
        <v>1204</v>
      </c>
      <c r="B16" s="57">
        <v>9</v>
      </c>
      <c r="C16" s="89" t="s">
        <v>1158</v>
      </c>
      <c r="D16" s="73" t="s">
        <v>838</v>
      </c>
      <c r="E16" s="73" t="s">
        <v>839</v>
      </c>
      <c r="F16" s="89" t="s">
        <v>1191</v>
      </c>
      <c r="G16" s="73" t="s">
        <v>1192</v>
      </c>
      <c r="H16" s="73" t="s">
        <v>840</v>
      </c>
      <c r="I16" s="110" t="s">
        <v>996</v>
      </c>
      <c r="J16" s="70"/>
      <c r="K16" s="70"/>
      <c r="L16" s="70"/>
    </row>
    <row r="17" spans="1:12" ht="15" customHeight="1">
      <c r="A17" s="56" t="s">
        <v>1206</v>
      </c>
      <c r="B17" s="57">
        <v>10</v>
      </c>
      <c r="C17" s="89" t="s">
        <v>1158</v>
      </c>
      <c r="D17" s="73" t="s">
        <v>1094</v>
      </c>
      <c r="E17" s="73" t="s">
        <v>841</v>
      </c>
      <c r="F17" s="89" t="s">
        <v>1191</v>
      </c>
      <c r="G17" s="73"/>
      <c r="H17" s="73" t="s">
        <v>1214</v>
      </c>
      <c r="I17" s="110" t="s">
        <v>997</v>
      </c>
      <c r="J17" s="70"/>
      <c r="K17" s="70"/>
      <c r="L17" s="70"/>
    </row>
    <row r="18" spans="1:12" ht="15" customHeight="1">
      <c r="A18" s="56" t="s">
        <v>1209</v>
      </c>
      <c r="B18" s="57">
        <v>11</v>
      </c>
      <c r="C18" s="89" t="s">
        <v>1158</v>
      </c>
      <c r="D18" s="73" t="s">
        <v>1195</v>
      </c>
      <c r="E18" s="73" t="s">
        <v>1196</v>
      </c>
      <c r="F18" s="89" t="s">
        <v>1191</v>
      </c>
      <c r="G18" s="73" t="s">
        <v>1197</v>
      </c>
      <c r="H18" s="73" t="s">
        <v>1198</v>
      </c>
      <c r="I18" s="110" t="s">
        <v>998</v>
      </c>
      <c r="J18" s="70"/>
      <c r="K18" s="70"/>
      <c r="L18" s="70"/>
    </row>
    <row r="19" spans="1:12" ht="15" customHeight="1">
      <c r="A19" s="56" t="s">
        <v>1210</v>
      </c>
      <c r="B19" s="57">
        <v>12</v>
      </c>
      <c r="C19" s="89" t="s">
        <v>1155</v>
      </c>
      <c r="D19" s="73" t="s">
        <v>1034</v>
      </c>
      <c r="E19" s="73" t="s">
        <v>1035</v>
      </c>
      <c r="F19" s="89" t="s">
        <v>1191</v>
      </c>
      <c r="G19" s="73" t="s">
        <v>1036</v>
      </c>
      <c r="H19" s="73" t="s">
        <v>1260</v>
      </c>
      <c r="I19" s="110" t="s">
        <v>999</v>
      </c>
      <c r="J19" s="70"/>
      <c r="K19" s="70"/>
      <c r="L19" s="70"/>
    </row>
    <row r="20" spans="1:12" ht="15" customHeight="1">
      <c r="A20" s="56" t="s">
        <v>1211</v>
      </c>
      <c r="B20" s="57">
        <v>14</v>
      </c>
      <c r="C20" s="89" t="s">
        <v>1158</v>
      </c>
      <c r="D20" s="73" t="s">
        <v>1216</v>
      </c>
      <c r="E20" s="73" t="s">
        <v>1421</v>
      </c>
      <c r="F20" s="89" t="s">
        <v>1191</v>
      </c>
      <c r="G20" s="73" t="s">
        <v>1217</v>
      </c>
      <c r="H20" s="73" t="s">
        <v>1218</v>
      </c>
      <c r="I20" s="110" t="s">
        <v>1000</v>
      </c>
      <c r="J20" s="70"/>
      <c r="K20" s="70"/>
      <c r="L20" s="70"/>
    </row>
    <row r="21" spans="1:12" ht="15" customHeight="1">
      <c r="A21" s="56" t="s">
        <v>1215</v>
      </c>
      <c r="B21" s="57">
        <v>15</v>
      </c>
      <c r="C21" s="89" t="s">
        <v>1158</v>
      </c>
      <c r="D21" s="73" t="s">
        <v>1097</v>
      </c>
      <c r="E21" s="73" t="s">
        <v>1098</v>
      </c>
      <c r="F21" s="89" t="s">
        <v>1191</v>
      </c>
      <c r="G21" s="73" t="s">
        <v>1039</v>
      </c>
      <c r="H21" s="73" t="s">
        <v>1198</v>
      </c>
      <c r="I21" s="110" t="s">
        <v>1001</v>
      </c>
      <c r="J21" s="70"/>
      <c r="K21" s="70"/>
      <c r="L21" s="70"/>
    </row>
    <row r="22" spans="1:12" ht="15" customHeight="1">
      <c r="A22" s="56" t="s">
        <v>1219</v>
      </c>
      <c r="B22" s="57">
        <v>16</v>
      </c>
      <c r="C22" s="89" t="s">
        <v>1158</v>
      </c>
      <c r="D22" s="73" t="s">
        <v>1205</v>
      </c>
      <c r="E22" s="73" t="s">
        <v>1222</v>
      </c>
      <c r="F22" s="89" t="s">
        <v>1191</v>
      </c>
      <c r="G22" s="73" t="s">
        <v>1197</v>
      </c>
      <c r="H22" s="73" t="s">
        <v>1096</v>
      </c>
      <c r="I22" s="110" t="s">
        <v>1002</v>
      </c>
      <c r="J22" s="70"/>
      <c r="K22" s="70"/>
      <c r="L22" s="70"/>
    </row>
    <row r="23" spans="1:12" ht="15" customHeight="1">
      <c r="A23" s="56" t="s">
        <v>1220</v>
      </c>
      <c r="B23" s="57">
        <v>17</v>
      </c>
      <c r="C23" s="89" t="s">
        <v>1155</v>
      </c>
      <c r="D23" s="73" t="s">
        <v>1042</v>
      </c>
      <c r="E23" s="73" t="s">
        <v>1043</v>
      </c>
      <c r="F23" s="89" t="s">
        <v>1191</v>
      </c>
      <c r="G23" s="73" t="s">
        <v>1192</v>
      </c>
      <c r="H23" s="73" t="s">
        <v>1044</v>
      </c>
      <c r="I23" s="110" t="s">
        <v>1003</v>
      </c>
      <c r="J23" s="70"/>
      <c r="K23" s="70"/>
      <c r="L23" s="70"/>
    </row>
    <row r="24" spans="1:12" ht="15" customHeight="1">
      <c r="A24" s="56" t="s">
        <v>1221</v>
      </c>
      <c r="B24" s="57">
        <v>18</v>
      </c>
      <c r="C24" s="89" t="s">
        <v>1158</v>
      </c>
      <c r="D24" s="73" t="s">
        <v>1091</v>
      </c>
      <c r="E24" s="73" t="s">
        <v>1041</v>
      </c>
      <c r="F24" s="89" t="s">
        <v>1191</v>
      </c>
      <c r="G24" s="73" t="s">
        <v>1197</v>
      </c>
      <c r="H24" s="73" t="s">
        <v>1198</v>
      </c>
      <c r="I24" s="110" t="s">
        <v>1004</v>
      </c>
      <c r="J24" s="70"/>
      <c r="K24" s="70"/>
      <c r="L24" s="70"/>
    </row>
    <row r="25" spans="1:12" ht="15" customHeight="1">
      <c r="A25" s="56" t="s">
        <v>1223</v>
      </c>
      <c r="B25" s="57">
        <v>19</v>
      </c>
      <c r="C25" s="89" t="s">
        <v>1158</v>
      </c>
      <c r="D25" s="73" t="s">
        <v>1433</v>
      </c>
      <c r="E25" s="73" t="s">
        <v>1095</v>
      </c>
      <c r="F25" s="89" t="s">
        <v>1191</v>
      </c>
      <c r="G25" s="73" t="s">
        <v>1197</v>
      </c>
      <c r="H25" s="73" t="s">
        <v>1203</v>
      </c>
      <c r="I25" s="110" t="s">
        <v>1005</v>
      </c>
      <c r="J25" s="70"/>
      <c r="K25" s="70"/>
      <c r="L25" s="70"/>
    </row>
    <row r="26" spans="1:12" ht="15" customHeight="1">
      <c r="A26" s="56" t="s">
        <v>1227</v>
      </c>
      <c r="B26" s="57">
        <v>20</v>
      </c>
      <c r="C26" s="89" t="s">
        <v>1158</v>
      </c>
      <c r="D26" s="73" t="s">
        <v>1212</v>
      </c>
      <c r="E26" s="73" t="s">
        <v>1213</v>
      </c>
      <c r="F26" s="89" t="s">
        <v>1191</v>
      </c>
      <c r="G26" s="73" t="s">
        <v>1040</v>
      </c>
      <c r="H26" s="73" t="s">
        <v>1214</v>
      </c>
      <c r="I26" s="110" t="s">
        <v>1006</v>
      </c>
      <c r="J26" s="70"/>
      <c r="K26" s="70"/>
      <c r="L26" s="70"/>
    </row>
    <row r="27" spans="1:12" ht="15" customHeight="1">
      <c r="A27" s="56" t="s">
        <v>1229</v>
      </c>
      <c r="B27" s="57">
        <v>21</v>
      </c>
      <c r="C27" s="89" t="s">
        <v>1158</v>
      </c>
      <c r="D27" s="73" t="s">
        <v>1430</v>
      </c>
      <c r="E27" s="73" t="s">
        <v>1450</v>
      </c>
      <c r="F27" s="89" t="s">
        <v>1191</v>
      </c>
      <c r="G27" s="73" t="s">
        <v>1045</v>
      </c>
      <c r="H27" s="73" t="s">
        <v>1203</v>
      </c>
      <c r="I27" s="110" t="s">
        <v>1007</v>
      </c>
      <c r="J27" s="70"/>
      <c r="K27" s="70"/>
      <c r="L27" s="70"/>
    </row>
    <row r="28" spans="1:12" ht="15" customHeight="1">
      <c r="A28" s="56" t="s">
        <v>1230</v>
      </c>
      <c r="B28" s="57">
        <v>23</v>
      </c>
      <c r="C28" s="89" t="s">
        <v>1158</v>
      </c>
      <c r="D28" s="73" t="s">
        <v>1444</v>
      </c>
      <c r="E28" s="73" t="s">
        <v>1201</v>
      </c>
      <c r="F28" s="89" t="s">
        <v>1191</v>
      </c>
      <c r="G28" s="73"/>
      <c r="H28" s="73" t="s">
        <v>1198</v>
      </c>
      <c r="I28" s="110" t="s">
        <v>1008</v>
      </c>
      <c r="J28" s="70"/>
      <c r="K28" s="70"/>
      <c r="L28" s="70"/>
    </row>
    <row r="29" spans="1:12" ht="15" customHeight="1">
      <c r="A29" s="56" t="s">
        <v>1232</v>
      </c>
      <c r="B29" s="57">
        <v>24</v>
      </c>
      <c r="C29" s="89" t="s">
        <v>1158</v>
      </c>
      <c r="D29" s="73" t="s">
        <v>1434</v>
      </c>
      <c r="E29" s="73" t="s">
        <v>1438</v>
      </c>
      <c r="F29" s="89" t="s">
        <v>1191</v>
      </c>
      <c r="G29" s="73" t="s">
        <v>1197</v>
      </c>
      <c r="H29" s="73" t="s">
        <v>1198</v>
      </c>
      <c r="I29" s="110" t="s">
        <v>1009</v>
      </c>
      <c r="J29" s="70"/>
      <c r="K29" s="70"/>
      <c r="L29" s="70"/>
    </row>
    <row r="30" spans="1:12" ht="15" customHeight="1">
      <c r="A30" s="56" t="s">
        <v>1234</v>
      </c>
      <c r="B30" s="57">
        <v>25</v>
      </c>
      <c r="C30" s="89" t="s">
        <v>1155</v>
      </c>
      <c r="D30" s="73" t="s">
        <v>1235</v>
      </c>
      <c r="E30" s="73" t="s">
        <v>1455</v>
      </c>
      <c r="F30" s="89" t="s">
        <v>1191</v>
      </c>
      <c r="G30" s="73" t="s">
        <v>1046</v>
      </c>
      <c r="H30" s="73" t="s">
        <v>1236</v>
      </c>
      <c r="I30" s="110" t="s">
        <v>1010</v>
      </c>
      <c r="J30" s="70"/>
      <c r="K30" s="70"/>
      <c r="L30" s="70"/>
    </row>
    <row r="31" spans="1:12" ht="15" customHeight="1">
      <c r="A31" s="56" t="s">
        <v>1237</v>
      </c>
      <c r="B31" s="57">
        <v>26</v>
      </c>
      <c r="C31" s="89" t="s">
        <v>1155</v>
      </c>
      <c r="D31" s="73" t="s">
        <v>1233</v>
      </c>
      <c r="E31" s="73" t="s">
        <v>1099</v>
      </c>
      <c r="F31" s="89" t="s">
        <v>1191</v>
      </c>
      <c r="G31" s="73" t="s">
        <v>1192</v>
      </c>
      <c r="H31" s="73" t="s">
        <v>1226</v>
      </c>
      <c r="I31" s="110" t="s">
        <v>1011</v>
      </c>
      <c r="J31" s="70"/>
      <c r="K31" s="70"/>
      <c r="L31" s="70"/>
    </row>
    <row r="32" spans="1:12" ht="15" customHeight="1">
      <c r="A32" s="56" t="s">
        <v>1239</v>
      </c>
      <c r="B32" s="57">
        <v>27</v>
      </c>
      <c r="C32" s="89" t="s">
        <v>1155</v>
      </c>
      <c r="D32" s="73" t="s">
        <v>1100</v>
      </c>
      <c r="E32" s="73" t="s">
        <v>1101</v>
      </c>
      <c r="F32" s="89" t="s">
        <v>1191</v>
      </c>
      <c r="G32" s="73" t="s">
        <v>1245</v>
      </c>
      <c r="H32" s="73" t="s">
        <v>1198</v>
      </c>
      <c r="I32" s="110" t="s">
        <v>1012</v>
      </c>
      <c r="J32" s="70"/>
      <c r="K32" s="70"/>
      <c r="L32" s="70"/>
    </row>
    <row r="33" spans="1:12" ht="15" customHeight="1">
      <c r="A33" s="56" t="s">
        <v>1240</v>
      </c>
      <c r="B33" s="57">
        <v>28</v>
      </c>
      <c r="C33" s="89" t="s">
        <v>1154</v>
      </c>
      <c r="D33" s="73" t="s">
        <v>1411</v>
      </c>
      <c r="E33" s="73" t="s">
        <v>842</v>
      </c>
      <c r="F33" s="89" t="s">
        <v>1191</v>
      </c>
      <c r="G33" s="73" t="s">
        <v>1207</v>
      </c>
      <c r="H33" s="73" t="s">
        <v>1243</v>
      </c>
      <c r="I33" s="110" t="s">
        <v>1013</v>
      </c>
      <c r="J33" s="70"/>
      <c r="K33" s="70"/>
      <c r="L33" s="70"/>
    </row>
    <row r="34" spans="1:12" ht="15" customHeight="1">
      <c r="A34" s="56" t="s">
        <v>1244</v>
      </c>
      <c r="B34" s="57">
        <v>29</v>
      </c>
      <c r="C34" s="89" t="s">
        <v>1154</v>
      </c>
      <c r="D34" s="73" t="s">
        <v>1102</v>
      </c>
      <c r="E34" s="73" t="s">
        <v>1103</v>
      </c>
      <c r="F34" s="89" t="s">
        <v>1191</v>
      </c>
      <c r="G34" s="73" t="s">
        <v>1231</v>
      </c>
      <c r="H34" s="73" t="s">
        <v>1104</v>
      </c>
      <c r="I34" s="110" t="s">
        <v>1014</v>
      </c>
      <c r="J34" s="70"/>
      <c r="K34" s="70"/>
      <c r="L34" s="70"/>
    </row>
    <row r="35" spans="1:12" ht="15" customHeight="1">
      <c r="A35" s="56" t="s">
        <v>1246</v>
      </c>
      <c r="B35" s="57">
        <v>30</v>
      </c>
      <c r="C35" s="89" t="s">
        <v>1106</v>
      </c>
      <c r="D35" s="73" t="s">
        <v>1258</v>
      </c>
      <c r="E35" s="73" t="s">
        <v>1439</v>
      </c>
      <c r="F35" s="89" t="s">
        <v>1191</v>
      </c>
      <c r="G35" s="73" t="s">
        <v>1259</v>
      </c>
      <c r="H35" s="73" t="s">
        <v>1052</v>
      </c>
      <c r="I35" s="110" t="s">
        <v>1015</v>
      </c>
      <c r="J35" s="70"/>
      <c r="K35" s="70"/>
      <c r="L35" s="70"/>
    </row>
    <row r="36" spans="1:12" ht="15" customHeight="1">
      <c r="A36" s="56" t="s">
        <v>1248</v>
      </c>
      <c r="B36" s="57">
        <v>31</v>
      </c>
      <c r="C36" s="89" t="s">
        <v>1107</v>
      </c>
      <c r="D36" s="73" t="s">
        <v>1117</v>
      </c>
      <c r="E36" s="73" t="s">
        <v>843</v>
      </c>
      <c r="F36" s="89" t="s">
        <v>1191</v>
      </c>
      <c r="G36" s="73" t="s">
        <v>1231</v>
      </c>
      <c r="H36" s="73" t="s">
        <v>1198</v>
      </c>
      <c r="I36" s="110" t="s">
        <v>1016</v>
      </c>
      <c r="J36" s="70"/>
      <c r="K36" s="70"/>
      <c r="L36" s="70"/>
    </row>
    <row r="37" spans="1:12" ht="15" customHeight="1">
      <c r="A37" s="56" t="s">
        <v>1253</v>
      </c>
      <c r="B37" s="57">
        <v>32</v>
      </c>
      <c r="C37" s="89" t="s">
        <v>1106</v>
      </c>
      <c r="D37" s="73" t="s">
        <v>1249</v>
      </c>
      <c r="E37" s="73" t="s">
        <v>1250</v>
      </c>
      <c r="F37" s="89" t="s">
        <v>1191</v>
      </c>
      <c r="G37" s="73" t="s">
        <v>1251</v>
      </c>
      <c r="H37" s="73" t="s">
        <v>1252</v>
      </c>
      <c r="I37" s="110" t="s">
        <v>1017</v>
      </c>
      <c r="J37" s="70"/>
      <c r="K37" s="70"/>
      <c r="L37" s="70"/>
    </row>
    <row r="38" spans="1:12" ht="15" customHeight="1">
      <c r="A38" s="56" t="s">
        <v>1254</v>
      </c>
      <c r="B38" s="57">
        <v>33</v>
      </c>
      <c r="C38" s="89" t="s">
        <v>1107</v>
      </c>
      <c r="D38" s="73" t="s">
        <v>1311</v>
      </c>
      <c r="E38" s="73" t="s">
        <v>1312</v>
      </c>
      <c r="F38" s="89" t="s">
        <v>1191</v>
      </c>
      <c r="G38" s="73" t="s">
        <v>1039</v>
      </c>
      <c r="H38" s="73" t="s">
        <v>1313</v>
      </c>
      <c r="I38" s="110" t="s">
        <v>1018</v>
      </c>
      <c r="J38" s="70"/>
      <c r="K38" s="70"/>
      <c r="L38" s="70"/>
    </row>
    <row r="39" spans="1:12" ht="15" customHeight="1">
      <c r="A39" s="56" t="s">
        <v>1256</v>
      </c>
      <c r="B39" s="57">
        <v>34</v>
      </c>
      <c r="C39" s="89" t="s">
        <v>1107</v>
      </c>
      <c r="D39" s="73" t="s">
        <v>1446</v>
      </c>
      <c r="E39" s="73" t="s">
        <v>1048</v>
      </c>
      <c r="F39" s="89" t="s">
        <v>1191</v>
      </c>
      <c r="G39" s="73" t="s">
        <v>1231</v>
      </c>
      <c r="H39" s="73" t="s">
        <v>1198</v>
      </c>
      <c r="I39" s="110" t="s">
        <v>1019</v>
      </c>
      <c r="J39" s="70"/>
      <c r="K39" s="70"/>
      <c r="L39" s="70"/>
    </row>
    <row r="40" spans="1:12" ht="15" customHeight="1">
      <c r="A40" s="56" t="s">
        <v>1257</v>
      </c>
      <c r="B40" s="57">
        <v>35</v>
      </c>
      <c r="C40" s="89" t="s">
        <v>1106</v>
      </c>
      <c r="D40" s="73" t="s">
        <v>1435</v>
      </c>
      <c r="E40" s="73" t="s">
        <v>1112</v>
      </c>
      <c r="F40" s="89" t="s">
        <v>1191</v>
      </c>
      <c r="G40" s="73"/>
      <c r="H40" s="73" t="s">
        <v>1236</v>
      </c>
      <c r="I40" s="110" t="s">
        <v>1020</v>
      </c>
      <c r="J40" s="70"/>
      <c r="K40" s="70"/>
      <c r="L40" s="70"/>
    </row>
    <row r="41" spans="1:17" ht="15" customHeight="1">
      <c r="A41" s="56" t="s">
        <v>1261</v>
      </c>
      <c r="B41" s="57">
        <v>36</v>
      </c>
      <c r="C41" s="89" t="s">
        <v>1109</v>
      </c>
      <c r="D41" s="73" t="s">
        <v>1319</v>
      </c>
      <c r="E41" s="73" t="s">
        <v>1047</v>
      </c>
      <c r="F41" s="89" t="s">
        <v>1191</v>
      </c>
      <c r="G41" s="73" t="s">
        <v>1320</v>
      </c>
      <c r="H41" s="73" t="s">
        <v>1321</v>
      </c>
      <c r="I41" s="110" t="s">
        <v>1021</v>
      </c>
      <c r="J41" s="70"/>
      <c r="K41" s="70"/>
      <c r="L41" s="70"/>
      <c r="M41" s="70"/>
      <c r="N41" s="70"/>
      <c r="O41" s="70"/>
      <c r="P41" s="70"/>
      <c r="Q41" s="70"/>
    </row>
    <row r="42" spans="1:17" ht="15" customHeight="1">
      <c r="A42" s="56" t="s">
        <v>1263</v>
      </c>
      <c r="B42" s="57">
        <v>37</v>
      </c>
      <c r="C42" s="89" t="s">
        <v>1109</v>
      </c>
      <c r="D42" s="73" t="s">
        <v>1275</v>
      </c>
      <c r="E42" s="73" t="s">
        <v>1276</v>
      </c>
      <c r="F42" s="89" t="s">
        <v>1191</v>
      </c>
      <c r="G42" s="73"/>
      <c r="H42" s="73" t="s">
        <v>1271</v>
      </c>
      <c r="I42" s="110" t="s">
        <v>1022</v>
      </c>
      <c r="J42" s="70"/>
      <c r="K42" s="70"/>
      <c r="L42" s="70"/>
      <c r="M42" s="70"/>
      <c r="N42" s="70"/>
      <c r="O42" s="70"/>
      <c r="P42" s="70"/>
      <c r="Q42" s="70"/>
    </row>
    <row r="43" spans="1:17" ht="15" customHeight="1">
      <c r="A43" s="56" t="s">
        <v>1265</v>
      </c>
      <c r="B43" s="57">
        <v>38</v>
      </c>
      <c r="C43" s="89" t="s">
        <v>1106</v>
      </c>
      <c r="D43" s="73" t="s">
        <v>1292</v>
      </c>
      <c r="E43" s="73" t="s">
        <v>1293</v>
      </c>
      <c r="F43" s="89" t="s">
        <v>1191</v>
      </c>
      <c r="G43" s="73" t="s">
        <v>1238</v>
      </c>
      <c r="H43" s="73" t="s">
        <v>1278</v>
      </c>
      <c r="I43" s="110" t="s">
        <v>1023</v>
      </c>
      <c r="J43" s="70"/>
      <c r="K43" s="70"/>
      <c r="L43" s="70"/>
      <c r="M43" s="70"/>
      <c r="N43" s="70"/>
      <c r="O43" s="70"/>
      <c r="P43" s="70"/>
      <c r="Q43" s="70"/>
    </row>
    <row r="44" spans="1:17" ht="15" customHeight="1">
      <c r="A44" s="56" t="s">
        <v>1267</v>
      </c>
      <c r="B44" s="57">
        <v>39</v>
      </c>
      <c r="C44" s="89" t="s">
        <v>1109</v>
      </c>
      <c r="D44" s="73" t="s">
        <v>1266</v>
      </c>
      <c r="E44" s="73" t="s">
        <v>1449</v>
      </c>
      <c r="F44" s="89" t="s">
        <v>1191</v>
      </c>
      <c r="G44" s="73" t="s">
        <v>1238</v>
      </c>
      <c r="H44" s="73" t="s">
        <v>845</v>
      </c>
      <c r="I44" s="110" t="s">
        <v>1024</v>
      </c>
      <c r="J44" s="70"/>
      <c r="K44" s="70"/>
      <c r="L44" s="70"/>
      <c r="M44" s="70"/>
      <c r="N44" s="70"/>
      <c r="O44" s="70"/>
      <c r="P44" s="70"/>
      <c r="Q44" s="70"/>
    </row>
    <row r="45" spans="1:17" ht="15" customHeight="1">
      <c r="A45" s="56" t="s">
        <v>1272</v>
      </c>
      <c r="B45" s="57">
        <v>40</v>
      </c>
      <c r="C45" s="89" t="s">
        <v>1157</v>
      </c>
      <c r="D45" s="73" t="s">
        <v>846</v>
      </c>
      <c r="E45" s="73" t="s">
        <v>847</v>
      </c>
      <c r="F45" s="89" t="s">
        <v>1191</v>
      </c>
      <c r="G45" s="73" t="s">
        <v>1343</v>
      </c>
      <c r="H45" s="73" t="s">
        <v>848</v>
      </c>
      <c r="I45" s="110" t="s">
        <v>1025</v>
      </c>
      <c r="J45" s="70"/>
      <c r="K45" s="70"/>
      <c r="L45" s="70"/>
      <c r="M45" s="70"/>
      <c r="N45" s="70"/>
      <c r="O45" s="70"/>
      <c r="P45" s="70"/>
      <c r="Q45" s="70"/>
    </row>
    <row r="46" spans="1:17" ht="15" customHeight="1">
      <c r="A46" s="56" t="s">
        <v>1274</v>
      </c>
      <c r="B46" s="57">
        <v>41</v>
      </c>
      <c r="C46" s="89" t="s">
        <v>1107</v>
      </c>
      <c r="D46" s="73" t="s">
        <v>849</v>
      </c>
      <c r="E46" s="73" t="s">
        <v>1083</v>
      </c>
      <c r="F46" s="89" t="s">
        <v>1191</v>
      </c>
      <c r="G46" s="73" t="s">
        <v>1084</v>
      </c>
      <c r="H46" s="73" t="s">
        <v>1198</v>
      </c>
      <c r="I46" s="110" t="s">
        <v>1026</v>
      </c>
      <c r="J46" s="70"/>
      <c r="K46" s="70"/>
      <c r="L46" s="70"/>
      <c r="M46" s="70"/>
      <c r="N46" s="70"/>
      <c r="O46" s="70"/>
      <c r="P46" s="70"/>
      <c r="Q46" s="70"/>
    </row>
    <row r="47" spans="1:11" ht="15" customHeight="1">
      <c r="A47" s="56" t="s">
        <v>1277</v>
      </c>
      <c r="B47" s="57">
        <v>42</v>
      </c>
      <c r="C47" s="89" t="s">
        <v>1154</v>
      </c>
      <c r="D47" s="73" t="s">
        <v>1241</v>
      </c>
      <c r="E47" s="73" t="s">
        <v>1242</v>
      </c>
      <c r="F47" s="89" t="s">
        <v>1191</v>
      </c>
      <c r="G47" s="73" t="s">
        <v>1231</v>
      </c>
      <c r="H47" s="73" t="s">
        <v>1243</v>
      </c>
      <c r="I47" s="110" t="s">
        <v>1027</v>
      </c>
      <c r="J47" s="70"/>
      <c r="K47" s="70"/>
    </row>
    <row r="48" spans="1:11" ht="15" customHeight="1">
      <c r="A48" s="56" t="s">
        <v>1279</v>
      </c>
      <c r="B48" s="57">
        <v>43</v>
      </c>
      <c r="C48" s="89" t="s">
        <v>1154</v>
      </c>
      <c r="D48" s="73" t="s">
        <v>1105</v>
      </c>
      <c r="E48" s="73" t="s">
        <v>1053</v>
      </c>
      <c r="F48" s="89" t="s">
        <v>1191</v>
      </c>
      <c r="G48" s="73" t="s">
        <v>1197</v>
      </c>
      <c r="H48" s="73" t="s">
        <v>1389</v>
      </c>
      <c r="I48" s="110" t="s">
        <v>1028</v>
      </c>
      <c r="J48" s="70"/>
      <c r="K48" s="70"/>
    </row>
    <row r="49" spans="1:11" ht="15" customHeight="1">
      <c r="A49" s="56" t="s">
        <v>1280</v>
      </c>
      <c r="B49" s="57">
        <v>44</v>
      </c>
      <c r="C49" s="89" t="s">
        <v>1106</v>
      </c>
      <c r="D49" s="73" t="s">
        <v>1050</v>
      </c>
      <c r="E49" s="73" t="s">
        <v>1081</v>
      </c>
      <c r="F49" s="89" t="s">
        <v>1191</v>
      </c>
      <c r="G49" s="73" t="s">
        <v>1259</v>
      </c>
      <c r="H49" s="73" t="s">
        <v>1252</v>
      </c>
      <c r="I49" s="110" t="s">
        <v>1029</v>
      </c>
      <c r="J49" s="70"/>
      <c r="K49" s="70"/>
    </row>
    <row r="50" spans="1:11" ht="15" customHeight="1">
      <c r="A50" s="56" t="s">
        <v>1282</v>
      </c>
      <c r="B50" s="57">
        <v>45</v>
      </c>
      <c r="C50" s="89" t="s">
        <v>1107</v>
      </c>
      <c r="D50" s="73" t="s">
        <v>1327</v>
      </c>
      <c r="E50" s="73" t="s">
        <v>1328</v>
      </c>
      <c r="F50" s="89" t="s">
        <v>1191</v>
      </c>
      <c r="G50" s="73" t="s">
        <v>1259</v>
      </c>
      <c r="H50" s="73" t="s">
        <v>1198</v>
      </c>
      <c r="I50" s="110" t="s">
        <v>1030</v>
      </c>
      <c r="J50" s="70"/>
      <c r="K50" s="70"/>
    </row>
    <row r="51" spans="1:11" ht="15" customHeight="1">
      <c r="A51" s="56" t="s">
        <v>1283</v>
      </c>
      <c r="B51" s="57">
        <v>46</v>
      </c>
      <c r="C51" s="89" t="s">
        <v>1157</v>
      </c>
      <c r="D51" s="73" t="s">
        <v>1323</v>
      </c>
      <c r="E51" s="73" t="s">
        <v>1324</v>
      </c>
      <c r="F51" s="89" t="s">
        <v>1191</v>
      </c>
      <c r="G51" s="73"/>
      <c r="H51" s="73" t="s">
        <v>1325</v>
      </c>
      <c r="I51" s="110" t="s">
        <v>1031</v>
      </c>
      <c r="J51" s="70"/>
      <c r="K51" s="70"/>
    </row>
    <row r="52" spans="1:11" ht="15" customHeight="1">
      <c r="A52" s="56" t="s">
        <v>1286</v>
      </c>
      <c r="B52" s="57">
        <v>47</v>
      </c>
      <c r="C52" s="89" t="s">
        <v>1107</v>
      </c>
      <c r="D52" s="73" t="s">
        <v>1127</v>
      </c>
      <c r="E52" s="73" t="s">
        <v>1341</v>
      </c>
      <c r="F52" s="89" t="s">
        <v>1191</v>
      </c>
      <c r="G52" s="73" t="s">
        <v>1343</v>
      </c>
      <c r="H52" s="73" t="s">
        <v>1198</v>
      </c>
      <c r="I52" s="110" t="s">
        <v>1032</v>
      </c>
      <c r="J52" s="70"/>
      <c r="K52" s="70"/>
    </row>
    <row r="53" spans="1:11" ht="15" customHeight="1">
      <c r="A53" s="56" t="s">
        <v>1288</v>
      </c>
      <c r="B53" s="57">
        <v>48</v>
      </c>
      <c r="C53" s="89" t="s">
        <v>1154</v>
      </c>
      <c r="D53" s="73" t="s">
        <v>1304</v>
      </c>
      <c r="E53" s="73" t="s">
        <v>1305</v>
      </c>
      <c r="F53" s="89" t="s">
        <v>1191</v>
      </c>
      <c r="G53" s="73" t="s">
        <v>1306</v>
      </c>
      <c r="H53" s="73" t="s">
        <v>1307</v>
      </c>
      <c r="I53" s="110" t="s">
        <v>1033</v>
      </c>
      <c r="J53" s="70"/>
      <c r="K53" s="70"/>
    </row>
    <row r="54" spans="1:11" ht="15" customHeight="1">
      <c r="A54" s="56" t="s">
        <v>1290</v>
      </c>
      <c r="B54" s="57">
        <v>49</v>
      </c>
      <c r="C54" s="89" t="s">
        <v>1109</v>
      </c>
      <c r="D54" s="73" t="s">
        <v>850</v>
      </c>
      <c r="E54" s="73" t="s">
        <v>851</v>
      </c>
      <c r="F54" s="89" t="s">
        <v>1191</v>
      </c>
      <c r="G54" s="73" t="s">
        <v>1445</v>
      </c>
      <c r="H54" s="73" t="s">
        <v>1198</v>
      </c>
      <c r="I54" s="110" t="s">
        <v>852</v>
      </c>
      <c r="J54" s="70"/>
      <c r="K54" s="70"/>
    </row>
    <row r="55" spans="1:11" ht="15" customHeight="1">
      <c r="A55" s="56" t="s">
        <v>1291</v>
      </c>
      <c r="B55" s="57">
        <v>50</v>
      </c>
      <c r="C55" s="89" t="s">
        <v>1107</v>
      </c>
      <c r="D55" s="73" t="s">
        <v>1108</v>
      </c>
      <c r="E55" s="73" t="s">
        <v>853</v>
      </c>
      <c r="F55" s="89" t="s">
        <v>1191</v>
      </c>
      <c r="G55" s="73" t="s">
        <v>1245</v>
      </c>
      <c r="H55" s="73" t="s">
        <v>1198</v>
      </c>
      <c r="I55" s="110" t="s">
        <v>854</v>
      </c>
      <c r="J55" s="70"/>
      <c r="K55" s="70"/>
    </row>
    <row r="56" spans="1:11" ht="15" customHeight="1">
      <c r="A56" s="56" t="s">
        <v>1294</v>
      </c>
      <c r="B56" s="57">
        <v>51</v>
      </c>
      <c r="C56" s="89" t="s">
        <v>1109</v>
      </c>
      <c r="D56" s="73" t="s">
        <v>1300</v>
      </c>
      <c r="E56" s="73" t="s">
        <v>1051</v>
      </c>
      <c r="F56" s="89" t="s">
        <v>1191</v>
      </c>
      <c r="G56" s="73" t="s">
        <v>1301</v>
      </c>
      <c r="H56" s="73" t="s">
        <v>1302</v>
      </c>
      <c r="I56" s="110" t="s">
        <v>855</v>
      </c>
      <c r="J56" s="70"/>
      <c r="K56" s="70"/>
    </row>
    <row r="57" spans="1:11" ht="15" customHeight="1">
      <c r="A57" s="56" t="s">
        <v>1295</v>
      </c>
      <c r="B57" s="57">
        <v>53</v>
      </c>
      <c r="C57" s="89" t="s">
        <v>1109</v>
      </c>
      <c r="D57" s="73" t="s">
        <v>1110</v>
      </c>
      <c r="E57" s="73" t="s">
        <v>1111</v>
      </c>
      <c r="F57" s="89" t="s">
        <v>1191</v>
      </c>
      <c r="G57" s="73" t="s">
        <v>1039</v>
      </c>
      <c r="H57" s="73" t="s">
        <v>1264</v>
      </c>
      <c r="I57" s="110" t="s">
        <v>856</v>
      </c>
      <c r="J57" s="70"/>
      <c r="K57" s="70"/>
    </row>
    <row r="58" spans="1:11" ht="15" customHeight="1">
      <c r="A58" s="56" t="s">
        <v>1296</v>
      </c>
      <c r="B58" s="57">
        <v>54</v>
      </c>
      <c r="C58" s="89" t="s">
        <v>1113</v>
      </c>
      <c r="D58" s="73" t="s">
        <v>1331</v>
      </c>
      <c r="E58" s="73" t="s">
        <v>857</v>
      </c>
      <c r="F58" s="89" t="s">
        <v>1191</v>
      </c>
      <c r="G58" s="73" t="s">
        <v>1092</v>
      </c>
      <c r="H58" s="73" t="s">
        <v>1260</v>
      </c>
      <c r="I58" s="110" t="s">
        <v>858</v>
      </c>
      <c r="J58" s="70"/>
      <c r="K58" s="70"/>
    </row>
    <row r="59" spans="1:11" ht="15" customHeight="1">
      <c r="A59" s="56" t="s">
        <v>1297</v>
      </c>
      <c r="B59" s="57">
        <v>56</v>
      </c>
      <c r="C59" s="89" t="s">
        <v>1106</v>
      </c>
      <c r="D59" s="73" t="s">
        <v>1309</v>
      </c>
      <c r="E59" s="73" t="s">
        <v>1116</v>
      </c>
      <c r="F59" s="89" t="s">
        <v>1191</v>
      </c>
      <c r="G59" s="73" t="s">
        <v>1306</v>
      </c>
      <c r="H59" s="73" t="s">
        <v>859</v>
      </c>
      <c r="I59" s="110" t="s">
        <v>860</v>
      </c>
      <c r="J59" s="70"/>
      <c r="K59" s="70"/>
    </row>
    <row r="60" spans="1:11" ht="15" customHeight="1">
      <c r="A60" s="56" t="s">
        <v>1298</v>
      </c>
      <c r="B60" s="57">
        <v>57</v>
      </c>
      <c r="C60" s="89" t="s">
        <v>1113</v>
      </c>
      <c r="D60" s="73" t="s">
        <v>861</v>
      </c>
      <c r="E60" s="73" t="s">
        <v>862</v>
      </c>
      <c r="F60" s="89" t="s">
        <v>1191</v>
      </c>
      <c r="G60" s="73" t="s">
        <v>1343</v>
      </c>
      <c r="H60" s="73" t="s">
        <v>1260</v>
      </c>
      <c r="I60" s="110" t="s">
        <v>863</v>
      </c>
      <c r="J60" s="70"/>
      <c r="K60" s="70"/>
    </row>
    <row r="61" spans="1:11" ht="15" customHeight="1">
      <c r="A61" s="56" t="s">
        <v>1299</v>
      </c>
      <c r="B61" s="57">
        <v>58</v>
      </c>
      <c r="C61" s="89" t="s">
        <v>1109</v>
      </c>
      <c r="D61" s="73" t="s">
        <v>1268</v>
      </c>
      <c r="E61" s="73" t="s">
        <v>1269</v>
      </c>
      <c r="F61" s="89" t="s">
        <v>1191</v>
      </c>
      <c r="G61" s="73" t="s">
        <v>1270</v>
      </c>
      <c r="H61" s="73" t="s">
        <v>1271</v>
      </c>
      <c r="I61" s="110" t="s">
        <v>864</v>
      </c>
      <c r="J61" s="70"/>
      <c r="K61" s="70"/>
    </row>
    <row r="62" spans="1:11" ht="15" customHeight="1">
      <c r="A62" s="56" t="s">
        <v>1303</v>
      </c>
      <c r="B62" s="57">
        <v>59</v>
      </c>
      <c r="C62" s="89" t="s">
        <v>1109</v>
      </c>
      <c r="D62" s="73" t="s">
        <v>1284</v>
      </c>
      <c r="E62" s="73" t="s">
        <v>1285</v>
      </c>
      <c r="F62" s="89" t="s">
        <v>1191</v>
      </c>
      <c r="G62" s="73" t="s">
        <v>1238</v>
      </c>
      <c r="H62" s="73" t="s">
        <v>1226</v>
      </c>
      <c r="I62" s="110" t="s">
        <v>865</v>
      </c>
      <c r="J62" s="70"/>
      <c r="K62" s="70"/>
    </row>
    <row r="63" spans="1:11" ht="15" customHeight="1">
      <c r="A63" s="56" t="s">
        <v>1308</v>
      </c>
      <c r="B63" s="57">
        <v>60</v>
      </c>
      <c r="C63" s="89" t="s">
        <v>1113</v>
      </c>
      <c r="D63" s="73" t="s">
        <v>1114</v>
      </c>
      <c r="E63" s="73" t="s">
        <v>1115</v>
      </c>
      <c r="F63" s="89" t="s">
        <v>1191</v>
      </c>
      <c r="G63" s="73" t="s">
        <v>1039</v>
      </c>
      <c r="H63" s="73" t="s">
        <v>1218</v>
      </c>
      <c r="I63" s="110" t="s">
        <v>866</v>
      </c>
      <c r="J63" s="70"/>
      <c r="K63" s="70"/>
    </row>
    <row r="64" spans="1:11" ht="15" customHeight="1">
      <c r="A64" s="56" t="s">
        <v>1310</v>
      </c>
      <c r="B64" s="57">
        <v>61</v>
      </c>
      <c r="C64" s="89" t="s">
        <v>1107</v>
      </c>
      <c r="D64" s="73" t="s">
        <v>867</v>
      </c>
      <c r="E64" s="73" t="s">
        <v>868</v>
      </c>
      <c r="F64" s="89" t="s">
        <v>1191</v>
      </c>
      <c r="G64" s="73" t="s">
        <v>1259</v>
      </c>
      <c r="H64" s="73" t="s">
        <v>1316</v>
      </c>
      <c r="I64" s="110" t="s">
        <v>869</v>
      </c>
      <c r="J64" s="70"/>
      <c r="K64" s="70"/>
    </row>
    <row r="65" spans="1:11" ht="15" customHeight="1">
      <c r="A65" s="56" t="s">
        <v>1314</v>
      </c>
      <c r="B65" s="57">
        <v>62</v>
      </c>
      <c r="C65" s="89" t="s">
        <v>1156</v>
      </c>
      <c r="D65" s="73" t="s">
        <v>1054</v>
      </c>
      <c r="E65" s="73" t="s">
        <v>1055</v>
      </c>
      <c r="F65" s="89" t="s">
        <v>1191</v>
      </c>
      <c r="G65" s="73" t="s">
        <v>1056</v>
      </c>
      <c r="H65" s="73" t="s">
        <v>1273</v>
      </c>
      <c r="I65" s="110" t="s">
        <v>870</v>
      </c>
      <c r="J65" s="70"/>
      <c r="K65" s="70"/>
    </row>
    <row r="66" spans="1:11" ht="15" customHeight="1">
      <c r="A66" s="56" t="s">
        <v>1317</v>
      </c>
      <c r="B66" s="57">
        <v>64</v>
      </c>
      <c r="C66" s="89" t="s">
        <v>1106</v>
      </c>
      <c r="D66" s="73" t="s">
        <v>1057</v>
      </c>
      <c r="E66" s="73" t="s">
        <v>1428</v>
      </c>
      <c r="F66" s="89" t="s">
        <v>1191</v>
      </c>
      <c r="G66" s="73" t="s">
        <v>1058</v>
      </c>
      <c r="H66" s="73" t="s">
        <v>1260</v>
      </c>
      <c r="I66" s="110" t="s">
        <v>871</v>
      </c>
      <c r="J66" s="70"/>
      <c r="K66" s="70"/>
    </row>
    <row r="67" spans="1:11" ht="15" customHeight="1">
      <c r="A67" s="56" t="s">
        <v>1318</v>
      </c>
      <c r="B67" s="57">
        <v>65</v>
      </c>
      <c r="C67" s="89" t="s">
        <v>1106</v>
      </c>
      <c r="D67" s="73" t="s">
        <v>1072</v>
      </c>
      <c r="E67" s="73" t="s">
        <v>1073</v>
      </c>
      <c r="F67" s="89" t="s">
        <v>1191</v>
      </c>
      <c r="G67" s="73" t="s">
        <v>1251</v>
      </c>
      <c r="H67" s="73" t="s">
        <v>1252</v>
      </c>
      <c r="I67" s="110" t="s">
        <v>872</v>
      </c>
      <c r="J67" s="70"/>
      <c r="K67" s="70"/>
    </row>
    <row r="68" spans="1:11" ht="15" customHeight="1">
      <c r="A68" s="56" t="s">
        <v>1322</v>
      </c>
      <c r="B68" s="57">
        <v>66</v>
      </c>
      <c r="C68" s="89" t="s">
        <v>1106</v>
      </c>
      <c r="D68" s="73" t="s">
        <v>1262</v>
      </c>
      <c r="E68" s="73" t="s">
        <v>1456</v>
      </c>
      <c r="F68" s="89" t="s">
        <v>1191</v>
      </c>
      <c r="G68" s="73"/>
      <c r="H68" s="73" t="s">
        <v>1252</v>
      </c>
      <c r="I68" s="110" t="s">
        <v>873</v>
      </c>
      <c r="J68" s="70"/>
      <c r="K68" s="70"/>
    </row>
    <row r="69" spans="1:11" ht="15" customHeight="1">
      <c r="A69" s="56" t="s">
        <v>1326</v>
      </c>
      <c r="B69" s="57">
        <v>68</v>
      </c>
      <c r="C69" s="89" t="s">
        <v>1106</v>
      </c>
      <c r="D69" s="73" t="s">
        <v>1405</v>
      </c>
      <c r="E69" s="73" t="s">
        <v>1418</v>
      </c>
      <c r="F69" s="89" t="s">
        <v>1191</v>
      </c>
      <c r="G69" s="73" t="s">
        <v>1197</v>
      </c>
      <c r="H69" s="73" t="s">
        <v>1281</v>
      </c>
      <c r="I69" s="110" t="s">
        <v>874</v>
      </c>
      <c r="J69" s="70"/>
      <c r="K69" s="70"/>
    </row>
    <row r="70" spans="1:11" ht="15" customHeight="1">
      <c r="A70" s="56" t="s">
        <v>1329</v>
      </c>
      <c r="B70" s="57">
        <v>69</v>
      </c>
      <c r="C70" s="89" t="s">
        <v>1106</v>
      </c>
      <c r="D70" s="73" t="s">
        <v>1403</v>
      </c>
      <c r="E70" s="73" t="s">
        <v>1062</v>
      </c>
      <c r="F70" s="89" t="s">
        <v>1191</v>
      </c>
      <c r="G70" s="73" t="s">
        <v>1092</v>
      </c>
      <c r="H70" s="73" t="s">
        <v>1049</v>
      </c>
      <c r="I70" s="110" t="s">
        <v>875</v>
      </c>
      <c r="J70" s="70"/>
      <c r="K70" s="70"/>
    </row>
    <row r="71" spans="1:11" ht="15" customHeight="1">
      <c r="A71" s="56" t="s">
        <v>1330</v>
      </c>
      <c r="B71" s="57">
        <v>70</v>
      </c>
      <c r="C71" s="89" t="s">
        <v>1154</v>
      </c>
      <c r="D71" s="73" t="s">
        <v>1409</v>
      </c>
      <c r="E71" s="73" t="s">
        <v>1410</v>
      </c>
      <c r="F71" s="89" t="s">
        <v>1191</v>
      </c>
      <c r="G71" s="73" t="s">
        <v>1231</v>
      </c>
      <c r="H71" s="73" t="s">
        <v>1243</v>
      </c>
      <c r="I71" s="110" t="s">
        <v>876</v>
      </c>
      <c r="J71" s="70"/>
      <c r="K71" s="70"/>
    </row>
    <row r="72" spans="1:11" ht="15" customHeight="1">
      <c r="A72" s="56" t="s">
        <v>1332</v>
      </c>
      <c r="B72" s="57">
        <v>71</v>
      </c>
      <c r="C72" s="89" t="s">
        <v>1107</v>
      </c>
      <c r="D72" s="73" t="s">
        <v>1228</v>
      </c>
      <c r="E72" s="73" t="s">
        <v>1059</v>
      </c>
      <c r="F72" s="89" t="s">
        <v>1191</v>
      </c>
      <c r="G72" s="73"/>
      <c r="H72" s="73" t="s">
        <v>1198</v>
      </c>
      <c r="I72" s="110" t="s">
        <v>877</v>
      </c>
      <c r="J72" s="70"/>
      <c r="K72" s="70"/>
    </row>
    <row r="73" spans="1:11" ht="15" customHeight="1">
      <c r="A73" s="56" t="s">
        <v>1334</v>
      </c>
      <c r="B73" s="57">
        <v>72</v>
      </c>
      <c r="C73" s="89" t="s">
        <v>1106</v>
      </c>
      <c r="D73" s="73" t="s">
        <v>1333</v>
      </c>
      <c r="E73" s="73" t="s">
        <v>1063</v>
      </c>
      <c r="F73" s="89" t="s">
        <v>1191</v>
      </c>
      <c r="G73" s="73"/>
      <c r="H73" s="73" t="s">
        <v>1247</v>
      </c>
      <c r="I73" s="110" t="s">
        <v>878</v>
      </c>
      <c r="J73" s="70"/>
      <c r="K73" s="70"/>
    </row>
    <row r="74" spans="1:11" ht="15" customHeight="1">
      <c r="A74" s="56" t="s">
        <v>1335</v>
      </c>
      <c r="B74" s="57">
        <v>73</v>
      </c>
      <c r="C74" s="89" t="s">
        <v>1106</v>
      </c>
      <c r="D74" s="73" t="s">
        <v>1064</v>
      </c>
      <c r="E74" s="73" t="s">
        <v>1065</v>
      </c>
      <c r="F74" s="89" t="s">
        <v>1191</v>
      </c>
      <c r="G74" s="73" t="s">
        <v>1231</v>
      </c>
      <c r="H74" s="73" t="s">
        <v>1247</v>
      </c>
      <c r="I74" s="110" t="s">
        <v>879</v>
      </c>
      <c r="J74" s="70"/>
      <c r="K74" s="70"/>
    </row>
    <row r="75" spans="1:11" ht="15" customHeight="1">
      <c r="A75" s="56" t="s">
        <v>1336</v>
      </c>
      <c r="B75" s="57">
        <v>74</v>
      </c>
      <c r="C75" s="89" t="s">
        <v>1157</v>
      </c>
      <c r="D75" s="73" t="s">
        <v>1345</v>
      </c>
      <c r="E75" s="73" t="s">
        <v>1346</v>
      </c>
      <c r="F75" s="89" t="s">
        <v>1191</v>
      </c>
      <c r="G75" s="73" t="s">
        <v>1238</v>
      </c>
      <c r="H75" s="73" t="s">
        <v>1347</v>
      </c>
      <c r="I75" s="110" t="s">
        <v>880</v>
      </c>
      <c r="J75" s="70"/>
      <c r="K75" s="70"/>
    </row>
    <row r="76" spans="1:11" ht="15" customHeight="1">
      <c r="A76" s="56" t="s">
        <v>1337</v>
      </c>
      <c r="B76" s="57">
        <v>75</v>
      </c>
      <c r="C76" s="89" t="s">
        <v>1107</v>
      </c>
      <c r="D76" s="73" t="s">
        <v>1121</v>
      </c>
      <c r="E76" s="73" t="s">
        <v>1122</v>
      </c>
      <c r="F76" s="89" t="s">
        <v>1191</v>
      </c>
      <c r="G76" s="73" t="s">
        <v>1368</v>
      </c>
      <c r="H76" s="73" t="s">
        <v>1198</v>
      </c>
      <c r="I76" s="110" t="s">
        <v>881</v>
      </c>
      <c r="J76" s="70"/>
      <c r="K76" s="70"/>
    </row>
    <row r="77" spans="1:11" ht="15" customHeight="1">
      <c r="A77" s="56" t="s">
        <v>1338</v>
      </c>
      <c r="B77" s="57">
        <v>76</v>
      </c>
      <c r="C77" s="89" t="s">
        <v>1106</v>
      </c>
      <c r="D77" s="73" t="s">
        <v>1066</v>
      </c>
      <c r="E77" s="73" t="s">
        <v>1067</v>
      </c>
      <c r="F77" s="89" t="s">
        <v>1191</v>
      </c>
      <c r="G77" s="73" t="s">
        <v>884</v>
      </c>
      <c r="H77" s="73" t="s">
        <v>1255</v>
      </c>
      <c r="I77" s="110" t="s">
        <v>882</v>
      </c>
      <c r="J77" s="70"/>
      <c r="K77" s="70"/>
    </row>
    <row r="78" spans="1:11" ht="15" customHeight="1">
      <c r="A78" s="56" t="s">
        <v>1339</v>
      </c>
      <c r="B78" s="57">
        <v>77</v>
      </c>
      <c r="C78" s="89" t="s">
        <v>1109</v>
      </c>
      <c r="D78" s="73" t="s">
        <v>1125</v>
      </c>
      <c r="E78" s="73" t="s">
        <v>1440</v>
      </c>
      <c r="F78" s="89" t="s">
        <v>1191</v>
      </c>
      <c r="G78" s="73" t="s">
        <v>1192</v>
      </c>
      <c r="H78" s="73" t="s">
        <v>1198</v>
      </c>
      <c r="I78" s="110" t="s">
        <v>883</v>
      </c>
      <c r="J78" s="70"/>
      <c r="K78" s="70"/>
    </row>
    <row r="79" spans="1:11" ht="15" customHeight="1">
      <c r="A79" s="56" t="s">
        <v>1340</v>
      </c>
      <c r="B79" s="57">
        <v>78</v>
      </c>
      <c r="C79" s="89" t="s">
        <v>1106</v>
      </c>
      <c r="D79" s="73" t="s">
        <v>887</v>
      </c>
      <c r="E79" s="73" t="s">
        <v>1131</v>
      </c>
      <c r="F79" s="89" t="s">
        <v>1191</v>
      </c>
      <c r="G79" s="73" t="s">
        <v>1259</v>
      </c>
      <c r="H79" s="73" t="s">
        <v>1260</v>
      </c>
      <c r="I79" s="110" t="s">
        <v>885</v>
      </c>
      <c r="J79" s="70"/>
      <c r="K79" s="70"/>
    </row>
    <row r="80" spans="1:11" ht="15" customHeight="1">
      <c r="A80" s="56" t="s">
        <v>1342</v>
      </c>
      <c r="B80" s="57">
        <v>79</v>
      </c>
      <c r="C80" s="89" t="s">
        <v>1107</v>
      </c>
      <c r="D80" s="73" t="s">
        <v>889</v>
      </c>
      <c r="E80" s="73" t="s">
        <v>890</v>
      </c>
      <c r="F80" s="89" t="s">
        <v>1191</v>
      </c>
      <c r="G80" s="73"/>
      <c r="H80" s="73" t="s">
        <v>837</v>
      </c>
      <c r="I80" s="110" t="s">
        <v>886</v>
      </c>
      <c r="J80" s="70"/>
      <c r="K80" s="70"/>
    </row>
    <row r="81" spans="1:11" ht="15" customHeight="1">
      <c r="A81" s="56" t="s">
        <v>1344</v>
      </c>
      <c r="B81" s="57">
        <v>80</v>
      </c>
      <c r="C81" s="89" t="s">
        <v>1113</v>
      </c>
      <c r="D81" s="73" t="s">
        <v>1384</v>
      </c>
      <c r="E81" s="73" t="s">
        <v>1385</v>
      </c>
      <c r="F81" s="89" t="s">
        <v>1191</v>
      </c>
      <c r="G81" s="73" t="s">
        <v>1259</v>
      </c>
      <c r="H81" s="73" t="s">
        <v>1349</v>
      </c>
      <c r="I81" s="110" t="s">
        <v>888</v>
      </c>
      <c r="J81" s="70"/>
      <c r="K81" s="70"/>
    </row>
    <row r="82" spans="1:11" ht="15" customHeight="1">
      <c r="A82" s="56" t="s">
        <v>1348</v>
      </c>
      <c r="B82" s="57">
        <v>81</v>
      </c>
      <c r="C82" s="89" t="s">
        <v>1113</v>
      </c>
      <c r="D82" s="73" t="s">
        <v>893</v>
      </c>
      <c r="E82" s="73" t="s">
        <v>1431</v>
      </c>
      <c r="F82" s="89" t="s">
        <v>1191</v>
      </c>
      <c r="G82" s="73"/>
      <c r="H82" s="73" t="s">
        <v>1208</v>
      </c>
      <c r="I82" s="110" t="s">
        <v>891</v>
      </c>
      <c r="J82" s="70"/>
      <c r="K82" s="70"/>
    </row>
    <row r="83" spans="1:11" ht="15" customHeight="1">
      <c r="A83" s="56" t="s">
        <v>1350</v>
      </c>
      <c r="B83" s="57">
        <v>82</v>
      </c>
      <c r="C83" s="89" t="s">
        <v>1156</v>
      </c>
      <c r="D83" s="73" t="s">
        <v>1372</v>
      </c>
      <c r="E83" s="73" t="s">
        <v>1373</v>
      </c>
      <c r="F83" s="89" t="s">
        <v>1191</v>
      </c>
      <c r="G83" s="73" t="s">
        <v>1197</v>
      </c>
      <c r="H83" s="73" t="s">
        <v>1203</v>
      </c>
      <c r="I83" s="110" t="s">
        <v>892</v>
      </c>
      <c r="J83" s="70"/>
      <c r="K83" s="70"/>
    </row>
    <row r="84" spans="1:11" ht="15" customHeight="1">
      <c r="A84" s="56" t="s">
        <v>1351</v>
      </c>
      <c r="B84" s="57">
        <v>83</v>
      </c>
      <c r="C84" s="89" t="s">
        <v>1107</v>
      </c>
      <c r="D84" s="73" t="s">
        <v>1315</v>
      </c>
      <c r="E84" s="73" t="s">
        <v>1118</v>
      </c>
      <c r="F84" s="89" t="s">
        <v>1191</v>
      </c>
      <c r="G84" s="73" t="s">
        <v>1231</v>
      </c>
      <c r="H84" s="73" t="s">
        <v>1316</v>
      </c>
      <c r="I84" s="110" t="s">
        <v>894</v>
      </c>
      <c r="J84" s="70"/>
      <c r="K84" s="70"/>
    </row>
    <row r="85" spans="1:11" ht="15" customHeight="1">
      <c r="A85" s="56" t="s">
        <v>1352</v>
      </c>
      <c r="B85" s="57">
        <v>84</v>
      </c>
      <c r="C85" s="89" t="s">
        <v>1113</v>
      </c>
      <c r="D85" s="73" t="s">
        <v>1119</v>
      </c>
      <c r="E85" s="73" t="s">
        <v>1120</v>
      </c>
      <c r="F85" s="89" t="s">
        <v>1191</v>
      </c>
      <c r="G85" s="73"/>
      <c r="H85" s="73" t="s">
        <v>1218</v>
      </c>
      <c r="I85" s="110" t="s">
        <v>895</v>
      </c>
      <c r="J85" s="70"/>
      <c r="K85" s="70"/>
    </row>
    <row r="86" spans="1:11" ht="15" customHeight="1">
      <c r="A86" s="56" t="s">
        <v>1353</v>
      </c>
      <c r="B86" s="57">
        <v>85</v>
      </c>
      <c r="C86" s="89" t="s">
        <v>1154</v>
      </c>
      <c r="D86" s="73" t="s">
        <v>898</v>
      </c>
      <c r="E86" s="73" t="s">
        <v>899</v>
      </c>
      <c r="F86" s="89" t="s">
        <v>1191</v>
      </c>
      <c r="G86" s="73"/>
      <c r="H86" s="73" t="s">
        <v>900</v>
      </c>
      <c r="I86" s="110" t="s">
        <v>896</v>
      </c>
      <c r="J86" s="70"/>
      <c r="K86" s="70"/>
    </row>
    <row r="87" spans="1:11" ht="15" customHeight="1">
      <c r="A87" s="56" t="s">
        <v>1354</v>
      </c>
      <c r="B87" s="57">
        <v>86</v>
      </c>
      <c r="C87" s="89" t="s">
        <v>1106</v>
      </c>
      <c r="D87" s="73" t="s">
        <v>1068</v>
      </c>
      <c r="E87" s="73" t="s">
        <v>1069</v>
      </c>
      <c r="F87" s="89" t="s">
        <v>1191</v>
      </c>
      <c r="G87" s="73" t="s">
        <v>1231</v>
      </c>
      <c r="H87" s="73" t="s">
        <v>1289</v>
      </c>
      <c r="I87" s="110" t="s">
        <v>897</v>
      </c>
      <c r="J87" s="70"/>
      <c r="K87" s="70"/>
    </row>
    <row r="88" spans="1:11" ht="15" customHeight="1">
      <c r="A88" s="56" t="s">
        <v>1355</v>
      </c>
      <c r="B88" s="57">
        <v>87</v>
      </c>
      <c r="C88" s="89" t="s">
        <v>1154</v>
      </c>
      <c r="D88" s="73" t="s">
        <v>903</v>
      </c>
      <c r="E88" s="73" t="s">
        <v>904</v>
      </c>
      <c r="F88" s="89" t="s">
        <v>1191</v>
      </c>
      <c r="G88" s="73" t="s">
        <v>905</v>
      </c>
      <c r="H88" s="73" t="s">
        <v>900</v>
      </c>
      <c r="I88" s="110" t="s">
        <v>901</v>
      </c>
      <c r="J88" s="70"/>
      <c r="K88" s="70"/>
    </row>
    <row r="89" spans="1:11" ht="15" customHeight="1">
      <c r="A89" s="56" t="s">
        <v>1356</v>
      </c>
      <c r="B89" s="57">
        <v>88</v>
      </c>
      <c r="C89" s="89" t="s">
        <v>1157</v>
      </c>
      <c r="D89" s="73" t="s">
        <v>1087</v>
      </c>
      <c r="E89" s="73" t="s">
        <v>1088</v>
      </c>
      <c r="F89" s="89" t="s">
        <v>1191</v>
      </c>
      <c r="G89" s="73"/>
      <c r="H89" s="73" t="s">
        <v>1089</v>
      </c>
      <c r="I89" s="110" t="s">
        <v>902</v>
      </c>
      <c r="J89" s="70"/>
      <c r="K89" s="70"/>
    </row>
    <row r="90" spans="1:11" ht="15" customHeight="1">
      <c r="A90" s="56" t="s">
        <v>1359</v>
      </c>
      <c r="B90" s="57">
        <v>89</v>
      </c>
      <c r="C90" s="89" t="s">
        <v>1157</v>
      </c>
      <c r="D90" s="73" t="s">
        <v>1123</v>
      </c>
      <c r="E90" s="73" t="s">
        <v>1124</v>
      </c>
      <c r="F90" s="89" t="s">
        <v>1191</v>
      </c>
      <c r="G90" s="73" t="s">
        <v>1238</v>
      </c>
      <c r="H90" s="73" t="s">
        <v>1370</v>
      </c>
      <c r="I90" s="110" t="s">
        <v>906</v>
      </c>
      <c r="J90" s="70"/>
      <c r="K90" s="70"/>
    </row>
    <row r="91" spans="1:11" ht="15" customHeight="1">
      <c r="A91" s="56" t="s">
        <v>1362</v>
      </c>
      <c r="B91" s="57">
        <v>90</v>
      </c>
      <c r="C91" s="89" t="s">
        <v>1106</v>
      </c>
      <c r="D91" s="73" t="s">
        <v>1436</v>
      </c>
      <c r="E91" s="73" t="s">
        <v>909</v>
      </c>
      <c r="F91" s="89" t="s">
        <v>1191</v>
      </c>
      <c r="G91" s="73" t="s">
        <v>1343</v>
      </c>
      <c r="H91" s="73" t="s">
        <v>1289</v>
      </c>
      <c r="I91" s="110" t="s">
        <v>907</v>
      </c>
      <c r="J91" s="70"/>
      <c r="K91" s="70"/>
    </row>
    <row r="92" spans="1:11" ht="15" customHeight="1">
      <c r="A92" s="56" t="s">
        <v>1363</v>
      </c>
      <c r="B92" s="57">
        <v>91</v>
      </c>
      <c r="C92" s="89" t="s">
        <v>1113</v>
      </c>
      <c r="D92" s="73" t="s">
        <v>1447</v>
      </c>
      <c r="E92" s="73" t="s">
        <v>1070</v>
      </c>
      <c r="F92" s="89" t="s">
        <v>1191</v>
      </c>
      <c r="G92" s="73" t="s">
        <v>1320</v>
      </c>
      <c r="H92" s="73" t="s">
        <v>1349</v>
      </c>
      <c r="I92" s="110" t="s">
        <v>908</v>
      </c>
      <c r="J92" s="70"/>
      <c r="K92" s="70"/>
    </row>
    <row r="93" spans="1:11" ht="15" customHeight="1">
      <c r="A93" s="56" t="s">
        <v>1364</v>
      </c>
      <c r="B93" s="57">
        <v>92</v>
      </c>
      <c r="C93" s="89" t="s">
        <v>1157</v>
      </c>
      <c r="D93" s="73" t="s">
        <v>1128</v>
      </c>
      <c r="E93" s="73" t="s">
        <v>1129</v>
      </c>
      <c r="F93" s="89" t="s">
        <v>1191</v>
      </c>
      <c r="G93" s="73" t="s">
        <v>1130</v>
      </c>
      <c r="H93" s="73" t="s">
        <v>1375</v>
      </c>
      <c r="I93" s="110" t="s">
        <v>910</v>
      </c>
      <c r="J93" s="70"/>
      <c r="K93" s="70"/>
    </row>
    <row r="94" spans="1:11" ht="15" customHeight="1">
      <c r="A94" s="56" t="s">
        <v>1366</v>
      </c>
      <c r="B94" s="57">
        <v>93</v>
      </c>
      <c r="C94" s="89" t="s">
        <v>1109</v>
      </c>
      <c r="D94" s="73" t="s">
        <v>1224</v>
      </c>
      <c r="E94" s="73" t="s">
        <v>1225</v>
      </c>
      <c r="F94" s="89" t="s">
        <v>1191</v>
      </c>
      <c r="G94" s="73"/>
      <c r="H94" s="73" t="s">
        <v>845</v>
      </c>
      <c r="I94" s="110" t="s">
        <v>912</v>
      </c>
      <c r="J94" s="70"/>
      <c r="K94" s="70"/>
    </row>
    <row r="95" spans="1:11" ht="15" customHeight="1">
      <c r="A95" s="56" t="s">
        <v>1367</v>
      </c>
      <c r="B95" s="57">
        <v>94</v>
      </c>
      <c r="C95" s="89" t="s">
        <v>1106</v>
      </c>
      <c r="D95" s="73" t="s">
        <v>1365</v>
      </c>
      <c r="E95" s="73" t="s">
        <v>915</v>
      </c>
      <c r="F95" s="89" t="s">
        <v>1191</v>
      </c>
      <c r="G95" s="73"/>
      <c r="H95" s="73" t="s">
        <v>1218</v>
      </c>
      <c r="I95" s="110" t="s">
        <v>913</v>
      </c>
      <c r="J95" s="70"/>
      <c r="K95" s="70"/>
    </row>
    <row r="96" spans="1:11" ht="15" customHeight="1">
      <c r="A96" s="56" t="s">
        <v>1369</v>
      </c>
      <c r="B96" s="57">
        <v>95</v>
      </c>
      <c r="C96" s="89" t="s">
        <v>1113</v>
      </c>
      <c r="D96" s="73" t="s">
        <v>1414</v>
      </c>
      <c r="E96" s="73" t="s">
        <v>1441</v>
      </c>
      <c r="F96" s="89" t="s">
        <v>1191</v>
      </c>
      <c r="G96" s="73" t="s">
        <v>1092</v>
      </c>
      <c r="H96" s="73" t="s">
        <v>1208</v>
      </c>
      <c r="I96" s="110" t="s">
        <v>914</v>
      </c>
      <c r="J96" s="70"/>
      <c r="K96" s="70"/>
    </row>
    <row r="97" spans="1:11" ht="15" customHeight="1">
      <c r="A97" s="56" t="s">
        <v>1371</v>
      </c>
      <c r="B97" s="57">
        <v>96</v>
      </c>
      <c r="C97" s="89" t="s">
        <v>1157</v>
      </c>
      <c r="D97" s="73" t="s">
        <v>1071</v>
      </c>
      <c r="E97" s="73" t="s">
        <v>1453</v>
      </c>
      <c r="F97" s="89" t="s">
        <v>1191</v>
      </c>
      <c r="G97" s="73"/>
      <c r="H97" s="73" t="s">
        <v>1325</v>
      </c>
      <c r="I97" s="110" t="s">
        <v>916</v>
      </c>
      <c r="J97" s="70"/>
      <c r="K97" s="70"/>
    </row>
    <row r="98" spans="1:11" ht="15" customHeight="1">
      <c r="A98" s="56" t="s">
        <v>1374</v>
      </c>
      <c r="B98" s="57">
        <v>97</v>
      </c>
      <c r="C98" s="89" t="s">
        <v>1107</v>
      </c>
      <c r="D98" s="73" t="s">
        <v>1412</v>
      </c>
      <c r="E98" s="73" t="s">
        <v>1135</v>
      </c>
      <c r="F98" s="89" t="s">
        <v>1191</v>
      </c>
      <c r="G98" s="73"/>
      <c r="H98" s="73" t="s">
        <v>1413</v>
      </c>
      <c r="I98" s="110" t="s">
        <v>917</v>
      </c>
      <c r="J98" s="70"/>
      <c r="K98" s="70"/>
    </row>
    <row r="99" spans="1:11" ht="15" customHeight="1">
      <c r="A99" s="56" t="s">
        <v>1376</v>
      </c>
      <c r="B99" s="57">
        <v>98</v>
      </c>
      <c r="C99" s="89" t="s">
        <v>1156</v>
      </c>
      <c r="D99" s="73" t="s">
        <v>1357</v>
      </c>
      <c r="E99" s="73" t="s">
        <v>1358</v>
      </c>
      <c r="F99" s="89" t="s">
        <v>1191</v>
      </c>
      <c r="G99" s="73" t="s">
        <v>1197</v>
      </c>
      <c r="H99" s="73" t="s">
        <v>1302</v>
      </c>
      <c r="I99" s="110" t="s">
        <v>918</v>
      </c>
      <c r="J99" s="70"/>
      <c r="K99" s="70"/>
    </row>
    <row r="100" spans="1:11" ht="15" customHeight="1">
      <c r="A100" s="56" t="s">
        <v>1377</v>
      </c>
      <c r="B100" s="57">
        <v>99</v>
      </c>
      <c r="C100" s="89" t="s">
        <v>1106</v>
      </c>
      <c r="D100" s="73" t="s">
        <v>1360</v>
      </c>
      <c r="E100" s="73" t="s">
        <v>921</v>
      </c>
      <c r="F100" s="89" t="s">
        <v>1191</v>
      </c>
      <c r="G100" s="73" t="s">
        <v>1361</v>
      </c>
      <c r="H100" s="73" t="s">
        <v>1287</v>
      </c>
      <c r="I100" s="110" t="s">
        <v>919</v>
      </c>
      <c r="J100" s="70"/>
      <c r="K100" s="70"/>
    </row>
    <row r="101" spans="1:11" ht="15" customHeight="1">
      <c r="A101" s="56" t="s">
        <v>1378</v>
      </c>
      <c r="B101" s="57">
        <v>101</v>
      </c>
      <c r="C101" s="89" t="s">
        <v>1107</v>
      </c>
      <c r="D101" s="73" t="s">
        <v>1082</v>
      </c>
      <c r="E101" s="73" t="s">
        <v>1432</v>
      </c>
      <c r="F101" s="89" t="s">
        <v>1191</v>
      </c>
      <c r="G101" s="73"/>
      <c r="H101" s="73" t="s">
        <v>1198</v>
      </c>
      <c r="I101" s="110" t="s">
        <v>920</v>
      </c>
      <c r="J101" s="70"/>
      <c r="K101" s="70"/>
    </row>
    <row r="102" spans="1:11" ht="15" customHeight="1">
      <c r="A102" s="56" t="s">
        <v>1379</v>
      </c>
      <c r="B102" s="57">
        <v>102</v>
      </c>
      <c r="C102" s="89" t="s">
        <v>1107</v>
      </c>
      <c r="D102" s="73" t="s">
        <v>925</v>
      </c>
      <c r="E102" s="73" t="s">
        <v>926</v>
      </c>
      <c r="F102" s="89" t="s">
        <v>1191</v>
      </c>
      <c r="G102" s="73" t="s">
        <v>925</v>
      </c>
      <c r="H102" s="73" t="s">
        <v>1198</v>
      </c>
      <c r="I102" s="110" t="s">
        <v>922</v>
      </c>
      <c r="J102" s="70"/>
      <c r="K102" s="70"/>
    </row>
    <row r="103" spans="1:11" ht="15" customHeight="1">
      <c r="A103" s="56" t="s">
        <v>1380</v>
      </c>
      <c r="B103" s="57">
        <v>103</v>
      </c>
      <c r="C103" s="89" t="s">
        <v>1156</v>
      </c>
      <c r="D103" s="73" t="s">
        <v>928</v>
      </c>
      <c r="E103" s="73" t="s">
        <v>929</v>
      </c>
      <c r="F103" s="89" t="s">
        <v>1191</v>
      </c>
      <c r="G103" s="73" t="s">
        <v>1368</v>
      </c>
      <c r="H103" s="73" t="s">
        <v>1198</v>
      </c>
      <c r="I103" s="110" t="s">
        <v>923</v>
      </c>
      <c r="J103" s="70"/>
      <c r="K103" s="70"/>
    </row>
    <row r="104" spans="1:11" ht="15" customHeight="1">
      <c r="A104" s="56" t="s">
        <v>1381</v>
      </c>
      <c r="B104" s="57">
        <v>104</v>
      </c>
      <c r="C104" s="89" t="s">
        <v>1106</v>
      </c>
      <c r="D104" s="73" t="s">
        <v>1074</v>
      </c>
      <c r="E104" s="73" t="s">
        <v>931</v>
      </c>
      <c r="F104" s="89" t="s">
        <v>1191</v>
      </c>
      <c r="G104" s="73" t="s">
        <v>1075</v>
      </c>
      <c r="H104" s="73" t="s">
        <v>1076</v>
      </c>
      <c r="I104" s="110" t="s">
        <v>924</v>
      </c>
      <c r="J104" s="70"/>
      <c r="K104" s="70"/>
    </row>
    <row r="105" spans="1:11" ht="15" customHeight="1">
      <c r="A105" s="56" t="s">
        <v>1382</v>
      </c>
      <c r="B105" s="57">
        <v>105</v>
      </c>
      <c r="C105" s="89" t="s">
        <v>1109</v>
      </c>
      <c r="D105" s="73" t="s">
        <v>1132</v>
      </c>
      <c r="E105" s="73" t="s">
        <v>1133</v>
      </c>
      <c r="F105" s="89" t="s">
        <v>1191</v>
      </c>
      <c r="G105" s="73"/>
      <c r="H105" s="73" t="s">
        <v>1134</v>
      </c>
      <c r="I105" s="110" t="s">
        <v>927</v>
      </c>
      <c r="J105" s="70"/>
      <c r="K105" s="70"/>
    </row>
    <row r="106" spans="1:11" ht="15" customHeight="1">
      <c r="A106" s="56" t="s">
        <v>1383</v>
      </c>
      <c r="B106" s="57">
        <v>106</v>
      </c>
      <c r="C106" s="89" t="s">
        <v>1107</v>
      </c>
      <c r="D106" s="73" t="s">
        <v>934</v>
      </c>
      <c r="E106" s="73" t="s">
        <v>935</v>
      </c>
      <c r="F106" s="89" t="s">
        <v>1191</v>
      </c>
      <c r="G106" s="73"/>
      <c r="H106" s="73" t="s">
        <v>1271</v>
      </c>
      <c r="I106" s="110" t="s">
        <v>930</v>
      </c>
      <c r="J106" s="70"/>
      <c r="K106" s="70"/>
    </row>
    <row r="107" spans="1:11" ht="15" customHeight="1">
      <c r="A107" s="56" t="s">
        <v>1386</v>
      </c>
      <c r="B107" s="57">
        <v>107</v>
      </c>
      <c r="C107" s="89" t="s">
        <v>1157</v>
      </c>
      <c r="D107" s="73" t="s">
        <v>1085</v>
      </c>
      <c r="E107" s="73" t="s">
        <v>1086</v>
      </c>
      <c r="F107" s="89" t="s">
        <v>1191</v>
      </c>
      <c r="G107" s="73"/>
      <c r="H107" s="73" t="s">
        <v>1061</v>
      </c>
      <c r="I107" s="110" t="s">
        <v>932</v>
      </c>
      <c r="J107" s="70"/>
      <c r="K107" s="70"/>
    </row>
    <row r="108" spans="1:11" ht="15" customHeight="1">
      <c r="A108" s="56" t="s">
        <v>1387</v>
      </c>
      <c r="B108" s="57">
        <v>108</v>
      </c>
      <c r="C108" s="89" t="s">
        <v>1157</v>
      </c>
      <c r="D108" s="73" t="s">
        <v>1077</v>
      </c>
      <c r="E108" s="73" t="s">
        <v>1442</v>
      </c>
      <c r="F108" s="89" t="s">
        <v>1191</v>
      </c>
      <c r="G108" s="73"/>
      <c r="H108" s="73" t="s">
        <v>1325</v>
      </c>
      <c r="I108" s="110" t="s">
        <v>933</v>
      </c>
      <c r="J108" s="70"/>
      <c r="K108" s="70"/>
    </row>
    <row r="109" spans="1:11" ht="15" customHeight="1">
      <c r="A109" s="56" t="s">
        <v>1388</v>
      </c>
      <c r="B109" s="57">
        <v>109</v>
      </c>
      <c r="C109" s="89" t="s">
        <v>1157</v>
      </c>
      <c r="D109" s="73" t="s">
        <v>939</v>
      </c>
      <c r="E109" s="73" t="s">
        <v>940</v>
      </c>
      <c r="F109" s="89" t="s">
        <v>1191</v>
      </c>
      <c r="G109" s="73"/>
      <c r="H109" s="73" t="s">
        <v>1370</v>
      </c>
      <c r="I109" s="110" t="s">
        <v>936</v>
      </c>
      <c r="J109" s="70"/>
      <c r="K109" s="70"/>
    </row>
    <row r="110" spans="1:11" ht="15" customHeight="1">
      <c r="A110" s="56" t="s">
        <v>1390</v>
      </c>
      <c r="B110" s="57">
        <v>110</v>
      </c>
      <c r="C110" s="89" t="s">
        <v>1156</v>
      </c>
      <c r="D110" s="73" t="s">
        <v>1137</v>
      </c>
      <c r="E110" s="73" t="s">
        <v>1136</v>
      </c>
      <c r="F110" s="89" t="s">
        <v>1191</v>
      </c>
      <c r="G110" s="73"/>
      <c r="H110" s="73" t="s">
        <v>1208</v>
      </c>
      <c r="I110" s="110" t="s">
        <v>937</v>
      </c>
      <c r="J110" s="70"/>
      <c r="K110" s="70"/>
    </row>
    <row r="111" spans="1:11" ht="15" customHeight="1">
      <c r="A111" s="56" t="s">
        <v>1391</v>
      </c>
      <c r="B111" s="57">
        <v>111</v>
      </c>
      <c r="C111" s="89" t="s">
        <v>1107</v>
      </c>
      <c r="D111" s="73" t="s">
        <v>943</v>
      </c>
      <c r="E111" s="73" t="s">
        <v>944</v>
      </c>
      <c r="F111" s="89" t="s">
        <v>1191</v>
      </c>
      <c r="G111" s="73" t="s">
        <v>1231</v>
      </c>
      <c r="H111" s="73" t="s">
        <v>1093</v>
      </c>
      <c r="I111" s="110" t="s">
        <v>938</v>
      </c>
      <c r="J111" s="70"/>
      <c r="K111" s="70"/>
    </row>
    <row r="112" spans="1:11" ht="15" customHeight="1">
      <c r="A112" s="56" t="s">
        <v>1392</v>
      </c>
      <c r="B112" s="57">
        <v>112</v>
      </c>
      <c r="C112" s="89" t="s">
        <v>1154</v>
      </c>
      <c r="D112" s="73" t="s">
        <v>946</v>
      </c>
      <c r="E112" s="73" t="s">
        <v>947</v>
      </c>
      <c r="F112" s="89" t="s">
        <v>1191</v>
      </c>
      <c r="G112" s="73"/>
      <c r="H112" s="73" t="s">
        <v>1243</v>
      </c>
      <c r="I112" s="110" t="s">
        <v>941</v>
      </c>
      <c r="J112" s="70"/>
      <c r="K112" s="70"/>
    </row>
    <row r="113" spans="1:11" ht="15" customHeight="1">
      <c r="A113" s="56" t="s">
        <v>1393</v>
      </c>
      <c r="B113" s="269">
        <v>113</v>
      </c>
      <c r="C113" s="89" t="s">
        <v>1109</v>
      </c>
      <c r="D113" s="73" t="s">
        <v>949</v>
      </c>
      <c r="E113" s="73" t="s">
        <v>950</v>
      </c>
      <c r="F113" s="89" t="s">
        <v>1191</v>
      </c>
      <c r="G113" s="73" t="s">
        <v>1192</v>
      </c>
      <c r="H113" s="73" t="s">
        <v>833</v>
      </c>
      <c r="I113" s="110" t="s">
        <v>942</v>
      </c>
      <c r="J113" s="70"/>
      <c r="K113" s="70"/>
    </row>
    <row r="114" spans="1:11" ht="15" customHeight="1">
      <c r="A114" s="56" t="s">
        <v>1394</v>
      </c>
      <c r="B114" s="269">
        <v>114</v>
      </c>
      <c r="C114" s="89" t="s">
        <v>1106</v>
      </c>
      <c r="D114" s="73" t="s">
        <v>952</v>
      </c>
      <c r="E114" s="73" t="s">
        <v>953</v>
      </c>
      <c r="F114" s="89" t="s">
        <v>1191</v>
      </c>
      <c r="G114" s="73" t="s">
        <v>1415</v>
      </c>
      <c r="H114" s="73" t="s">
        <v>1078</v>
      </c>
      <c r="I114" s="110" t="s">
        <v>945</v>
      </c>
      <c r="J114" s="70"/>
      <c r="K114" s="70"/>
    </row>
    <row r="115" spans="1:11" ht="15" customHeight="1">
      <c r="A115" s="56" t="s">
        <v>1395</v>
      </c>
      <c r="B115" s="269">
        <v>115</v>
      </c>
      <c r="C115" s="89" t="s">
        <v>1106</v>
      </c>
      <c r="D115" s="73" t="s">
        <v>955</v>
      </c>
      <c r="E115" s="73" t="s">
        <v>956</v>
      </c>
      <c r="F115" s="89" t="s">
        <v>1191</v>
      </c>
      <c r="G115" s="73"/>
      <c r="H115" s="73" t="s">
        <v>1236</v>
      </c>
      <c r="I115" s="110" t="s">
        <v>948</v>
      </c>
      <c r="J115" s="70"/>
      <c r="K115" s="70"/>
    </row>
    <row r="116" spans="1:11" ht="15" customHeight="1">
      <c r="A116" s="56" t="s">
        <v>1396</v>
      </c>
      <c r="B116" s="269">
        <v>116</v>
      </c>
      <c r="C116" s="89" t="s">
        <v>1106</v>
      </c>
      <c r="D116" s="73" t="s">
        <v>958</v>
      </c>
      <c r="E116" s="73" t="s">
        <v>1451</v>
      </c>
      <c r="F116" s="89" t="s">
        <v>1191</v>
      </c>
      <c r="G116" s="73"/>
      <c r="H116" s="73" t="s">
        <v>1218</v>
      </c>
      <c r="I116" s="110" t="s">
        <v>951</v>
      </c>
      <c r="J116" s="70"/>
      <c r="K116" s="70"/>
    </row>
    <row r="117" spans="1:11" ht="15" customHeight="1">
      <c r="A117" s="56" t="s">
        <v>1397</v>
      </c>
      <c r="B117" s="269">
        <v>117</v>
      </c>
      <c r="C117" s="89" t="s">
        <v>1106</v>
      </c>
      <c r="D117" s="73" t="s">
        <v>960</v>
      </c>
      <c r="E117" s="73" t="s">
        <v>961</v>
      </c>
      <c r="F117" s="89" t="s">
        <v>1191</v>
      </c>
      <c r="G117" s="73" t="s">
        <v>962</v>
      </c>
      <c r="H117" s="73" t="s">
        <v>1281</v>
      </c>
      <c r="I117" s="110" t="s">
        <v>954</v>
      </c>
      <c r="J117" s="70"/>
      <c r="K117" s="70"/>
    </row>
    <row r="118" spans="1:11" ht="15" customHeight="1">
      <c r="A118" s="56" t="s">
        <v>1398</v>
      </c>
      <c r="B118" s="269">
        <v>119</v>
      </c>
      <c r="C118" s="89" t="s">
        <v>1106</v>
      </c>
      <c r="D118" s="73" t="s">
        <v>1079</v>
      </c>
      <c r="E118" s="73" t="s">
        <v>1080</v>
      </c>
      <c r="F118" s="89" t="s">
        <v>1191</v>
      </c>
      <c r="G118" s="73"/>
      <c r="H118" s="73" t="s">
        <v>1049</v>
      </c>
      <c r="I118" s="110" t="s">
        <v>957</v>
      </c>
      <c r="J118" s="70"/>
      <c r="K118" s="70"/>
    </row>
    <row r="119" spans="1:11" ht="15" customHeight="1">
      <c r="A119" s="56" t="s">
        <v>1399</v>
      </c>
      <c r="B119" s="269">
        <v>120</v>
      </c>
      <c r="C119" s="89" t="s">
        <v>1106</v>
      </c>
      <c r="D119" s="73" t="s">
        <v>965</v>
      </c>
      <c r="E119" s="73" t="s">
        <v>966</v>
      </c>
      <c r="F119" s="89" t="s">
        <v>1191</v>
      </c>
      <c r="G119" s="73"/>
      <c r="H119" s="73" t="s">
        <v>1126</v>
      </c>
      <c r="I119" s="110" t="s">
        <v>959</v>
      </c>
      <c r="J119" s="70"/>
      <c r="K119" s="70"/>
    </row>
    <row r="120" spans="1:11" ht="15" customHeight="1">
      <c r="A120" s="56" t="s">
        <v>1400</v>
      </c>
      <c r="B120" s="269">
        <v>121</v>
      </c>
      <c r="C120" s="89" t="s">
        <v>1107</v>
      </c>
      <c r="D120" s="73" t="s">
        <v>968</v>
      </c>
      <c r="E120" s="73" t="s">
        <v>969</v>
      </c>
      <c r="F120" s="89" t="s">
        <v>1191</v>
      </c>
      <c r="G120" s="73"/>
      <c r="H120" s="73" t="s">
        <v>970</v>
      </c>
      <c r="I120" s="110" t="s">
        <v>963</v>
      </c>
      <c r="J120" s="70"/>
      <c r="K120" s="70"/>
    </row>
    <row r="121" spans="1:11" ht="15" customHeight="1">
      <c r="A121" s="56" t="s">
        <v>1401</v>
      </c>
      <c r="B121" s="269">
        <v>122</v>
      </c>
      <c r="C121" s="89" t="s">
        <v>1113</v>
      </c>
      <c r="D121" s="73" t="s">
        <v>972</v>
      </c>
      <c r="E121" s="73" t="s">
        <v>973</v>
      </c>
      <c r="F121" s="89" t="s">
        <v>1191</v>
      </c>
      <c r="G121" s="73" t="s">
        <v>974</v>
      </c>
      <c r="H121" s="73" t="s">
        <v>1349</v>
      </c>
      <c r="I121" s="110" t="s">
        <v>964</v>
      </c>
      <c r="J121" s="70"/>
      <c r="K121" s="70"/>
    </row>
    <row r="122" spans="1:11" ht="15" customHeight="1">
      <c r="A122" s="56" t="s">
        <v>1402</v>
      </c>
      <c r="B122" s="269">
        <v>124</v>
      </c>
      <c r="C122" s="89" t="s">
        <v>1113</v>
      </c>
      <c r="D122" s="73" t="s">
        <v>976</v>
      </c>
      <c r="E122" s="73" t="s">
        <v>977</v>
      </c>
      <c r="F122" s="89" t="s">
        <v>1191</v>
      </c>
      <c r="G122" s="73"/>
      <c r="H122" s="73" t="s">
        <v>1049</v>
      </c>
      <c r="I122" s="110" t="s">
        <v>967</v>
      </c>
      <c r="J122" s="70"/>
      <c r="K122" s="70"/>
    </row>
    <row r="123" spans="1:11" ht="15" customHeight="1">
      <c r="A123" s="56" t="s">
        <v>1404</v>
      </c>
      <c r="B123" s="269">
        <v>125</v>
      </c>
      <c r="C123" s="89" t="s">
        <v>1156</v>
      </c>
      <c r="D123" s="73" t="s">
        <v>979</v>
      </c>
      <c r="E123" s="73" t="s">
        <v>980</v>
      </c>
      <c r="F123" s="89" t="s">
        <v>1191</v>
      </c>
      <c r="G123" s="73" t="s">
        <v>980</v>
      </c>
      <c r="H123" s="73" t="s">
        <v>1226</v>
      </c>
      <c r="I123" s="110" t="s">
        <v>971</v>
      </c>
      <c r="J123" s="70"/>
      <c r="K123" s="70"/>
    </row>
    <row r="124" spans="1:11" ht="15" customHeight="1">
      <c r="A124" s="56" t="s">
        <v>1406</v>
      </c>
      <c r="B124" s="269">
        <v>126</v>
      </c>
      <c r="C124" s="89" t="s">
        <v>1157</v>
      </c>
      <c r="D124" s="73" t="s">
        <v>982</v>
      </c>
      <c r="E124" s="73" t="s">
        <v>983</v>
      </c>
      <c r="F124" s="89" t="s">
        <v>1191</v>
      </c>
      <c r="G124" s="73" t="s">
        <v>1039</v>
      </c>
      <c r="H124" s="73" t="s">
        <v>1375</v>
      </c>
      <c r="I124" s="110" t="s">
        <v>975</v>
      </c>
      <c r="J124" s="70"/>
      <c r="K124" s="70"/>
    </row>
    <row r="125" spans="1:11" ht="15" customHeight="1">
      <c r="A125" s="56" t="s">
        <v>1407</v>
      </c>
      <c r="B125" s="269">
        <v>127</v>
      </c>
      <c r="C125" s="89" t="s">
        <v>1157</v>
      </c>
      <c r="D125" s="73" t="s">
        <v>1437</v>
      </c>
      <c r="E125" s="73" t="s">
        <v>1443</v>
      </c>
      <c r="F125" s="89" t="s">
        <v>1191</v>
      </c>
      <c r="G125" s="73" t="s">
        <v>1060</v>
      </c>
      <c r="H125" s="73" t="s">
        <v>1325</v>
      </c>
      <c r="I125" s="110" t="s">
        <v>978</v>
      </c>
      <c r="J125" s="70"/>
      <c r="K125" s="70"/>
    </row>
    <row r="126" spans="1:11" ht="15" customHeight="1">
      <c r="A126" s="56" t="s">
        <v>1408</v>
      </c>
      <c r="B126" s="269">
        <v>128</v>
      </c>
      <c r="C126" s="89" t="s">
        <v>1157</v>
      </c>
      <c r="D126" s="73" t="s">
        <v>1452</v>
      </c>
      <c r="E126" s="73" t="s">
        <v>1448</v>
      </c>
      <c r="F126" s="89" t="s">
        <v>1191</v>
      </c>
      <c r="G126" s="73" t="s">
        <v>985</v>
      </c>
      <c r="H126" s="73" t="s">
        <v>986</v>
      </c>
      <c r="I126" s="110" t="s">
        <v>981</v>
      </c>
      <c r="J126" s="70"/>
      <c r="K126" s="70"/>
    </row>
    <row r="127" ht="12.75">
      <c r="B127" s="51"/>
    </row>
  </sheetData>
  <sheetProtection/>
  <autoFilter ref="A9:I126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4" customWidth="1"/>
    <col min="2" max="2" width="6.00390625" style="232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33" customWidth="1"/>
    <col min="9" max="9" width="9.140625" style="2" customWidth="1"/>
  </cols>
  <sheetData>
    <row r="1" spans="1:8" ht="9" customHeight="1">
      <c r="A1" s="50"/>
      <c r="B1" s="211"/>
      <c r="C1" s="53"/>
      <c r="D1" s="32"/>
      <c r="E1" s="45"/>
      <c r="F1" s="32"/>
      <c r="G1" s="32"/>
      <c r="H1" s="212"/>
    </row>
    <row r="2" spans="1:8" ht="15" customHeight="1">
      <c r="A2" s="278" t="str">
        <f>Startlist!$F2</f>
        <v>Läänemaa Rahvaralli 2021</v>
      </c>
      <c r="B2" s="279"/>
      <c r="C2" s="279"/>
      <c r="D2" s="279"/>
      <c r="E2" s="279"/>
      <c r="F2" s="279"/>
      <c r="G2" s="279"/>
      <c r="H2" s="279"/>
    </row>
    <row r="3" spans="1:8" ht="15.75">
      <c r="A3" s="278" t="str">
        <f>Startlist!$F3</f>
        <v>25.september 2021</v>
      </c>
      <c r="B3" s="279"/>
      <c r="C3" s="279"/>
      <c r="D3" s="279"/>
      <c r="E3" s="279"/>
      <c r="F3" s="279"/>
      <c r="G3" s="279"/>
      <c r="H3" s="279"/>
    </row>
    <row r="4" spans="1:8" ht="15.75">
      <c r="A4" s="278" t="str">
        <f>Startlist!$F4</f>
        <v>Piirsalu, Läänemaa</v>
      </c>
      <c r="B4" s="279"/>
      <c r="C4" s="279"/>
      <c r="D4" s="279"/>
      <c r="E4" s="279"/>
      <c r="F4" s="279"/>
      <c r="G4" s="279"/>
      <c r="H4" s="279"/>
    </row>
    <row r="5" spans="1:8" ht="15" customHeight="1">
      <c r="A5" s="50"/>
      <c r="B5" s="211"/>
      <c r="C5" s="53"/>
      <c r="D5" s="32"/>
      <c r="E5" s="32"/>
      <c r="F5" s="32"/>
      <c r="G5" s="32"/>
      <c r="H5" s="213"/>
    </row>
    <row r="6" spans="1:9" ht="15.75" customHeight="1">
      <c r="A6" s="214"/>
      <c r="B6" s="215" t="s">
        <v>1163</v>
      </c>
      <c r="C6" s="216"/>
      <c r="D6" s="214"/>
      <c r="E6" s="214"/>
      <c r="F6" s="214"/>
      <c r="G6" s="214"/>
      <c r="H6" s="217"/>
      <c r="I6" s="218"/>
    </row>
    <row r="7" spans="1:9" ht="12.75">
      <c r="A7" s="167"/>
      <c r="B7" s="219" t="s">
        <v>1172</v>
      </c>
      <c r="C7" s="220"/>
      <c r="D7" s="221" t="s">
        <v>1419</v>
      </c>
      <c r="E7" s="220"/>
      <c r="F7" s="222" t="s">
        <v>1169</v>
      </c>
      <c r="G7" s="223" t="s">
        <v>1168</v>
      </c>
      <c r="H7" s="224" t="s">
        <v>1420</v>
      </c>
      <c r="I7" s="218"/>
    </row>
    <row r="8" spans="1:9" ht="15" customHeight="1">
      <c r="A8" s="225">
        <v>1</v>
      </c>
      <c r="B8" s="226">
        <v>43</v>
      </c>
      <c r="C8" s="227" t="str">
        <f>VLOOKUP(B8,'Champ Classes'!A:B,2,FALSE)</f>
        <v>4WD</v>
      </c>
      <c r="D8" s="228" t="str">
        <f>CONCATENATE(VLOOKUP(B8,Startlist!B:H,3,FALSE)," / ",VLOOKUP(B8,Startlist!B:H,4,FALSE))</f>
        <v>Martin Vaga / Kaarel Otsa</v>
      </c>
      <c r="E8" s="229" t="str">
        <f>VLOOKUP(B8,Startlist!B:F,5,FALSE)</f>
        <v>EST</v>
      </c>
      <c r="F8" s="228" t="str">
        <f>VLOOKUP(B8,Startlist!B:H,7,FALSE)</f>
        <v>Mitsubishi Lancer Evo</v>
      </c>
      <c r="G8" s="228" t="str">
        <f>IF(VLOOKUP(B8,Startlist!B:H,6,FALSE)="","",VLOOKUP(B8,Startlist!B:H,6,FALSE))</f>
        <v>Thule Motorsport</v>
      </c>
      <c r="H8" s="230" t="str">
        <f>IF(VLOOKUP(B8,Results!B:N,12,FALSE)="","Retired",VLOOKUP(B8,Results!B:N,12,FALSE))</f>
        <v>30.27,8</v>
      </c>
      <c r="I8" s="231"/>
    </row>
    <row r="9" spans="1:9" ht="15" customHeight="1">
      <c r="A9" s="225">
        <f>A8+1</f>
        <v>2</v>
      </c>
      <c r="B9" s="226">
        <v>42</v>
      </c>
      <c r="C9" s="227" t="str">
        <f>VLOOKUP(B9,'Champ Classes'!A:B,2,FALSE)</f>
        <v>4WD</v>
      </c>
      <c r="D9" s="228" t="str">
        <f>CONCATENATE(VLOOKUP(B9,Startlist!B:H,3,FALSE)," / ",VLOOKUP(B9,Startlist!B:H,4,FALSE))</f>
        <v>Urmo Kaasik / Ingvar Mägi</v>
      </c>
      <c r="E9" s="229" t="str">
        <f>VLOOKUP(B9,Startlist!B:F,5,FALSE)</f>
        <v>EST</v>
      </c>
      <c r="F9" s="228" t="str">
        <f>VLOOKUP(B9,Startlist!B:H,7,FALSE)</f>
        <v>Subaru Impreza</v>
      </c>
      <c r="G9" s="228" t="str">
        <f>IF(VLOOKUP(B9,Startlist!B:H,6,FALSE)="","",VLOOKUP(B9,Startlist!B:H,6,FALSE))</f>
        <v>Vilsport Klubi MTÜ</v>
      </c>
      <c r="H9" s="230" t="str">
        <f>IF(VLOOKUP(B9,Results!B:N,12,FALSE)="","Retired",VLOOKUP(B9,Results!B:N,12,FALSE))</f>
        <v>30.35,0</v>
      </c>
      <c r="I9" s="231"/>
    </row>
    <row r="10" spans="1:9" ht="15" customHeight="1">
      <c r="A10" s="225">
        <f aca="true" t="shared" si="0" ref="A10:A70">A9+1</f>
        <v>3</v>
      </c>
      <c r="B10" s="226">
        <v>29</v>
      </c>
      <c r="C10" s="227" t="str">
        <f>VLOOKUP(B10,'Champ Classes'!A:B,2,FALSE)</f>
        <v>4WD</v>
      </c>
      <c r="D10" s="228" t="str">
        <f>CONCATENATE(VLOOKUP(B10,Startlist!B:H,3,FALSE)," / ",VLOOKUP(B10,Startlist!B:H,4,FALSE))</f>
        <v>Are Uurimäe / Tanel Paut</v>
      </c>
      <c r="E10" s="229" t="str">
        <f>VLOOKUP(B10,Startlist!B:F,5,FALSE)</f>
        <v>EST</v>
      </c>
      <c r="F10" s="228" t="str">
        <f>VLOOKUP(B10,Startlist!B:H,7,FALSE)</f>
        <v>Subaru Impreza STI</v>
      </c>
      <c r="G10" s="228" t="str">
        <f>IF(VLOOKUP(B10,Startlist!B:H,6,FALSE)="","",VLOOKUP(B10,Startlist!B:H,6,FALSE))</f>
        <v>Vilsport Klubi MTÜ</v>
      </c>
      <c r="H10" s="230" t="str">
        <f>IF(VLOOKUP(B10,Results!B:N,12,FALSE)="","Retired",VLOOKUP(B10,Results!B:N,12,FALSE))</f>
        <v>31.26,8</v>
      </c>
      <c r="I10" s="231"/>
    </row>
    <row r="11" spans="1:9" ht="15" customHeight="1">
      <c r="A11" s="225">
        <f t="shared" si="0"/>
        <v>4</v>
      </c>
      <c r="B11" s="226">
        <v>32</v>
      </c>
      <c r="C11" s="227" t="str">
        <f>VLOOKUP(B11,'Champ Classes'!A:B,2,FALSE)</f>
        <v>2WD-ST</v>
      </c>
      <c r="D11" s="228" t="str">
        <f>CONCATENATE(VLOOKUP(B11,Startlist!B:H,3,FALSE)," / ",VLOOKUP(B11,Startlist!B:H,4,FALSE))</f>
        <v>Daniel Ling / Madis Kümmel</v>
      </c>
      <c r="E11" s="229" t="str">
        <f>VLOOKUP(B11,Startlist!B:F,5,FALSE)</f>
        <v>EST</v>
      </c>
      <c r="F11" s="228" t="str">
        <f>VLOOKUP(B11,Startlist!B:H,7,FALSE)</f>
        <v>BMW 320</v>
      </c>
      <c r="G11" s="228" t="str">
        <f>IF(VLOOKUP(B11,Startlist!B:H,6,FALSE)="","",VLOOKUP(B11,Startlist!B:H,6,FALSE))</f>
        <v>DL Racing</v>
      </c>
      <c r="H11" s="230" t="str">
        <f>IF(VLOOKUP(B11,Results!B:N,12,FALSE)="","Retired",VLOOKUP(B11,Results!B:N,12,FALSE))</f>
        <v>31.48,0</v>
      </c>
      <c r="I11" s="231"/>
    </row>
    <row r="12" spans="1:9" ht="15" customHeight="1">
      <c r="A12" s="225">
        <f t="shared" si="0"/>
        <v>5</v>
      </c>
      <c r="B12" s="226">
        <v>112</v>
      </c>
      <c r="C12" s="227" t="str">
        <f>VLOOKUP(B12,'Champ Classes'!A:B,2,FALSE)</f>
        <v>4WD</v>
      </c>
      <c r="D12" s="228" t="str">
        <f>CONCATENATE(VLOOKUP(B12,Startlist!B:H,3,FALSE)," / ",VLOOKUP(B12,Startlist!B:H,4,FALSE))</f>
        <v>Gert Aasmäe / Mikk-Sander Laubert</v>
      </c>
      <c r="E12" s="229" t="str">
        <f>VLOOKUP(B12,Startlist!B:F,5,FALSE)</f>
        <v>EST</v>
      </c>
      <c r="F12" s="228" t="str">
        <f>VLOOKUP(B12,Startlist!B:H,7,FALSE)</f>
        <v>Subaru Impreza</v>
      </c>
      <c r="G12" s="228">
        <f>IF(VLOOKUP(B12,Startlist!B:H,6,FALSE)="","",VLOOKUP(B12,Startlist!B:H,6,FALSE))</f>
      </c>
      <c r="H12" s="230" t="str">
        <f>IF(VLOOKUP(B12,Results!B:N,12,FALSE)="","Retired",VLOOKUP(B12,Results!B:N,12,FALSE))</f>
        <v>31.56,2</v>
      </c>
      <c r="I12" s="231"/>
    </row>
    <row r="13" spans="1:9" ht="15" customHeight="1">
      <c r="A13" s="225">
        <f t="shared" si="0"/>
        <v>6</v>
      </c>
      <c r="B13" s="226">
        <v>28</v>
      </c>
      <c r="C13" s="227" t="str">
        <f>VLOOKUP(B13,'Champ Classes'!A:B,2,FALSE)</f>
        <v>4WD</v>
      </c>
      <c r="D13" s="228" t="str">
        <f>CONCATENATE(VLOOKUP(B13,Startlist!B:H,3,FALSE)," / ",VLOOKUP(B13,Startlist!B:H,4,FALSE))</f>
        <v>Kaspar Kibuspuu / Jarmo Liivak</v>
      </c>
      <c r="E13" s="229" t="str">
        <f>VLOOKUP(B13,Startlist!B:F,5,FALSE)</f>
        <v>EST</v>
      </c>
      <c r="F13" s="228" t="str">
        <f>VLOOKUP(B13,Startlist!B:H,7,FALSE)</f>
        <v>Subaru Impreza</v>
      </c>
      <c r="G13" s="228" t="str">
        <f>IF(VLOOKUP(B13,Startlist!B:H,6,FALSE)="","",VLOOKUP(B13,Startlist!B:H,6,FALSE))</f>
        <v>ALMA Racing</v>
      </c>
      <c r="H13" s="230" t="str">
        <f>IF(VLOOKUP(B13,Results!B:N,12,FALSE)="","Retired",VLOOKUP(B13,Results!B:N,12,FALSE))</f>
        <v>32.01,4</v>
      </c>
      <c r="I13" s="231"/>
    </row>
    <row r="14" spans="1:9" ht="15" customHeight="1">
      <c r="A14" s="225">
        <f t="shared" si="0"/>
        <v>7</v>
      </c>
      <c r="B14" s="226">
        <v>30</v>
      </c>
      <c r="C14" s="227" t="str">
        <f>VLOOKUP(B14,'Champ Classes'!A:B,2,FALSE)</f>
        <v>2WD-ST</v>
      </c>
      <c r="D14" s="228" t="str">
        <f>CONCATENATE(VLOOKUP(B14,Startlist!B:H,3,FALSE)," / ",VLOOKUP(B14,Startlist!B:H,4,FALSE))</f>
        <v>Tarmo Lee / Tõnu Nõmmik</v>
      </c>
      <c r="E14" s="229" t="str">
        <f>VLOOKUP(B14,Startlist!B:F,5,FALSE)</f>
        <v>EST</v>
      </c>
      <c r="F14" s="228" t="str">
        <f>VLOOKUP(B14,Startlist!B:H,7,FALSE)</f>
        <v>BMW 323TI</v>
      </c>
      <c r="G14" s="228" t="str">
        <f>IF(VLOOKUP(B14,Startlist!B:H,6,FALSE)="","",VLOOKUP(B14,Startlist!B:H,6,FALSE))</f>
        <v>Juuru Tehnikaklubi</v>
      </c>
      <c r="H14" s="230" t="str">
        <f>IF(VLOOKUP(B14,Results!B:N,12,FALSE)="","Retired",VLOOKUP(B14,Results!B:N,12,FALSE))</f>
        <v>32.11,1</v>
      </c>
      <c r="I14" s="231"/>
    </row>
    <row r="15" spans="1:9" ht="15" customHeight="1">
      <c r="A15" s="225">
        <f t="shared" si="0"/>
        <v>8</v>
      </c>
      <c r="B15" s="226">
        <v>75</v>
      </c>
      <c r="C15" s="227" t="str">
        <f>VLOOKUP(B15,'Champ Classes'!A:B,2,FALSE)</f>
        <v>2WD-VE</v>
      </c>
      <c r="D15" s="228" t="str">
        <f>CONCATENATE(VLOOKUP(B15,Startlist!B:H,3,FALSE)," / ",VLOOKUP(B15,Startlist!B:H,4,FALSE))</f>
        <v>Rutmar Raidma / Siim Kukk</v>
      </c>
      <c r="E15" s="229" t="str">
        <f>VLOOKUP(B15,Startlist!B:F,5,FALSE)</f>
        <v>EST</v>
      </c>
      <c r="F15" s="228" t="str">
        <f>VLOOKUP(B15,Startlist!B:H,7,FALSE)</f>
        <v>Honda Civic</v>
      </c>
      <c r="G15" s="228" t="str">
        <f>IF(VLOOKUP(B15,Startlist!B:H,6,FALSE)="","",VLOOKUP(B15,Startlist!B:H,6,FALSE))</f>
        <v>CMK Racing Team</v>
      </c>
      <c r="H15" s="230" t="str">
        <f>IF(VLOOKUP(B15,Results!B:N,12,FALSE)="","Retired",VLOOKUP(B15,Results!B:N,12,FALSE))</f>
        <v>32.29,8</v>
      </c>
      <c r="I15" s="231"/>
    </row>
    <row r="16" spans="1:9" ht="15" customHeight="1">
      <c r="A16" s="225">
        <f t="shared" si="0"/>
        <v>9</v>
      </c>
      <c r="B16" s="226">
        <v>48</v>
      </c>
      <c r="C16" s="227" t="str">
        <f>VLOOKUP(B16,'Champ Classes'!A:B,2,FALSE)</f>
        <v>4WD</v>
      </c>
      <c r="D16" s="228" t="str">
        <f>CONCATENATE(VLOOKUP(B16,Startlist!B:H,3,FALSE)," / ",VLOOKUP(B16,Startlist!B:H,4,FALSE))</f>
        <v>Merkko Haljasmets / Heikko Tiits</v>
      </c>
      <c r="E16" s="229" t="str">
        <f>VLOOKUP(B16,Startlist!B:F,5,FALSE)</f>
        <v>EST</v>
      </c>
      <c r="F16" s="228" t="str">
        <f>VLOOKUP(B16,Startlist!B:H,7,FALSE)</f>
        <v>Mitsubishi Lancer</v>
      </c>
      <c r="G16" s="228" t="str">
        <f>IF(VLOOKUP(B16,Startlist!B:H,6,FALSE)="","",VLOOKUP(B16,Startlist!B:H,6,FALSE))</f>
        <v>Ööbiku.ee</v>
      </c>
      <c r="H16" s="230" t="str">
        <f>IF(VLOOKUP(B16,Results!B:N,12,FALSE)="","Retired",VLOOKUP(B16,Results!B:N,12,FALSE))</f>
        <v>32.32,5</v>
      </c>
      <c r="I16" s="231"/>
    </row>
    <row r="17" spans="1:9" ht="15" customHeight="1">
      <c r="A17" s="225">
        <f t="shared" si="0"/>
        <v>10</v>
      </c>
      <c r="B17" s="226">
        <v>45</v>
      </c>
      <c r="C17" s="227" t="str">
        <f>VLOOKUP(B17,'Champ Classes'!A:B,2,FALSE)</f>
        <v>2WD-VE</v>
      </c>
      <c r="D17" s="228" t="str">
        <f>CONCATENATE(VLOOKUP(B17,Startlist!B:H,3,FALSE)," / ",VLOOKUP(B17,Startlist!B:H,4,FALSE))</f>
        <v>Elvis Leinberg / Indrek Vulf</v>
      </c>
      <c r="E17" s="229" t="str">
        <f>VLOOKUP(B17,Startlist!B:F,5,FALSE)</f>
        <v>EST</v>
      </c>
      <c r="F17" s="228" t="str">
        <f>VLOOKUP(B17,Startlist!B:H,7,FALSE)</f>
        <v>Honda Civic</v>
      </c>
      <c r="G17" s="228" t="str">
        <f>IF(VLOOKUP(B17,Startlist!B:H,6,FALSE)="","",VLOOKUP(B17,Startlist!B:H,6,FALSE))</f>
        <v>Juuru Tehnikaklubi</v>
      </c>
      <c r="H17" s="230" t="str">
        <f>IF(VLOOKUP(B17,Results!B:N,12,FALSE)="","Retired",VLOOKUP(B17,Results!B:N,12,FALSE))</f>
        <v>32.34,0</v>
      </c>
      <c r="I17" s="231"/>
    </row>
    <row r="18" spans="1:9" ht="15" customHeight="1">
      <c r="A18" s="225">
        <f t="shared" si="0"/>
        <v>11</v>
      </c>
      <c r="B18" s="226">
        <v>66</v>
      </c>
      <c r="C18" s="227" t="str">
        <f>VLOOKUP(B18,'Champ Classes'!A:B,2,FALSE)</f>
        <v>2WD-ST</v>
      </c>
      <c r="D18" s="228" t="str">
        <f>CONCATENATE(VLOOKUP(B18,Startlist!B:H,3,FALSE)," / ",VLOOKUP(B18,Startlist!B:H,4,FALSE))</f>
        <v>Rait Reiman / Rainer Umbleja</v>
      </c>
      <c r="E18" s="229" t="str">
        <f>VLOOKUP(B18,Startlist!B:F,5,FALSE)</f>
        <v>EST</v>
      </c>
      <c r="F18" s="228" t="str">
        <f>VLOOKUP(B18,Startlist!B:H,7,FALSE)</f>
        <v>BMW 320</v>
      </c>
      <c r="G18" s="228">
        <f>IF(VLOOKUP(B18,Startlist!B:H,6,FALSE)="","",VLOOKUP(B18,Startlist!B:H,6,FALSE))</f>
      </c>
      <c r="H18" s="230" t="str">
        <f>IF(VLOOKUP(B18,Results!B:N,12,FALSE)="","Retired",VLOOKUP(B18,Results!B:N,12,FALSE))</f>
        <v>32.37,6</v>
      </c>
      <c r="I18" s="231"/>
    </row>
    <row r="19" spans="1:9" ht="15" customHeight="1">
      <c r="A19" s="225">
        <f t="shared" si="0"/>
        <v>12</v>
      </c>
      <c r="B19" s="226">
        <v>78</v>
      </c>
      <c r="C19" s="227" t="str">
        <f>VLOOKUP(B19,'Champ Classes'!A:B,2,FALSE)</f>
        <v>2WD-ST</v>
      </c>
      <c r="D19" s="228" t="str">
        <f>CONCATENATE(VLOOKUP(B19,Startlist!B:H,3,FALSE)," / ",VLOOKUP(B19,Startlist!B:H,4,FALSE))</f>
        <v>Jüri Lee / Silver Selling</v>
      </c>
      <c r="E19" s="229" t="str">
        <f>VLOOKUP(B19,Startlist!B:F,5,FALSE)</f>
        <v>EST</v>
      </c>
      <c r="F19" s="228" t="str">
        <f>VLOOKUP(B19,Startlist!B:H,7,FALSE)</f>
        <v>BMW 318</v>
      </c>
      <c r="G19" s="228" t="str">
        <f>IF(VLOOKUP(B19,Startlist!B:H,6,FALSE)="","",VLOOKUP(B19,Startlist!B:H,6,FALSE))</f>
        <v>Juuru Tehnikaklubi</v>
      </c>
      <c r="H19" s="230" t="str">
        <f>IF(VLOOKUP(B19,Results!B:N,12,FALSE)="","Retired",VLOOKUP(B19,Results!B:N,12,FALSE))</f>
        <v>32.38,2</v>
      </c>
      <c r="I19" s="231"/>
    </row>
    <row r="20" spans="1:9" ht="15" customHeight="1">
      <c r="A20" s="225">
        <f t="shared" si="0"/>
        <v>13</v>
      </c>
      <c r="B20" s="226">
        <v>65</v>
      </c>
      <c r="C20" s="227" t="str">
        <f>VLOOKUP(B20,'Champ Classes'!A:B,2,FALSE)</f>
        <v>2WD-ST</v>
      </c>
      <c r="D20" s="228" t="str">
        <f>CONCATENATE(VLOOKUP(B20,Startlist!B:H,3,FALSE)," / ",VLOOKUP(B20,Startlist!B:H,4,FALSE))</f>
        <v>Fred Siimpoeg / Martin Moondu</v>
      </c>
      <c r="E20" s="229" t="str">
        <f>VLOOKUP(B20,Startlist!B:F,5,FALSE)</f>
        <v>EST</v>
      </c>
      <c r="F20" s="228" t="str">
        <f>VLOOKUP(B20,Startlist!B:H,7,FALSE)</f>
        <v>BMW 320</v>
      </c>
      <c r="G20" s="228" t="str">
        <f>IF(VLOOKUP(B20,Startlist!B:H,6,FALSE)="","",VLOOKUP(B20,Startlist!B:H,6,FALSE))</f>
        <v>DL Racing</v>
      </c>
      <c r="H20" s="230" t="str">
        <f>IF(VLOOKUP(B20,Results!B:N,12,FALSE)="","Retired",VLOOKUP(B20,Results!B:N,12,FALSE))</f>
        <v>32.41,4</v>
      </c>
      <c r="I20" s="231"/>
    </row>
    <row r="21" spans="1:9" ht="15" customHeight="1">
      <c r="A21" s="225">
        <f t="shared" si="0"/>
        <v>14</v>
      </c>
      <c r="B21" s="226">
        <v>44</v>
      </c>
      <c r="C21" s="227" t="str">
        <f>VLOOKUP(B21,'Champ Classes'!A:B,2,FALSE)</f>
        <v>2WD-ST</v>
      </c>
      <c r="D21" s="228" t="str">
        <f>CONCATENATE(VLOOKUP(B21,Startlist!B:H,3,FALSE)," / ",VLOOKUP(B21,Startlist!B:H,4,FALSE))</f>
        <v>Rainer Tuberik / Tauri Taevas</v>
      </c>
      <c r="E21" s="229" t="str">
        <f>VLOOKUP(B21,Startlist!B:F,5,FALSE)</f>
        <v>EST</v>
      </c>
      <c r="F21" s="228" t="str">
        <f>VLOOKUP(B21,Startlist!B:H,7,FALSE)</f>
        <v>BMW 320</v>
      </c>
      <c r="G21" s="228" t="str">
        <f>IF(VLOOKUP(B21,Startlist!B:H,6,FALSE)="","",VLOOKUP(B21,Startlist!B:H,6,FALSE))</f>
        <v>Juuru Tehnikaklubi</v>
      </c>
      <c r="H21" s="230" t="str">
        <f>IF(VLOOKUP(B21,Results!B:N,12,FALSE)="","Retired",VLOOKUP(B21,Results!B:N,12,FALSE))</f>
        <v>32.45,0</v>
      </c>
      <c r="I21" s="231"/>
    </row>
    <row r="22" spans="1:8" ht="15">
      <c r="A22" s="225">
        <f t="shared" si="0"/>
        <v>15</v>
      </c>
      <c r="B22" s="226">
        <v>34</v>
      </c>
      <c r="C22" s="227" t="str">
        <f>VLOOKUP(B22,'Champ Classes'!A:B,2,FALSE)</f>
        <v>2WD-VE</v>
      </c>
      <c r="D22" s="228" t="str">
        <f>CONCATENATE(VLOOKUP(B22,Startlist!B:H,3,FALSE)," / ",VLOOKUP(B22,Startlist!B:H,4,FALSE))</f>
        <v>Keven Serbin / Martin Tamm</v>
      </c>
      <c r="E22" s="229" t="str">
        <f>VLOOKUP(B22,Startlist!B:F,5,FALSE)</f>
        <v>EST</v>
      </c>
      <c r="F22" s="228" t="str">
        <f>VLOOKUP(B22,Startlist!B:H,7,FALSE)</f>
        <v>Honda Civic</v>
      </c>
      <c r="G22" s="228" t="str">
        <f>IF(VLOOKUP(B22,Startlist!B:H,6,FALSE)="","",VLOOKUP(B22,Startlist!B:H,6,FALSE))</f>
        <v>Vilsport Klubi MTÜ</v>
      </c>
      <c r="H22" s="230" t="str">
        <f>IF(VLOOKUP(B22,Results!B:N,12,FALSE)="","Retired",VLOOKUP(B22,Results!B:N,12,FALSE))</f>
        <v>32.48,6</v>
      </c>
    </row>
    <row r="23" spans="1:8" ht="15">
      <c r="A23" s="225">
        <f t="shared" si="0"/>
        <v>16</v>
      </c>
      <c r="B23" s="226">
        <v>37</v>
      </c>
      <c r="C23" s="227" t="str">
        <f>VLOOKUP(B23,'Champ Classes'!A:B,2,FALSE)</f>
        <v>2WD-SE</v>
      </c>
      <c r="D23" s="228" t="str">
        <f>CONCATENATE(VLOOKUP(B23,Startlist!B:H,3,FALSE)," / ",VLOOKUP(B23,Startlist!B:H,4,FALSE))</f>
        <v>Robin Pruul / Rein Tikka</v>
      </c>
      <c r="E23" s="229" t="str">
        <f>VLOOKUP(B23,Startlist!B:F,5,FALSE)</f>
        <v>EST</v>
      </c>
      <c r="F23" s="228" t="str">
        <f>VLOOKUP(B23,Startlist!B:H,7,FALSE)</f>
        <v>Audi A3</v>
      </c>
      <c r="G23" s="228">
        <f>IF(VLOOKUP(B23,Startlist!B:H,6,FALSE)="","",VLOOKUP(B23,Startlist!B:H,6,FALSE))</f>
      </c>
      <c r="H23" s="230" t="str">
        <f>IF(VLOOKUP(B23,Results!B:N,12,FALSE)="","Retired",VLOOKUP(B23,Results!B:N,12,FALSE))</f>
        <v>32.49,6</v>
      </c>
    </row>
    <row r="24" spans="1:8" ht="15">
      <c r="A24" s="225">
        <f t="shared" si="0"/>
        <v>17</v>
      </c>
      <c r="B24" s="226">
        <v>64</v>
      </c>
      <c r="C24" s="227" t="str">
        <f>VLOOKUP(B24,'Champ Classes'!A:B,2,FALSE)</f>
        <v>2WD-ST</v>
      </c>
      <c r="D24" s="228" t="str">
        <f>CONCATENATE(VLOOKUP(B24,Startlist!B:H,3,FALSE)," / ",VLOOKUP(B24,Startlist!B:H,4,FALSE))</f>
        <v>Cenifred Sepp / Mihkel Rasu</v>
      </c>
      <c r="E24" s="229" t="str">
        <f>VLOOKUP(B24,Startlist!B:F,5,FALSE)</f>
        <v>EST</v>
      </c>
      <c r="F24" s="228" t="str">
        <f>VLOOKUP(B24,Startlist!B:H,7,FALSE)</f>
        <v>BMW 318</v>
      </c>
      <c r="G24" s="228" t="str">
        <f>IF(VLOOKUP(B24,Startlist!B:H,6,FALSE)="","",VLOOKUP(B24,Startlist!B:H,6,FALSE))</f>
        <v>R6M</v>
      </c>
      <c r="H24" s="230" t="str">
        <f>IF(VLOOKUP(B24,Results!B:N,12,FALSE)="","Retired",VLOOKUP(B24,Results!B:N,12,FALSE))</f>
        <v>32.58,6</v>
      </c>
    </row>
    <row r="25" spans="1:8" ht="15">
      <c r="A25" s="225">
        <f t="shared" si="0"/>
        <v>18</v>
      </c>
      <c r="B25" s="226">
        <v>76</v>
      </c>
      <c r="C25" s="227" t="str">
        <f>VLOOKUP(B25,'Champ Classes'!A:B,2,FALSE)</f>
        <v>2WD-ST</v>
      </c>
      <c r="D25" s="228" t="str">
        <f>CONCATENATE(VLOOKUP(B25,Startlist!B:H,3,FALSE)," / ",VLOOKUP(B25,Startlist!B:H,4,FALSE))</f>
        <v>Riho Eichfuss / Egon Vikat</v>
      </c>
      <c r="E25" s="229" t="str">
        <f>VLOOKUP(B25,Startlist!B:F,5,FALSE)</f>
        <v>EST</v>
      </c>
      <c r="F25" s="228" t="str">
        <f>VLOOKUP(B25,Startlist!B:H,7,FALSE)</f>
        <v>BMW 320I</v>
      </c>
      <c r="G25" s="228" t="str">
        <f>IF(VLOOKUP(B25,Startlist!B:H,6,FALSE)="","",VLOOKUP(B25,Startlist!B:H,6,FALSE))</f>
        <v>TE</v>
      </c>
      <c r="H25" s="230" t="str">
        <f>IF(VLOOKUP(B25,Results!B:N,12,FALSE)="","Retired",VLOOKUP(B25,Results!B:N,12,FALSE))</f>
        <v>33.00,2</v>
      </c>
    </row>
    <row r="26" spans="1:8" ht="15">
      <c r="A26" s="225">
        <f t="shared" si="0"/>
        <v>19</v>
      </c>
      <c r="B26" s="226">
        <v>38</v>
      </c>
      <c r="C26" s="227" t="str">
        <f>VLOOKUP(B26,'Champ Classes'!A:B,2,FALSE)</f>
        <v>2WD-ST</v>
      </c>
      <c r="D26" s="228" t="str">
        <f>CONCATENATE(VLOOKUP(B26,Startlist!B:H,3,FALSE)," / ",VLOOKUP(B26,Startlist!B:H,4,FALSE))</f>
        <v>Kristjan Vidder / Sander Kütt</v>
      </c>
      <c r="E26" s="229" t="str">
        <f>VLOOKUP(B26,Startlist!B:F,5,FALSE)</f>
        <v>EST</v>
      </c>
      <c r="F26" s="228" t="str">
        <f>VLOOKUP(B26,Startlist!B:H,7,FALSE)</f>
        <v>BMW 325</v>
      </c>
      <c r="G26" s="228" t="str">
        <f>IF(VLOOKUP(B26,Startlist!B:H,6,FALSE)="","",VLOOKUP(B26,Startlist!B:H,6,FALSE))</f>
        <v>Kadrina Hobiklubi</v>
      </c>
      <c r="H26" s="230" t="str">
        <f>IF(VLOOKUP(B26,Results!B:N,12,FALSE)="","Retired",VLOOKUP(B26,Results!B:N,12,FALSE))</f>
        <v>33.03,4</v>
      </c>
    </row>
    <row r="27" spans="1:8" ht="15">
      <c r="A27" s="225">
        <f t="shared" si="0"/>
        <v>20</v>
      </c>
      <c r="B27" s="226">
        <v>27</v>
      </c>
      <c r="C27" s="227" t="str">
        <f>VLOOKUP(B27,'Champ Classes'!A:B,2,FALSE)</f>
        <v>J18</v>
      </c>
      <c r="D27" s="228" t="str">
        <f>CONCATENATE(VLOOKUP(B27,Startlist!B:H,3,FALSE)," / ",VLOOKUP(B27,Startlist!B:H,4,FALSE))</f>
        <v>Tony Schwarzstein / Mehis Kiiver</v>
      </c>
      <c r="E27" s="229" t="str">
        <f>VLOOKUP(B27,Startlist!B:F,5,FALSE)</f>
        <v>EST</v>
      </c>
      <c r="F27" s="228" t="str">
        <f>VLOOKUP(B27,Startlist!B:H,7,FALSE)</f>
        <v>Honda Civic</v>
      </c>
      <c r="G27" s="228" t="str">
        <f>IF(VLOOKUP(B27,Startlist!B:H,6,FALSE)="","",VLOOKUP(B27,Startlist!B:H,6,FALSE))</f>
        <v>BTR Racing</v>
      </c>
      <c r="H27" s="230" t="str">
        <f>IF(VLOOKUP(B27,Results!B:N,12,FALSE)="","Retired",VLOOKUP(B27,Results!B:N,12,FALSE))</f>
        <v>33.04,1</v>
      </c>
    </row>
    <row r="28" spans="1:8" ht="15">
      <c r="A28" s="225">
        <f t="shared" si="0"/>
        <v>21</v>
      </c>
      <c r="B28" s="226">
        <v>56</v>
      </c>
      <c r="C28" s="227" t="str">
        <f>VLOOKUP(B28,'Champ Classes'!A:B,2,FALSE)</f>
        <v>2WD-ST</v>
      </c>
      <c r="D28" s="228" t="str">
        <f>CONCATENATE(VLOOKUP(B28,Startlist!B:H,3,FALSE)," / ",VLOOKUP(B28,Startlist!B:H,4,FALSE))</f>
        <v>Ants Uustalu / Jaan Ohtra</v>
      </c>
      <c r="E28" s="229" t="str">
        <f>VLOOKUP(B28,Startlist!B:F,5,FALSE)</f>
        <v>EST</v>
      </c>
      <c r="F28" s="228" t="str">
        <f>VLOOKUP(B28,Startlist!B:H,7,FALSE)</f>
        <v>BMW Coupe</v>
      </c>
      <c r="G28" s="228" t="str">
        <f>IF(VLOOKUP(B28,Startlist!B:H,6,FALSE)="","",VLOOKUP(B28,Startlist!B:H,6,FALSE))</f>
        <v>Ööbiku.ee</v>
      </c>
      <c r="H28" s="230" t="str">
        <f>IF(VLOOKUP(B28,Results!B:N,12,FALSE)="","Retired",VLOOKUP(B28,Results!B:N,12,FALSE))</f>
        <v>33.07,1</v>
      </c>
    </row>
    <row r="29" spans="1:8" ht="15">
      <c r="A29" s="225">
        <f t="shared" si="0"/>
        <v>22</v>
      </c>
      <c r="B29" s="226">
        <v>93</v>
      </c>
      <c r="C29" s="227" t="str">
        <f>VLOOKUP(B29,'Champ Classes'!A:B,2,FALSE)</f>
        <v>2WD-SE</v>
      </c>
      <c r="D29" s="228" t="str">
        <f>CONCATENATE(VLOOKUP(B29,Startlist!B:H,3,FALSE)," / ",VLOOKUP(B29,Startlist!B:H,4,FALSE))</f>
        <v>Gabriel Simson / Oliver Simson</v>
      </c>
      <c r="E29" s="229" t="str">
        <f>VLOOKUP(B29,Startlist!B:F,5,FALSE)</f>
        <v>EST</v>
      </c>
      <c r="F29" s="228" t="str">
        <f>VLOOKUP(B29,Startlist!B:H,7,FALSE)</f>
        <v>Honda Civic Type R</v>
      </c>
      <c r="G29" s="228">
        <f>IF(VLOOKUP(B29,Startlist!B:H,6,FALSE)="","",VLOOKUP(B29,Startlist!B:H,6,FALSE))</f>
      </c>
      <c r="H29" s="230" t="str">
        <f>IF(VLOOKUP(B29,Results!B:N,12,FALSE)="","Retired",VLOOKUP(B29,Results!B:N,12,FALSE))</f>
        <v>33.07,1</v>
      </c>
    </row>
    <row r="30" spans="1:8" ht="15">
      <c r="A30" s="225">
        <f t="shared" si="0"/>
        <v>23</v>
      </c>
      <c r="B30" s="226">
        <v>33</v>
      </c>
      <c r="C30" s="227" t="str">
        <f>VLOOKUP(B30,'Champ Classes'!A:B,2,FALSE)</f>
        <v>2WD-VE</v>
      </c>
      <c r="D30" s="228" t="str">
        <f>CONCATENATE(VLOOKUP(B30,Startlist!B:H,3,FALSE)," / ",VLOOKUP(B30,Startlist!B:H,4,FALSE))</f>
        <v>Hardi Sarv / Sulev Sarv</v>
      </c>
      <c r="E30" s="229" t="str">
        <f>VLOOKUP(B30,Startlist!B:F,5,FALSE)</f>
        <v>EST</v>
      </c>
      <c r="F30" s="228" t="str">
        <f>VLOOKUP(B30,Startlist!B:H,7,FALSE)</f>
        <v>Mitsubishi Colt</v>
      </c>
      <c r="G30" s="228" t="str">
        <f>IF(VLOOKUP(B30,Startlist!B:H,6,FALSE)="","",VLOOKUP(B30,Startlist!B:H,6,FALSE))</f>
        <v>Apex Racing</v>
      </c>
      <c r="H30" s="230" t="str">
        <f>IF(VLOOKUP(B30,Results!B:N,12,FALSE)="","Retired",VLOOKUP(B30,Results!B:N,12,FALSE))</f>
        <v>33.09,0</v>
      </c>
    </row>
    <row r="31" spans="1:8" ht="15">
      <c r="A31" s="225">
        <f t="shared" si="0"/>
        <v>24</v>
      </c>
      <c r="B31" s="226">
        <v>68</v>
      </c>
      <c r="C31" s="227" t="str">
        <f>VLOOKUP(B31,'Champ Classes'!A:B,2,FALSE)</f>
        <v>2WD-ST</v>
      </c>
      <c r="D31" s="228" t="str">
        <f>CONCATENATE(VLOOKUP(B31,Startlist!B:H,3,FALSE)," / ",VLOOKUP(B31,Startlist!B:H,4,FALSE))</f>
        <v>Joosep Ausmees / Tauri Olesk</v>
      </c>
      <c r="E31" s="229" t="str">
        <f>VLOOKUP(B31,Startlist!B:F,5,FALSE)</f>
        <v>EST</v>
      </c>
      <c r="F31" s="228" t="str">
        <f>VLOOKUP(B31,Startlist!B:H,7,FALSE)</f>
        <v>BMW 328</v>
      </c>
      <c r="G31" s="228" t="str">
        <f>IF(VLOOKUP(B31,Startlist!B:H,6,FALSE)="","",VLOOKUP(B31,Startlist!B:H,6,FALSE))</f>
        <v>Thule Motorsport</v>
      </c>
      <c r="H31" s="230" t="str">
        <f>IF(VLOOKUP(B31,Results!B:N,12,FALSE)="","Retired",VLOOKUP(B31,Results!B:N,12,FALSE))</f>
        <v>33.09,6</v>
      </c>
    </row>
    <row r="32" spans="1:8" ht="15">
      <c r="A32" s="225">
        <f t="shared" si="0"/>
        <v>25</v>
      </c>
      <c r="B32" s="226">
        <v>25</v>
      </c>
      <c r="C32" s="227" t="str">
        <f>VLOOKUP(B32,'Champ Classes'!A:B,2,FALSE)</f>
        <v>J18</v>
      </c>
      <c r="D32" s="228" t="str">
        <f>CONCATENATE(VLOOKUP(B32,Startlist!B:H,3,FALSE)," / ",VLOOKUP(B32,Startlist!B:H,4,FALSE))</f>
        <v>Markus Tammoja / Kris Schüts</v>
      </c>
      <c r="E32" s="229" t="str">
        <f>VLOOKUP(B32,Startlist!B:F,5,FALSE)</f>
        <v>EST</v>
      </c>
      <c r="F32" s="228" t="str">
        <f>VLOOKUP(B32,Startlist!B:H,7,FALSE)</f>
        <v>BMW 316I</v>
      </c>
      <c r="G32" s="228" t="str">
        <f>IF(VLOOKUP(B32,Startlist!B:H,6,FALSE)="","",VLOOKUP(B32,Startlist!B:H,6,FALSE))</f>
        <v>MRF Motorsport</v>
      </c>
      <c r="H32" s="230" t="str">
        <f>IF(VLOOKUP(B32,Results!B:N,12,FALSE)="","Retired",VLOOKUP(B32,Results!B:N,12,FALSE))</f>
        <v>33.12,9</v>
      </c>
    </row>
    <row r="33" spans="1:8" ht="15">
      <c r="A33" s="225">
        <f t="shared" si="0"/>
        <v>26</v>
      </c>
      <c r="B33" s="226">
        <v>35</v>
      </c>
      <c r="C33" s="227" t="str">
        <f>VLOOKUP(B33,'Champ Classes'!A:B,2,FALSE)</f>
        <v>2WD-ST</v>
      </c>
      <c r="D33" s="228" t="str">
        <f>CONCATENATE(VLOOKUP(B33,Startlist!B:H,3,FALSE)," / ",VLOOKUP(B33,Startlist!B:H,4,FALSE))</f>
        <v>Rait Vakrõõm / Sander Tamm</v>
      </c>
      <c r="E33" s="229" t="str">
        <f>VLOOKUP(B33,Startlist!B:F,5,FALSE)</f>
        <v>EST</v>
      </c>
      <c r="F33" s="228" t="str">
        <f>VLOOKUP(B33,Startlist!B:H,7,FALSE)</f>
        <v>BMW 316I</v>
      </c>
      <c r="G33" s="228">
        <f>IF(VLOOKUP(B33,Startlist!B:H,6,FALSE)="","",VLOOKUP(B33,Startlist!B:H,6,FALSE))</f>
      </c>
      <c r="H33" s="230" t="str">
        <f>IF(VLOOKUP(B33,Results!B:N,12,FALSE)="","Retired",VLOOKUP(B33,Results!B:N,12,FALSE))</f>
        <v>33.16,1</v>
      </c>
    </row>
    <row r="34" spans="1:8" ht="15">
      <c r="A34" s="225">
        <f t="shared" si="0"/>
        <v>27</v>
      </c>
      <c r="B34" s="226">
        <v>23</v>
      </c>
      <c r="C34" s="227" t="str">
        <f>VLOOKUP(B34,'Champ Classes'!A:B,2,FALSE)</f>
        <v>J16</v>
      </c>
      <c r="D34" s="228" t="str">
        <f>CONCATENATE(VLOOKUP(B34,Startlist!B:H,3,FALSE)," / ",VLOOKUP(B34,Startlist!B:H,4,FALSE))</f>
        <v>Marten Ojapõld / Rauno Rohtmets</v>
      </c>
      <c r="E34" s="229" t="str">
        <f>VLOOKUP(B34,Startlist!B:F,5,FALSE)</f>
        <v>EST</v>
      </c>
      <c r="F34" s="228" t="str">
        <f>VLOOKUP(B34,Startlist!B:H,7,FALSE)</f>
        <v>Honda Civic</v>
      </c>
      <c r="G34" s="228">
        <f>IF(VLOOKUP(B34,Startlist!B:H,6,FALSE)="","",VLOOKUP(B34,Startlist!B:H,6,FALSE))</f>
      </c>
      <c r="H34" s="230" t="str">
        <f>IF(VLOOKUP(B34,Results!B:N,12,FALSE)="","Retired",VLOOKUP(B34,Results!B:N,12,FALSE))</f>
        <v>33.25,1</v>
      </c>
    </row>
    <row r="35" spans="1:8" ht="15">
      <c r="A35" s="225">
        <f t="shared" si="0"/>
        <v>28</v>
      </c>
      <c r="B35" s="226">
        <v>83</v>
      </c>
      <c r="C35" s="227" t="str">
        <f>VLOOKUP(B35,'Champ Classes'!A:B,2,FALSE)</f>
        <v>2WD-VE</v>
      </c>
      <c r="D35" s="228" t="str">
        <f>CONCATENATE(VLOOKUP(B35,Startlist!B:H,3,FALSE)," / ",VLOOKUP(B35,Startlist!B:H,4,FALSE))</f>
        <v>Kaido Märss / Margo Kruusma</v>
      </c>
      <c r="E35" s="229" t="str">
        <f>VLOOKUP(B35,Startlist!B:F,5,FALSE)</f>
        <v>EST</v>
      </c>
      <c r="F35" s="228" t="str">
        <f>VLOOKUP(B35,Startlist!B:H,7,FALSE)</f>
        <v>Volkswagen Golf</v>
      </c>
      <c r="G35" s="228" t="str">
        <f>IF(VLOOKUP(B35,Startlist!B:H,6,FALSE)="","",VLOOKUP(B35,Startlist!B:H,6,FALSE))</f>
        <v>Vilsport Klubi MTÜ</v>
      </c>
      <c r="H35" s="230" t="str">
        <f>IF(VLOOKUP(B35,Results!B:N,12,FALSE)="","Retired",VLOOKUP(B35,Results!B:N,12,FALSE))</f>
        <v>33.25,8</v>
      </c>
    </row>
    <row r="36" spans="1:8" ht="15">
      <c r="A36" s="225">
        <f t="shared" si="0"/>
        <v>29</v>
      </c>
      <c r="B36" s="226">
        <v>71</v>
      </c>
      <c r="C36" s="227" t="str">
        <f>VLOOKUP(B36,'Champ Classes'!A:B,2,FALSE)</f>
        <v>2WD-VE</v>
      </c>
      <c r="D36" s="228" t="str">
        <f>CONCATENATE(VLOOKUP(B36,Startlist!B:H,3,FALSE)," / ",VLOOKUP(B36,Startlist!B:H,4,FALSE))</f>
        <v>Madis Laaser / Roland Luhaväli</v>
      </c>
      <c r="E36" s="229" t="str">
        <f>VLOOKUP(B36,Startlist!B:F,5,FALSE)</f>
        <v>EST</v>
      </c>
      <c r="F36" s="228" t="str">
        <f>VLOOKUP(B36,Startlist!B:H,7,FALSE)</f>
        <v>Honda Civic</v>
      </c>
      <c r="G36" s="228">
        <f>IF(VLOOKUP(B36,Startlist!B:H,6,FALSE)="","",VLOOKUP(B36,Startlist!B:H,6,FALSE))</f>
      </c>
      <c r="H36" s="230" t="str">
        <f>IF(VLOOKUP(B36,Results!B:N,12,FALSE)="","Retired",VLOOKUP(B36,Results!B:N,12,FALSE))</f>
        <v>33.30,5</v>
      </c>
    </row>
    <row r="37" spans="1:8" ht="15">
      <c r="A37" s="225">
        <f t="shared" si="0"/>
        <v>30</v>
      </c>
      <c r="B37" s="226">
        <v>50</v>
      </c>
      <c r="C37" s="227" t="str">
        <f>VLOOKUP(B37,'Champ Classes'!A:B,2,FALSE)</f>
        <v>2WD-VE</v>
      </c>
      <c r="D37" s="228" t="str">
        <f>CONCATENATE(VLOOKUP(B37,Startlist!B:H,3,FALSE)," / ",VLOOKUP(B37,Startlist!B:H,4,FALSE))</f>
        <v>Caspar Ojamägi / Hendrik Kraav</v>
      </c>
      <c r="E37" s="229" t="str">
        <f>VLOOKUP(B37,Startlist!B:F,5,FALSE)</f>
        <v>EST</v>
      </c>
      <c r="F37" s="228" t="str">
        <f>VLOOKUP(B37,Startlist!B:H,7,FALSE)</f>
        <v>Honda Civic</v>
      </c>
      <c r="G37" s="228" t="str">
        <f>IF(VLOOKUP(B37,Startlist!B:H,6,FALSE)="","",VLOOKUP(B37,Startlist!B:H,6,FALSE))</f>
        <v>BTR Racing</v>
      </c>
      <c r="H37" s="230" t="str">
        <f>IF(VLOOKUP(B37,Results!B:N,12,FALSE)="","Retired",VLOOKUP(B37,Results!B:N,12,FALSE))</f>
        <v>33.30,8</v>
      </c>
    </row>
    <row r="38" spans="1:8" ht="15">
      <c r="A38" s="225">
        <f t="shared" si="0"/>
        <v>31</v>
      </c>
      <c r="B38" s="226">
        <v>53</v>
      </c>
      <c r="C38" s="227" t="str">
        <f>VLOOKUP(B38,'Champ Classes'!A:B,2,FALSE)</f>
        <v>2WD-SE</v>
      </c>
      <c r="D38" s="228" t="str">
        <f>CONCATENATE(VLOOKUP(B38,Startlist!B:H,3,FALSE)," / ",VLOOKUP(B38,Startlist!B:H,4,FALSE))</f>
        <v>Arno Metsaluik / Marina Liira</v>
      </c>
      <c r="E38" s="229" t="str">
        <f>VLOOKUP(B38,Startlist!B:F,5,FALSE)</f>
        <v>EST</v>
      </c>
      <c r="F38" s="228" t="str">
        <f>VLOOKUP(B38,Startlist!B:H,7,FALSE)</f>
        <v>Seat Ibiza</v>
      </c>
      <c r="G38" s="228" t="str">
        <f>IF(VLOOKUP(B38,Startlist!B:H,6,FALSE)="","",VLOOKUP(B38,Startlist!B:H,6,FALSE))</f>
        <v>Apex Racing</v>
      </c>
      <c r="H38" s="230" t="str">
        <f>IF(VLOOKUP(B38,Results!B:N,12,FALSE)="","Retired",VLOOKUP(B38,Results!B:N,12,FALSE))</f>
        <v>33.31,3</v>
      </c>
    </row>
    <row r="39" spans="1:8" ht="15">
      <c r="A39" s="225">
        <f t="shared" si="0"/>
        <v>32</v>
      </c>
      <c r="B39" s="226">
        <v>87</v>
      </c>
      <c r="C39" s="227" t="str">
        <f>VLOOKUP(B39,'Champ Classes'!A:B,2,FALSE)</f>
        <v>4WD</v>
      </c>
      <c r="D39" s="228" t="str">
        <f>CONCATENATE(VLOOKUP(B39,Startlist!B:H,3,FALSE)," / ",VLOOKUP(B39,Startlist!B:H,4,FALSE))</f>
        <v>Rauno Pielberg / Indrek Varblane</v>
      </c>
      <c r="E39" s="229" t="str">
        <f>VLOOKUP(B39,Startlist!B:F,5,FALSE)</f>
        <v>EST</v>
      </c>
      <c r="F39" s="228" t="str">
        <f>VLOOKUP(B39,Startlist!B:H,7,FALSE)</f>
        <v>Audi A4</v>
      </c>
      <c r="G39" s="228" t="str">
        <f>IF(VLOOKUP(B39,Startlist!B:H,6,FALSE)="","",VLOOKUP(B39,Startlist!B:H,6,FALSE))</f>
        <v>Hiiumaa RK</v>
      </c>
      <c r="H39" s="230" t="str">
        <f>IF(VLOOKUP(B39,Results!B:N,12,FALSE)="","Retired",VLOOKUP(B39,Results!B:N,12,FALSE))</f>
        <v>33.50,7</v>
      </c>
    </row>
    <row r="40" spans="1:8" ht="15">
      <c r="A40" s="225">
        <f t="shared" si="0"/>
        <v>33</v>
      </c>
      <c r="B40" s="226">
        <v>36</v>
      </c>
      <c r="C40" s="227" t="str">
        <f>VLOOKUP(B40,'Champ Classes'!A:B,2,FALSE)</f>
        <v>2WD-SE</v>
      </c>
      <c r="D40" s="228" t="str">
        <f>CONCATENATE(VLOOKUP(B40,Startlist!B:H,3,FALSE)," / ",VLOOKUP(B40,Startlist!B:H,4,FALSE))</f>
        <v>Kristjan Hansson / Kalmer Kase</v>
      </c>
      <c r="E40" s="229" t="str">
        <f>VLOOKUP(B40,Startlist!B:F,5,FALSE)</f>
        <v>EST</v>
      </c>
      <c r="F40" s="228" t="str">
        <f>VLOOKUP(B40,Startlist!B:H,7,FALSE)</f>
        <v>VW Golf GTI</v>
      </c>
      <c r="G40" s="228" t="str">
        <f>IF(VLOOKUP(B40,Startlist!B:H,6,FALSE)="","",VLOOKUP(B40,Startlist!B:H,6,FALSE))</f>
        <v>RehvidPluss</v>
      </c>
      <c r="H40" s="230" t="str">
        <f>IF(VLOOKUP(B40,Results!B:N,12,FALSE)="","Retired",VLOOKUP(B40,Results!B:N,12,FALSE))</f>
        <v>33.59,4</v>
      </c>
    </row>
    <row r="41" spans="1:8" ht="15">
      <c r="A41" s="225">
        <f t="shared" si="0"/>
        <v>34</v>
      </c>
      <c r="B41" s="226">
        <v>20</v>
      </c>
      <c r="C41" s="227" t="str">
        <f>VLOOKUP(B41,'Champ Classes'!A:B,2,FALSE)</f>
        <v>J16</v>
      </c>
      <c r="D41" s="228" t="str">
        <f>CONCATENATE(VLOOKUP(B41,Startlist!B:H,3,FALSE)," / ",VLOOKUP(B41,Startlist!B:H,4,FALSE))</f>
        <v>Joosep Planken / Taavi Lassmann</v>
      </c>
      <c r="E41" s="229" t="str">
        <f>VLOOKUP(B41,Startlist!B:F,5,FALSE)</f>
        <v>EST</v>
      </c>
      <c r="F41" s="228" t="str">
        <f>VLOOKUP(B41,Startlist!B:H,7,FALSE)</f>
        <v>Honda CRX</v>
      </c>
      <c r="G41" s="228" t="str">
        <f>IF(VLOOKUP(B41,Startlist!B:H,6,FALSE)="","",VLOOKUP(B41,Startlist!B:H,6,FALSE))</f>
        <v>Tark Racing</v>
      </c>
      <c r="H41" s="230" t="str">
        <f>IF(VLOOKUP(B41,Results!B:N,12,FALSE)="","Retired",VLOOKUP(B41,Results!B:N,12,FALSE))</f>
        <v>34.04,3</v>
      </c>
    </row>
    <row r="42" spans="1:8" ht="15">
      <c r="A42" s="225">
        <f t="shared" si="0"/>
        <v>35</v>
      </c>
      <c r="B42" s="226">
        <v>26</v>
      </c>
      <c r="C42" s="227" t="str">
        <f>VLOOKUP(B42,'Champ Classes'!A:B,2,FALSE)</f>
        <v>J18</v>
      </c>
      <c r="D42" s="228" t="str">
        <f>CONCATENATE(VLOOKUP(B42,Startlist!B:H,3,FALSE)," / ",VLOOKUP(B42,Startlist!B:H,4,FALSE))</f>
        <v>Kristjan Radiko / Rainer Niinepuu</v>
      </c>
      <c r="E42" s="229" t="str">
        <f>VLOOKUP(B42,Startlist!B:F,5,FALSE)</f>
        <v>EST</v>
      </c>
      <c r="F42" s="228" t="str">
        <f>VLOOKUP(B42,Startlist!B:H,7,FALSE)</f>
        <v>Honda Civic Type-R</v>
      </c>
      <c r="G42" s="228" t="str">
        <f>IF(VLOOKUP(B42,Startlist!B:H,6,FALSE)="","",VLOOKUP(B42,Startlist!B:H,6,FALSE))</f>
        <v>Kehtna AMK</v>
      </c>
      <c r="H42" s="230" t="str">
        <f>IF(VLOOKUP(B42,Results!B:N,12,FALSE)="","Retired",VLOOKUP(B42,Results!B:N,12,FALSE))</f>
        <v>34.04,7</v>
      </c>
    </row>
    <row r="43" spans="1:8" ht="15">
      <c r="A43" s="225">
        <f t="shared" si="0"/>
        <v>36</v>
      </c>
      <c r="B43" s="226">
        <v>40</v>
      </c>
      <c r="C43" s="227" t="str">
        <f>VLOOKUP(B43,'Champ Classes'!A:B,2,FALSE)</f>
        <v>SU</v>
      </c>
      <c r="D43" s="228" t="str">
        <f>CONCATENATE(VLOOKUP(B43,Startlist!B:H,3,FALSE)," / ",VLOOKUP(B43,Startlist!B:H,4,FALSE))</f>
        <v>Sander Klaus / Martin Udusalu</v>
      </c>
      <c r="E43" s="229" t="str">
        <f>VLOOKUP(B43,Startlist!B:F,5,FALSE)</f>
        <v>EST</v>
      </c>
      <c r="F43" s="228" t="str">
        <f>VLOOKUP(B43,Startlist!B:H,7,FALSE)</f>
        <v>Vaz 2101</v>
      </c>
      <c r="G43" s="228" t="str">
        <f>IF(VLOOKUP(B43,Startlist!B:H,6,FALSE)="","",VLOOKUP(B43,Startlist!B:H,6,FALSE))</f>
        <v>Märjamaa Rally Team</v>
      </c>
      <c r="H43" s="230" t="str">
        <f>IF(VLOOKUP(B43,Results!B:N,12,FALSE)="","Retired",VLOOKUP(B43,Results!B:N,12,FALSE))</f>
        <v>34.04,7</v>
      </c>
    </row>
    <row r="44" spans="1:8" ht="15">
      <c r="A44" s="225">
        <f t="shared" si="0"/>
        <v>37</v>
      </c>
      <c r="B44" s="226">
        <v>24</v>
      </c>
      <c r="C44" s="227" t="str">
        <f>VLOOKUP(B44,'Champ Classes'!A:B,2,FALSE)</f>
        <v>J16</v>
      </c>
      <c r="D44" s="228" t="str">
        <f>CONCATENATE(VLOOKUP(B44,Startlist!B:H,3,FALSE)," / ",VLOOKUP(B44,Startlist!B:H,4,FALSE))</f>
        <v>Kauri Bõstrov / Jaanus Bõstrov</v>
      </c>
      <c r="E44" s="229" t="str">
        <f>VLOOKUP(B44,Startlist!B:F,5,FALSE)</f>
        <v>EST</v>
      </c>
      <c r="F44" s="228" t="str">
        <f>VLOOKUP(B44,Startlist!B:H,7,FALSE)</f>
        <v>Honda Civic</v>
      </c>
      <c r="G44" s="228" t="str">
        <f>IF(VLOOKUP(B44,Startlist!B:H,6,FALSE)="","",VLOOKUP(B44,Startlist!B:H,6,FALSE))</f>
        <v>Thule Motorsport</v>
      </c>
      <c r="H44" s="230" t="str">
        <f>IF(VLOOKUP(B44,Results!B:N,12,FALSE)="","Retired",VLOOKUP(B44,Results!B:N,12,FALSE))</f>
        <v>34.07,3</v>
      </c>
    </row>
    <row r="45" spans="1:8" ht="15">
      <c r="A45" s="225">
        <f t="shared" si="0"/>
        <v>38</v>
      </c>
      <c r="B45" s="226">
        <v>58</v>
      </c>
      <c r="C45" s="227" t="str">
        <f>VLOOKUP(B45,'Champ Classes'!A:B,2,FALSE)</f>
        <v>2WD-SE</v>
      </c>
      <c r="D45" s="228" t="str">
        <f>CONCATENATE(VLOOKUP(B45,Startlist!B:H,3,FALSE)," / ",VLOOKUP(B45,Startlist!B:H,4,FALSE))</f>
        <v>Hannes Kasak / Argo Kangro</v>
      </c>
      <c r="E45" s="229" t="str">
        <f>VLOOKUP(B45,Startlist!B:F,5,FALSE)</f>
        <v>EST</v>
      </c>
      <c r="F45" s="228" t="str">
        <f>VLOOKUP(B45,Startlist!B:H,7,FALSE)</f>
        <v>Audi A3</v>
      </c>
      <c r="G45" s="228" t="str">
        <f>IF(VLOOKUP(B45,Startlist!B:H,6,FALSE)="","",VLOOKUP(B45,Startlist!B:H,6,FALSE))</f>
        <v>Jannes.ee</v>
      </c>
      <c r="H45" s="230" t="str">
        <f>IF(VLOOKUP(B45,Results!B:N,12,FALSE)="","Retired",VLOOKUP(B45,Results!B:N,12,FALSE))</f>
        <v>34.08,1</v>
      </c>
    </row>
    <row r="46" spans="1:8" ht="15">
      <c r="A46" s="225">
        <f t="shared" si="0"/>
        <v>39</v>
      </c>
      <c r="B46" s="226">
        <v>41</v>
      </c>
      <c r="C46" s="227" t="str">
        <f>VLOOKUP(B46,'Champ Classes'!A:B,2,FALSE)</f>
        <v>2WD-VE</v>
      </c>
      <c r="D46" s="228" t="str">
        <f>CONCATENATE(VLOOKUP(B46,Startlist!B:H,3,FALSE)," / ",VLOOKUP(B46,Startlist!B:H,4,FALSE))</f>
        <v>Janar Tammai / Kauri Tammai</v>
      </c>
      <c r="E46" s="229" t="str">
        <f>VLOOKUP(B46,Startlist!B:F,5,FALSE)</f>
        <v>EST</v>
      </c>
      <c r="F46" s="228" t="str">
        <f>VLOOKUP(B46,Startlist!B:H,7,FALSE)</f>
        <v>Honda Civic</v>
      </c>
      <c r="G46" s="228" t="str">
        <f>IF(VLOOKUP(B46,Startlist!B:H,6,FALSE)="","",VLOOKUP(B46,Startlist!B:H,6,FALSE))</f>
        <v>Pinnad-Puhtaks</v>
      </c>
      <c r="H46" s="230" t="str">
        <f>IF(VLOOKUP(B46,Results!B:N,12,FALSE)="","Retired",VLOOKUP(B46,Results!B:N,12,FALSE))</f>
        <v>34.08,4</v>
      </c>
    </row>
    <row r="47" spans="1:8" ht="15">
      <c r="A47" s="225">
        <f t="shared" si="0"/>
        <v>40</v>
      </c>
      <c r="B47" s="226">
        <v>46</v>
      </c>
      <c r="C47" s="227" t="str">
        <f>VLOOKUP(B47,'Champ Classes'!A:B,2,FALSE)</f>
        <v>SU</v>
      </c>
      <c r="D47" s="228" t="str">
        <f>CONCATENATE(VLOOKUP(B47,Startlist!B:H,3,FALSE)," / ",VLOOKUP(B47,Startlist!B:H,4,FALSE))</f>
        <v>Ivar Burmeister / Raino Remmel</v>
      </c>
      <c r="E47" s="229" t="str">
        <f>VLOOKUP(B47,Startlist!B:F,5,FALSE)</f>
        <v>EST</v>
      </c>
      <c r="F47" s="228" t="str">
        <f>VLOOKUP(B47,Startlist!B:H,7,FALSE)</f>
        <v>Vaz 2105</v>
      </c>
      <c r="G47" s="228">
        <f>IF(VLOOKUP(B47,Startlist!B:H,6,FALSE)="","",VLOOKUP(B47,Startlist!B:H,6,FALSE))</f>
      </c>
      <c r="H47" s="230" t="str">
        <f>IF(VLOOKUP(B47,Results!B:N,12,FALSE)="","Retired",VLOOKUP(B47,Results!B:N,12,FALSE))</f>
        <v>34.22,8</v>
      </c>
    </row>
    <row r="48" spans="1:8" ht="15">
      <c r="A48" s="225">
        <f t="shared" si="0"/>
        <v>41</v>
      </c>
      <c r="B48" s="226">
        <v>17</v>
      </c>
      <c r="C48" s="227" t="str">
        <f>VLOOKUP(B48,'Champ Classes'!A:B,2,FALSE)</f>
        <v>J18</v>
      </c>
      <c r="D48" s="228" t="str">
        <f>CONCATENATE(VLOOKUP(B48,Startlist!B:H,3,FALSE)," / ",VLOOKUP(B48,Startlist!B:H,4,FALSE))</f>
        <v>Markus Laurimaa / Joonas Vares</v>
      </c>
      <c r="E48" s="229" t="str">
        <f>VLOOKUP(B48,Startlist!B:F,5,FALSE)</f>
        <v>EST</v>
      </c>
      <c r="F48" s="228" t="str">
        <f>VLOOKUP(B48,Startlist!B:H,7,FALSE)</f>
        <v>VW Golf 3</v>
      </c>
      <c r="G48" s="228" t="str">
        <f>IF(VLOOKUP(B48,Startlist!B:H,6,FALSE)="","",VLOOKUP(B48,Startlist!B:H,6,FALSE))</f>
        <v>Kehtna AMK</v>
      </c>
      <c r="H48" s="230" t="str">
        <f>IF(VLOOKUP(B48,Results!B:N,12,FALSE)="","Retired",VLOOKUP(B48,Results!B:N,12,FALSE))</f>
        <v>34.25,4</v>
      </c>
    </row>
    <row r="49" spans="1:8" ht="15">
      <c r="A49" s="225">
        <f t="shared" si="0"/>
        <v>42</v>
      </c>
      <c r="B49" s="226">
        <v>15</v>
      </c>
      <c r="C49" s="227" t="str">
        <f>VLOOKUP(B49,'Champ Classes'!A:B,2,FALSE)</f>
        <v>J16</v>
      </c>
      <c r="D49" s="228" t="str">
        <f>CONCATENATE(VLOOKUP(B49,Startlist!B:H,3,FALSE)," / ",VLOOKUP(B49,Startlist!B:H,4,FALSE))</f>
        <v>Kert Tammoja / Martin Müganen</v>
      </c>
      <c r="E49" s="229" t="str">
        <f>VLOOKUP(B49,Startlist!B:F,5,FALSE)</f>
        <v>EST</v>
      </c>
      <c r="F49" s="228" t="str">
        <f>VLOOKUP(B49,Startlist!B:H,7,FALSE)</f>
        <v>Honda Civic</v>
      </c>
      <c r="G49" s="228" t="str">
        <f>IF(VLOOKUP(B49,Startlist!B:H,6,FALSE)="","",VLOOKUP(B49,Startlist!B:H,6,FALSE))</f>
        <v>Apex Racing</v>
      </c>
      <c r="H49" s="230" t="str">
        <f>IF(VLOOKUP(B49,Results!B:N,12,FALSE)="","Retired",VLOOKUP(B49,Results!B:N,12,FALSE))</f>
        <v>34.26,6</v>
      </c>
    </row>
    <row r="50" spans="1:8" ht="15">
      <c r="A50" s="225">
        <f t="shared" si="0"/>
        <v>43</v>
      </c>
      <c r="B50" s="226">
        <v>73</v>
      </c>
      <c r="C50" s="227" t="str">
        <f>VLOOKUP(B50,'Champ Classes'!A:B,2,FALSE)</f>
        <v>2WD-ST</v>
      </c>
      <c r="D50" s="228" t="str">
        <f>CONCATENATE(VLOOKUP(B50,Startlist!B:H,3,FALSE)," / ",VLOOKUP(B50,Startlist!B:H,4,FALSE))</f>
        <v>Henri Hirv / Kevin-Jarl Jaani</v>
      </c>
      <c r="E50" s="229" t="str">
        <f>VLOOKUP(B50,Startlist!B:F,5,FALSE)</f>
        <v>EST</v>
      </c>
      <c r="F50" s="228" t="str">
        <f>VLOOKUP(B50,Startlist!B:H,7,FALSE)</f>
        <v>BMW 325I</v>
      </c>
      <c r="G50" s="228" t="str">
        <f>IF(VLOOKUP(B50,Startlist!B:H,6,FALSE)="","",VLOOKUP(B50,Startlist!B:H,6,FALSE))</f>
        <v>Vilsport Klubi MTÜ</v>
      </c>
      <c r="H50" s="230" t="str">
        <f>IF(VLOOKUP(B50,Results!B:N,12,FALSE)="","Retired",VLOOKUP(B50,Results!B:N,12,FALSE))</f>
        <v>34.27,8</v>
      </c>
    </row>
    <row r="51" spans="1:8" ht="15">
      <c r="A51" s="225">
        <f t="shared" si="0"/>
        <v>44</v>
      </c>
      <c r="B51" s="226">
        <v>84</v>
      </c>
      <c r="C51" s="227" t="str">
        <f>VLOOKUP(B51,'Champ Classes'!A:B,2,FALSE)</f>
        <v>2WD-VT</v>
      </c>
      <c r="D51" s="228" t="str">
        <f>CONCATENATE(VLOOKUP(B51,Startlist!B:H,3,FALSE)," / ",VLOOKUP(B51,Startlist!B:H,4,FALSE))</f>
        <v>Raido Seppel / Sander Linnaks</v>
      </c>
      <c r="E51" s="229" t="str">
        <f>VLOOKUP(B51,Startlist!B:F,5,FALSE)</f>
        <v>EST</v>
      </c>
      <c r="F51" s="228" t="str">
        <f>VLOOKUP(B51,Startlist!B:H,7,FALSE)</f>
        <v>BMW 316</v>
      </c>
      <c r="G51" s="228">
        <f>IF(VLOOKUP(B51,Startlist!B:H,6,FALSE)="","",VLOOKUP(B51,Startlist!B:H,6,FALSE))</f>
      </c>
      <c r="H51" s="230" t="str">
        <f>IF(VLOOKUP(B51,Results!B:N,12,FALSE)="","Retired",VLOOKUP(B51,Results!B:N,12,FALSE))</f>
        <v>34.30,5</v>
      </c>
    </row>
    <row r="52" spans="1:8" ht="15">
      <c r="A52" s="225">
        <f t="shared" si="0"/>
        <v>45</v>
      </c>
      <c r="B52" s="226">
        <v>60</v>
      </c>
      <c r="C52" s="227" t="str">
        <f>VLOOKUP(B52,'Champ Classes'!A:B,2,FALSE)</f>
        <v>2WD-VT</v>
      </c>
      <c r="D52" s="228" t="str">
        <f>CONCATENATE(VLOOKUP(B52,Startlist!B:H,3,FALSE)," / ",VLOOKUP(B52,Startlist!B:H,4,FALSE))</f>
        <v>Meelis Paur / Kaimar Kittus</v>
      </c>
      <c r="E52" s="229" t="str">
        <f>VLOOKUP(B52,Startlist!B:F,5,FALSE)</f>
        <v>EST</v>
      </c>
      <c r="F52" s="228" t="str">
        <f>VLOOKUP(B52,Startlist!B:H,7,FALSE)</f>
        <v>BMW 316</v>
      </c>
      <c r="G52" s="228" t="str">
        <f>IF(VLOOKUP(B52,Startlist!B:H,6,FALSE)="","",VLOOKUP(B52,Startlist!B:H,6,FALSE))</f>
        <v>Apex Racing</v>
      </c>
      <c r="H52" s="230" t="str">
        <f>IF(VLOOKUP(B52,Results!B:N,12,FALSE)="","Retired",VLOOKUP(B52,Results!B:N,12,FALSE))</f>
        <v>34.37,9</v>
      </c>
    </row>
    <row r="53" spans="1:8" ht="15">
      <c r="A53" s="225">
        <f t="shared" si="0"/>
        <v>46</v>
      </c>
      <c r="B53" s="226">
        <v>47</v>
      </c>
      <c r="C53" s="227" t="str">
        <f>VLOOKUP(B53,'Champ Classes'!A:B,2,FALSE)</f>
        <v>2WD-VE</v>
      </c>
      <c r="D53" s="228" t="str">
        <f>CONCATENATE(VLOOKUP(B53,Startlist!B:H,3,FALSE)," / ",VLOOKUP(B53,Startlist!B:H,4,FALSE))</f>
        <v>Raivo Poom / Raido Uesson</v>
      </c>
      <c r="E53" s="229" t="str">
        <f>VLOOKUP(B53,Startlist!B:F,5,FALSE)</f>
        <v>EST</v>
      </c>
      <c r="F53" s="228" t="str">
        <f>VLOOKUP(B53,Startlist!B:H,7,FALSE)</f>
        <v>Honda Civic</v>
      </c>
      <c r="G53" s="228" t="str">
        <f>IF(VLOOKUP(B53,Startlist!B:H,6,FALSE)="","",VLOOKUP(B53,Startlist!B:H,6,FALSE))</f>
        <v>Märjamaa Rally Team</v>
      </c>
      <c r="H53" s="230" t="str">
        <f>IF(VLOOKUP(B53,Results!B:N,12,FALSE)="","Retired",VLOOKUP(B53,Results!B:N,12,FALSE))</f>
        <v>34.40,5</v>
      </c>
    </row>
    <row r="54" spans="1:8" ht="15">
      <c r="A54" s="225">
        <f t="shared" si="0"/>
        <v>47</v>
      </c>
      <c r="B54" s="226">
        <v>74</v>
      </c>
      <c r="C54" s="227" t="str">
        <f>VLOOKUP(B54,'Champ Classes'!A:B,2,FALSE)</f>
        <v>SU</v>
      </c>
      <c r="D54" s="228" t="str">
        <f>CONCATENATE(VLOOKUP(B54,Startlist!B:H,3,FALSE)," / ",VLOOKUP(B54,Startlist!B:H,4,FALSE))</f>
        <v>Heigo Tinno / Veiko Vilu</v>
      </c>
      <c r="E54" s="229" t="str">
        <f>VLOOKUP(B54,Startlist!B:F,5,FALSE)</f>
        <v>EST</v>
      </c>
      <c r="F54" s="228" t="str">
        <f>VLOOKUP(B54,Startlist!B:H,7,FALSE)</f>
        <v>AZLK 412</v>
      </c>
      <c r="G54" s="228" t="str">
        <f>IF(VLOOKUP(B54,Startlist!B:H,6,FALSE)="","",VLOOKUP(B54,Startlist!B:H,6,FALSE))</f>
        <v>Kadrina Hobiklubi</v>
      </c>
      <c r="H54" s="230" t="str">
        <f>IF(VLOOKUP(B54,Results!B:N,12,FALSE)="","Retired",VLOOKUP(B54,Results!B:N,12,FALSE))</f>
        <v>34.40,6</v>
      </c>
    </row>
    <row r="55" spans="1:8" ht="15">
      <c r="A55" s="225">
        <f t="shared" si="0"/>
        <v>48</v>
      </c>
      <c r="B55" s="226">
        <v>57</v>
      </c>
      <c r="C55" s="227" t="str">
        <f>VLOOKUP(B55,'Champ Classes'!A:B,2,FALSE)</f>
        <v>2WD-VT</v>
      </c>
      <c r="D55" s="228" t="str">
        <f>CONCATENATE(VLOOKUP(B55,Startlist!B:H,3,FALSE)," / ",VLOOKUP(B55,Startlist!B:H,4,FALSE))</f>
        <v>Ott Nootre / Klen Valting</v>
      </c>
      <c r="E55" s="229" t="str">
        <f>VLOOKUP(B55,Startlist!B:F,5,FALSE)</f>
        <v>EST</v>
      </c>
      <c r="F55" s="228" t="str">
        <f>VLOOKUP(B55,Startlist!B:H,7,FALSE)</f>
        <v>BMW 318</v>
      </c>
      <c r="G55" s="228" t="str">
        <f>IF(VLOOKUP(B55,Startlist!B:H,6,FALSE)="","",VLOOKUP(B55,Startlist!B:H,6,FALSE))</f>
        <v>Märjamaa Rally Team</v>
      </c>
      <c r="H55" s="230" t="str">
        <f>IF(VLOOKUP(B55,Results!B:N,12,FALSE)="","Retired",VLOOKUP(B55,Results!B:N,12,FALSE))</f>
        <v>34.43,7</v>
      </c>
    </row>
    <row r="56" spans="1:8" ht="15">
      <c r="A56" s="225">
        <f t="shared" si="0"/>
        <v>49</v>
      </c>
      <c r="B56" s="226">
        <v>19</v>
      </c>
      <c r="C56" s="227" t="str">
        <f>VLOOKUP(B56,'Champ Classes'!A:B,2,FALSE)</f>
        <v>J16</v>
      </c>
      <c r="D56" s="228" t="str">
        <f>CONCATENATE(VLOOKUP(B56,Startlist!B:H,3,FALSE)," / ",VLOOKUP(B56,Startlist!B:H,4,FALSE))</f>
        <v>Risto Mõik / Raigo Reimal</v>
      </c>
      <c r="E56" s="229" t="str">
        <f>VLOOKUP(B56,Startlist!B:F,5,FALSE)</f>
        <v>EST</v>
      </c>
      <c r="F56" s="228" t="str">
        <f>VLOOKUP(B56,Startlist!B:H,7,FALSE)</f>
        <v>Ford Fiesta</v>
      </c>
      <c r="G56" s="228" t="str">
        <f>IF(VLOOKUP(B56,Startlist!B:H,6,FALSE)="","",VLOOKUP(B56,Startlist!B:H,6,FALSE))</f>
        <v>Thule Motorsport</v>
      </c>
      <c r="H56" s="230" t="str">
        <f>IF(VLOOKUP(B56,Results!B:N,12,FALSE)="","Retired",VLOOKUP(B56,Results!B:N,12,FALSE))</f>
        <v>34.49,7</v>
      </c>
    </row>
    <row r="57" spans="1:8" ht="15">
      <c r="A57" s="225">
        <f t="shared" si="0"/>
        <v>50</v>
      </c>
      <c r="B57" s="226">
        <v>81</v>
      </c>
      <c r="C57" s="227" t="str">
        <f>VLOOKUP(B57,'Champ Classes'!A:B,2,FALSE)</f>
        <v>2WD-VT</v>
      </c>
      <c r="D57" s="228" t="str">
        <f>CONCATENATE(VLOOKUP(B57,Startlist!B:H,3,FALSE)," / ",VLOOKUP(B57,Startlist!B:H,4,FALSE))</f>
        <v>Sander Tammeleht / Karl Joseph Kumar</v>
      </c>
      <c r="E57" s="229" t="str">
        <f>VLOOKUP(B57,Startlist!B:F,5,FALSE)</f>
        <v>EST</v>
      </c>
      <c r="F57" s="228" t="str">
        <f>VLOOKUP(B57,Startlist!B:H,7,FALSE)</f>
        <v>BMW 318TI</v>
      </c>
      <c r="G57" s="228">
        <f>IF(VLOOKUP(B57,Startlist!B:H,6,FALSE)="","",VLOOKUP(B57,Startlist!B:H,6,FALSE))</f>
      </c>
      <c r="H57" s="230" t="str">
        <f>IF(VLOOKUP(B57,Results!B:N,12,FALSE)="","Retired",VLOOKUP(B57,Results!B:N,12,FALSE))</f>
        <v>34.50,4</v>
      </c>
    </row>
    <row r="58" spans="1:8" ht="15">
      <c r="A58" s="225">
        <f t="shared" si="0"/>
        <v>51</v>
      </c>
      <c r="B58" s="226">
        <v>51</v>
      </c>
      <c r="C58" s="227" t="str">
        <f>VLOOKUP(B58,'Champ Classes'!A:B,2,FALSE)</f>
        <v>2WD-SE</v>
      </c>
      <c r="D58" s="228" t="str">
        <f>CONCATENATE(VLOOKUP(B58,Startlist!B:H,3,FALSE)," / ",VLOOKUP(B58,Startlist!B:H,4,FALSE))</f>
        <v>Imre Vanik / Janek Ojala</v>
      </c>
      <c r="E58" s="229" t="str">
        <f>VLOOKUP(B58,Startlist!B:F,5,FALSE)</f>
        <v>EST</v>
      </c>
      <c r="F58" s="228" t="str">
        <f>VLOOKUP(B58,Startlist!B:H,7,FALSE)</f>
        <v>Nissan Sunny</v>
      </c>
      <c r="G58" s="228" t="str">
        <f>IF(VLOOKUP(B58,Startlist!B:H,6,FALSE)="","",VLOOKUP(B58,Startlist!B:H,6,FALSE))</f>
        <v>Vanik</v>
      </c>
      <c r="H58" s="230" t="str">
        <f>IF(VLOOKUP(B58,Results!B:N,12,FALSE)="","Retired",VLOOKUP(B58,Results!B:N,12,FALSE))</f>
        <v>34.50,6</v>
      </c>
    </row>
    <row r="59" spans="1:8" ht="15">
      <c r="A59" s="225">
        <f t="shared" si="0"/>
        <v>52</v>
      </c>
      <c r="B59" s="226">
        <v>69</v>
      </c>
      <c r="C59" s="227" t="str">
        <f>VLOOKUP(B59,'Champ Classes'!A:B,2,FALSE)</f>
        <v>2WD-ST</v>
      </c>
      <c r="D59" s="228" t="str">
        <f>CONCATENATE(VLOOKUP(B59,Startlist!B:H,3,FALSE)," / ",VLOOKUP(B59,Startlist!B:H,4,FALSE))</f>
        <v>Timmo Kroonmäe / Mario Kroonmäe</v>
      </c>
      <c r="E59" s="229" t="str">
        <f>VLOOKUP(B59,Startlist!B:F,5,FALSE)</f>
        <v>EST</v>
      </c>
      <c r="F59" s="228" t="str">
        <f>VLOOKUP(B59,Startlist!B:H,7,FALSE)</f>
        <v>BMW 318I</v>
      </c>
      <c r="G59" s="228" t="str">
        <f>IF(VLOOKUP(B59,Startlist!B:H,6,FALSE)="","",VLOOKUP(B59,Startlist!B:H,6,FALSE))</f>
        <v>A1M Motorsport</v>
      </c>
      <c r="H59" s="230" t="str">
        <f>IF(VLOOKUP(B59,Results!B:N,12,FALSE)="","Retired",VLOOKUP(B59,Results!B:N,12,FALSE))</f>
        <v>34.52,0</v>
      </c>
    </row>
    <row r="60" spans="1:8" ht="15">
      <c r="A60" s="225">
        <f t="shared" si="0"/>
        <v>53</v>
      </c>
      <c r="B60" s="226">
        <v>70</v>
      </c>
      <c r="C60" s="227" t="str">
        <f>VLOOKUP(B60,'Champ Classes'!A:B,2,FALSE)</f>
        <v>4WD</v>
      </c>
      <c r="D60" s="228" t="str">
        <f>CONCATENATE(VLOOKUP(B60,Startlist!B:H,3,FALSE)," / ",VLOOKUP(B60,Startlist!B:H,4,FALSE))</f>
        <v>Joosep Mäe / Mikk Volmsen</v>
      </c>
      <c r="E60" s="229" t="str">
        <f>VLOOKUP(B60,Startlist!B:F,5,FALSE)</f>
        <v>EST</v>
      </c>
      <c r="F60" s="228" t="str">
        <f>VLOOKUP(B60,Startlist!B:H,7,FALSE)</f>
        <v>Subaru Impreza</v>
      </c>
      <c r="G60" s="228" t="str">
        <f>IF(VLOOKUP(B60,Startlist!B:H,6,FALSE)="","",VLOOKUP(B60,Startlist!B:H,6,FALSE))</f>
        <v>Vilsport Klubi MTÜ</v>
      </c>
      <c r="H60" s="230" t="str">
        <f>IF(VLOOKUP(B60,Results!B:N,12,FALSE)="","Retired",VLOOKUP(B60,Results!B:N,12,FALSE))</f>
        <v>34.57,4</v>
      </c>
    </row>
    <row r="61" spans="1:8" ht="15">
      <c r="A61" s="225">
        <f t="shared" si="0"/>
        <v>54</v>
      </c>
      <c r="B61" s="226">
        <v>62</v>
      </c>
      <c r="C61" s="227" t="str">
        <f>VLOOKUP(B61,'Champ Classes'!A:B,2,FALSE)</f>
        <v>Naised</v>
      </c>
      <c r="D61" s="228" t="str">
        <f>CONCATENATE(VLOOKUP(B61,Startlist!B:H,3,FALSE)," / ",VLOOKUP(B61,Startlist!B:H,4,FALSE))</f>
        <v>Tiina Ehrbach / Karmo Karelson</v>
      </c>
      <c r="E61" s="229" t="str">
        <f>VLOOKUP(B61,Startlist!B:F,5,FALSE)</f>
        <v>EST</v>
      </c>
      <c r="F61" s="228" t="str">
        <f>VLOOKUP(B61,Startlist!B:H,7,FALSE)</f>
        <v>VW Golf</v>
      </c>
      <c r="G61" s="228" t="str">
        <f>IF(VLOOKUP(B61,Startlist!B:H,6,FALSE)="","",VLOOKUP(B61,Startlist!B:H,6,FALSE))</f>
        <v>SK Vilgasralli</v>
      </c>
      <c r="H61" s="230" t="str">
        <f>IF(VLOOKUP(B61,Results!B:N,12,FALSE)="","Retired",VLOOKUP(B61,Results!B:N,12,FALSE))</f>
        <v>34.57,5</v>
      </c>
    </row>
    <row r="62" spans="1:8" ht="15">
      <c r="A62" s="225">
        <f t="shared" si="0"/>
        <v>55</v>
      </c>
      <c r="B62" s="226">
        <v>6</v>
      </c>
      <c r="C62" s="227" t="str">
        <f>VLOOKUP(B62,'Champ Classes'!A:B,2,FALSE)</f>
        <v>J16</v>
      </c>
      <c r="D62" s="228" t="str">
        <f>CONCATENATE(VLOOKUP(B62,Startlist!B:H,3,FALSE)," / ",VLOOKUP(B62,Startlist!B:H,4,FALSE))</f>
        <v>Romario Voksepp / Kristjan Voksepp</v>
      </c>
      <c r="E62" s="229" t="str">
        <f>VLOOKUP(B62,Startlist!B:F,5,FALSE)</f>
        <v>EST</v>
      </c>
      <c r="F62" s="228" t="str">
        <f>VLOOKUP(B62,Startlist!B:H,7,FALSE)</f>
        <v>Honda Civic</v>
      </c>
      <c r="G62" s="228" t="str">
        <f>IF(VLOOKUP(B62,Startlist!B:H,6,FALSE)="","",VLOOKUP(B62,Startlist!B:H,6,FALSE))</f>
        <v>Thule Motorsport</v>
      </c>
      <c r="H62" s="230" t="str">
        <f>IF(VLOOKUP(B62,Results!B:N,12,FALSE)="","Retired",VLOOKUP(B62,Results!B:N,12,FALSE))</f>
        <v>34.59,2</v>
      </c>
    </row>
    <row r="63" spans="1:8" ht="15">
      <c r="A63" s="225">
        <f t="shared" si="0"/>
        <v>56</v>
      </c>
      <c r="B63" s="226">
        <v>104</v>
      </c>
      <c r="C63" s="227" t="str">
        <f>VLOOKUP(B63,'Champ Classes'!A:B,2,FALSE)</f>
        <v>2WD-ST</v>
      </c>
      <c r="D63" s="228" t="str">
        <f>CONCATENATE(VLOOKUP(B63,Startlist!B:H,3,FALSE)," / ",VLOOKUP(B63,Startlist!B:H,4,FALSE))</f>
        <v>Kristo Vahter / Levis Vunder</v>
      </c>
      <c r="E63" s="229" t="str">
        <f>VLOOKUP(B63,Startlist!B:F,5,FALSE)</f>
        <v>EST</v>
      </c>
      <c r="F63" s="228" t="str">
        <f>VLOOKUP(B63,Startlist!B:H,7,FALSE)</f>
        <v>BMW 328I</v>
      </c>
      <c r="G63" s="228" t="str">
        <f>IF(VLOOKUP(B63,Startlist!B:H,6,FALSE)="","",VLOOKUP(B63,Startlist!B:H,6,FALSE))</f>
        <v>VV Motorsport</v>
      </c>
      <c r="H63" s="230" t="str">
        <f>IF(VLOOKUP(B63,Results!B:N,12,FALSE)="","Retired",VLOOKUP(B63,Results!B:N,12,FALSE))</f>
        <v>35.12,0</v>
      </c>
    </row>
    <row r="64" spans="1:8" ht="15">
      <c r="A64" s="225">
        <f t="shared" si="0"/>
        <v>57</v>
      </c>
      <c r="B64" s="226">
        <v>10</v>
      </c>
      <c r="C64" s="227" t="str">
        <f>VLOOKUP(B64,'Champ Classes'!A:B,2,FALSE)</f>
        <v>J16</v>
      </c>
      <c r="D64" s="228" t="str">
        <f>CONCATENATE(VLOOKUP(B64,Startlist!B:H,3,FALSE)," / ",VLOOKUP(B64,Startlist!B:H,4,FALSE))</f>
        <v>Kristian Hallikmägi / Jaan Pisang</v>
      </c>
      <c r="E64" s="229" t="str">
        <f>VLOOKUP(B64,Startlist!B:F,5,FALSE)</f>
        <v>EST</v>
      </c>
      <c r="F64" s="228" t="str">
        <f>VLOOKUP(B64,Startlist!B:H,7,FALSE)</f>
        <v>Honda CRX</v>
      </c>
      <c r="G64" s="228">
        <f>IF(VLOOKUP(B64,Startlist!B:H,6,FALSE)="","",VLOOKUP(B64,Startlist!B:H,6,FALSE))</f>
      </c>
      <c r="H64" s="230" t="str">
        <f>IF(VLOOKUP(B64,Results!B:N,12,FALSE)="","Retired",VLOOKUP(B64,Results!B:N,12,FALSE))</f>
        <v>35.21,8</v>
      </c>
    </row>
    <row r="65" spans="1:8" ht="15">
      <c r="A65" s="225">
        <f t="shared" si="0"/>
        <v>58</v>
      </c>
      <c r="B65" s="226">
        <v>86</v>
      </c>
      <c r="C65" s="227" t="str">
        <f>VLOOKUP(B65,'Champ Classes'!A:B,2,FALSE)</f>
        <v>2WD-ST</v>
      </c>
      <c r="D65" s="228" t="str">
        <f>CONCATENATE(VLOOKUP(B65,Startlist!B:H,3,FALSE)," / ",VLOOKUP(B65,Startlist!B:H,4,FALSE))</f>
        <v>Jaan Ilistom / Aksel Sulu</v>
      </c>
      <c r="E65" s="229" t="str">
        <f>VLOOKUP(B65,Startlist!B:F,5,FALSE)</f>
        <v>EST</v>
      </c>
      <c r="F65" s="228" t="str">
        <f>VLOOKUP(B65,Startlist!B:H,7,FALSE)</f>
        <v>BMW 323</v>
      </c>
      <c r="G65" s="228" t="str">
        <f>IF(VLOOKUP(B65,Startlist!B:H,6,FALSE)="","",VLOOKUP(B65,Startlist!B:H,6,FALSE))</f>
        <v>Vilsport Klubi MTÜ</v>
      </c>
      <c r="H65" s="230" t="str">
        <f>IF(VLOOKUP(B65,Results!B:N,12,FALSE)="","Retired",VLOOKUP(B65,Results!B:N,12,FALSE))</f>
        <v>35.27,7</v>
      </c>
    </row>
    <row r="66" spans="1:8" ht="15">
      <c r="A66" s="225">
        <f t="shared" si="0"/>
        <v>59</v>
      </c>
      <c r="B66" s="226">
        <v>39</v>
      </c>
      <c r="C66" s="227" t="str">
        <f>VLOOKUP(B66,'Champ Classes'!A:B,2,FALSE)</f>
        <v>2WD-SE</v>
      </c>
      <c r="D66" s="228" t="str">
        <f>CONCATENATE(VLOOKUP(B66,Startlist!B:H,3,FALSE)," / ",VLOOKUP(B66,Startlist!B:H,4,FALSE))</f>
        <v>Mirek Matikainen / Karl Mattias Viru</v>
      </c>
      <c r="E66" s="229" t="str">
        <f>VLOOKUP(B66,Startlist!B:F,5,FALSE)</f>
        <v>EST</v>
      </c>
      <c r="F66" s="228" t="str">
        <f>VLOOKUP(B66,Startlist!B:H,7,FALSE)</f>
        <v>Honda Civic Type R</v>
      </c>
      <c r="G66" s="228" t="str">
        <f>IF(VLOOKUP(B66,Startlist!B:H,6,FALSE)="","",VLOOKUP(B66,Startlist!B:H,6,FALSE))</f>
        <v>Kadrina Hobiklubi</v>
      </c>
      <c r="H66" s="230" t="str">
        <f>IF(VLOOKUP(B66,Results!B:N,12,FALSE)="","Retired",VLOOKUP(B66,Results!B:N,12,FALSE))</f>
        <v>35.30,8</v>
      </c>
    </row>
    <row r="67" spans="1:8" ht="15">
      <c r="A67" s="225">
        <f t="shared" si="0"/>
        <v>60</v>
      </c>
      <c r="B67" s="226">
        <v>16</v>
      </c>
      <c r="C67" s="227" t="str">
        <f>VLOOKUP(B67,'Champ Classes'!A:B,2,FALSE)</f>
        <v>J16</v>
      </c>
      <c r="D67" s="228" t="str">
        <f>CONCATENATE(VLOOKUP(B67,Startlist!B:H,3,FALSE)," / ",VLOOKUP(B67,Startlist!B:H,4,FALSE))</f>
        <v>Romet Reimal / Inga Reimal</v>
      </c>
      <c r="E67" s="229" t="str">
        <f>VLOOKUP(B67,Startlist!B:F,5,FALSE)</f>
        <v>EST</v>
      </c>
      <c r="F67" s="228" t="str">
        <f>VLOOKUP(B67,Startlist!B:H,7,FALSE)</f>
        <v>Citroen C2 R1</v>
      </c>
      <c r="G67" s="228" t="str">
        <f>IF(VLOOKUP(B67,Startlist!B:H,6,FALSE)="","",VLOOKUP(B67,Startlist!B:H,6,FALSE))</f>
        <v>Thule Motorsport</v>
      </c>
      <c r="H67" s="230" t="str">
        <f>IF(VLOOKUP(B67,Results!B:N,12,FALSE)="","Retired",VLOOKUP(B67,Results!B:N,12,FALSE))</f>
        <v>35.34,0</v>
      </c>
    </row>
    <row r="68" spans="1:8" ht="15">
      <c r="A68" s="225">
        <f t="shared" si="0"/>
        <v>61</v>
      </c>
      <c r="B68" s="226">
        <v>80</v>
      </c>
      <c r="C68" s="227" t="str">
        <f>VLOOKUP(B68,'Champ Classes'!A:B,2,FALSE)</f>
        <v>2WD-VT</v>
      </c>
      <c r="D68" s="228" t="str">
        <f>CONCATENATE(VLOOKUP(B68,Startlist!B:H,3,FALSE)," / ",VLOOKUP(B68,Startlist!B:H,4,FALSE))</f>
        <v>Kristo Vetesina / Harry Ogga</v>
      </c>
      <c r="E68" s="229" t="str">
        <f>VLOOKUP(B68,Startlist!B:F,5,FALSE)</f>
        <v>EST</v>
      </c>
      <c r="F68" s="228" t="str">
        <f>VLOOKUP(B68,Startlist!B:H,7,FALSE)</f>
        <v>BMW 318IS</v>
      </c>
      <c r="G68" s="228" t="str">
        <f>IF(VLOOKUP(B68,Startlist!B:H,6,FALSE)="","",VLOOKUP(B68,Startlist!B:H,6,FALSE))</f>
        <v>Juuru Tehnikaklubi</v>
      </c>
      <c r="H68" s="230" t="str">
        <f>IF(VLOOKUP(B68,Results!B:N,12,FALSE)="","Retired",VLOOKUP(B68,Results!B:N,12,FALSE))</f>
        <v>35.39,1</v>
      </c>
    </row>
    <row r="69" spans="1:8" ht="15">
      <c r="A69" s="225">
        <f t="shared" si="0"/>
        <v>62</v>
      </c>
      <c r="B69" s="226">
        <v>88</v>
      </c>
      <c r="C69" s="227" t="str">
        <f>VLOOKUP(B69,'Champ Classes'!A:B,2,FALSE)</f>
        <v>SU</v>
      </c>
      <c r="D69" s="228" t="str">
        <f>CONCATENATE(VLOOKUP(B69,Startlist!B:H,3,FALSE)," / ",VLOOKUP(B69,Startlist!B:H,4,FALSE))</f>
        <v>Mikk Saaron / Mait Saaron</v>
      </c>
      <c r="E69" s="229" t="str">
        <f>VLOOKUP(B69,Startlist!B:F,5,FALSE)</f>
        <v>EST</v>
      </c>
      <c r="F69" s="228" t="str">
        <f>VLOOKUP(B69,Startlist!B:H,7,FALSE)</f>
        <v>Lada 2107</v>
      </c>
      <c r="G69" s="228">
        <f>IF(VLOOKUP(B69,Startlist!B:H,6,FALSE)="","",VLOOKUP(B69,Startlist!B:H,6,FALSE))</f>
      </c>
      <c r="H69" s="230" t="str">
        <f>IF(VLOOKUP(B69,Results!B:N,12,FALSE)="","Retired",VLOOKUP(B69,Results!B:N,12,FALSE))</f>
        <v>35.53,6</v>
      </c>
    </row>
    <row r="70" spans="1:8" ht="15">
      <c r="A70" s="225">
        <f t="shared" si="0"/>
        <v>63</v>
      </c>
      <c r="B70" s="226">
        <v>90</v>
      </c>
      <c r="C70" s="227" t="str">
        <f>VLOOKUP(B70,'Champ Classes'!A:B,2,FALSE)</f>
        <v>2WD-ST</v>
      </c>
      <c r="D70" s="228" t="str">
        <f>CONCATENATE(VLOOKUP(B70,Startlist!B:H,3,FALSE)," / ",VLOOKUP(B70,Startlist!B:H,4,FALSE))</f>
        <v>Toomas Tõnsau / Margus Sillaste</v>
      </c>
      <c r="E70" s="229" t="str">
        <f>VLOOKUP(B70,Startlist!B:F,5,FALSE)</f>
        <v>EST</v>
      </c>
      <c r="F70" s="228" t="str">
        <f>VLOOKUP(B70,Startlist!B:H,7,FALSE)</f>
        <v>BMW 323</v>
      </c>
      <c r="G70" s="228" t="str">
        <f>IF(VLOOKUP(B70,Startlist!B:H,6,FALSE)="","",VLOOKUP(B70,Startlist!B:H,6,FALSE))</f>
        <v>Märjamaa Rally Team</v>
      </c>
      <c r="H70" s="230" t="str">
        <f>IF(VLOOKUP(B70,Results!B:N,12,FALSE)="","Retired",VLOOKUP(B70,Results!B:N,12,FALSE))</f>
        <v>35.55,0</v>
      </c>
    </row>
    <row r="71" spans="1:8" ht="15">
      <c r="A71" s="225">
        <f aca="true" t="shared" si="1" ref="A71:A97">A70+1</f>
        <v>64</v>
      </c>
      <c r="B71" s="226">
        <v>89</v>
      </c>
      <c r="C71" s="227" t="str">
        <f>VLOOKUP(B71,'Champ Classes'!A:B,2,FALSE)</f>
        <v>SU</v>
      </c>
      <c r="D71" s="228" t="str">
        <f>CONCATENATE(VLOOKUP(B71,Startlist!B:H,3,FALSE)," / ",VLOOKUP(B71,Startlist!B:H,4,FALSE))</f>
        <v>Martin Taal / Ivar Kallasmaa</v>
      </c>
      <c r="E71" s="229" t="str">
        <f>VLOOKUP(B71,Startlist!B:F,5,FALSE)</f>
        <v>EST</v>
      </c>
      <c r="F71" s="228" t="str">
        <f>VLOOKUP(B71,Startlist!B:H,7,FALSE)</f>
        <v>Vaz 2106</v>
      </c>
      <c r="G71" s="228" t="str">
        <f>IF(VLOOKUP(B71,Startlist!B:H,6,FALSE)="","",VLOOKUP(B71,Startlist!B:H,6,FALSE))</f>
        <v>Kadrina Hobiklubi</v>
      </c>
      <c r="H71" s="230" t="str">
        <f>IF(VLOOKUP(B71,Results!B:N,12,FALSE)="","Retired",VLOOKUP(B71,Results!B:N,12,FALSE))</f>
        <v>36.02,0</v>
      </c>
    </row>
    <row r="72" spans="1:8" ht="15">
      <c r="A72" s="225">
        <f t="shared" si="1"/>
        <v>65</v>
      </c>
      <c r="B72" s="226">
        <v>122</v>
      </c>
      <c r="C72" s="227" t="str">
        <f>VLOOKUP(B72,'Champ Classes'!A:B,2,FALSE)</f>
        <v>2WD-VT</v>
      </c>
      <c r="D72" s="228" t="str">
        <f>CONCATENATE(VLOOKUP(B72,Startlist!B:H,3,FALSE)," / ",VLOOKUP(B72,Startlist!B:H,4,FALSE))</f>
        <v>Harold Vilson / Ermo Loik</v>
      </c>
      <c r="E72" s="229" t="str">
        <f>VLOOKUP(B72,Startlist!B:F,5,FALSE)</f>
        <v>EST</v>
      </c>
      <c r="F72" s="228" t="str">
        <f>VLOOKUP(B72,Startlist!B:H,7,FALSE)</f>
        <v>BMW 318IS</v>
      </c>
      <c r="G72" s="228" t="str">
        <f>IF(VLOOKUP(B72,Startlist!B:H,6,FALSE)="","",VLOOKUP(B72,Startlist!B:H,6,FALSE))</f>
        <v>Jonnigaraaz</v>
      </c>
      <c r="H72" s="230" t="str">
        <f>IF(VLOOKUP(B72,Results!B:N,12,FALSE)="","Retired",VLOOKUP(B72,Results!B:N,12,FALSE))</f>
        <v>36.09,2</v>
      </c>
    </row>
    <row r="73" spans="1:8" ht="15">
      <c r="A73" s="225">
        <f t="shared" si="1"/>
        <v>66</v>
      </c>
      <c r="B73" s="226">
        <v>1</v>
      </c>
      <c r="C73" s="227" t="str">
        <f>VLOOKUP(B73,'Champ Classes'!A:B,2,FALSE)</f>
        <v>J16</v>
      </c>
      <c r="D73" s="228" t="str">
        <f>CONCATENATE(VLOOKUP(B73,Startlist!B:H,3,FALSE)," / ",VLOOKUP(B73,Startlist!B:H,4,FALSE))</f>
        <v>Oskar Männamets / Holger Enok</v>
      </c>
      <c r="E73" s="229" t="str">
        <f>VLOOKUP(B73,Startlist!B:F,5,FALSE)</f>
        <v>EST</v>
      </c>
      <c r="F73" s="228" t="str">
        <f>VLOOKUP(B73,Startlist!B:H,7,FALSE)</f>
        <v>Ford Fiesta</v>
      </c>
      <c r="G73" s="228">
        <f>IF(VLOOKUP(B73,Startlist!B:H,6,FALSE)="","",VLOOKUP(B73,Startlist!B:H,6,FALSE))</f>
      </c>
      <c r="H73" s="230" t="str">
        <f>IF(VLOOKUP(B73,Results!B:N,12,FALSE)="","Retired",VLOOKUP(B73,Results!B:N,12,FALSE))</f>
        <v>36.31,1</v>
      </c>
    </row>
    <row r="74" spans="1:8" ht="15">
      <c r="A74" s="225">
        <f t="shared" si="1"/>
        <v>67</v>
      </c>
      <c r="B74" s="226">
        <v>14</v>
      </c>
      <c r="C74" s="227" t="str">
        <f>VLOOKUP(B74,'Champ Classes'!A:B,2,FALSE)</f>
        <v>J16</v>
      </c>
      <c r="D74" s="228" t="str">
        <f>CONCATENATE(VLOOKUP(B74,Startlist!B:H,3,FALSE)," / ",VLOOKUP(B74,Startlist!B:H,4,FALSE))</f>
        <v>Jüri Jürisaar / Martin Tomson</v>
      </c>
      <c r="E74" s="229" t="str">
        <f>VLOOKUP(B74,Startlist!B:F,5,FALSE)</f>
        <v>EST</v>
      </c>
      <c r="F74" s="228" t="str">
        <f>VLOOKUP(B74,Startlist!B:H,7,FALSE)</f>
        <v>BMW 316</v>
      </c>
      <c r="G74" s="228" t="str">
        <f>IF(VLOOKUP(B74,Startlist!B:H,6,FALSE)="","",VLOOKUP(B74,Startlist!B:H,6,FALSE))</f>
        <v>Halinga Rally Team</v>
      </c>
      <c r="H74" s="230" t="str">
        <f>IF(VLOOKUP(B74,Results!B:N,12,FALSE)="","Retired",VLOOKUP(B74,Results!B:N,12,FALSE))</f>
        <v>36.46,1</v>
      </c>
    </row>
    <row r="75" spans="1:8" ht="15">
      <c r="A75" s="225">
        <f t="shared" si="1"/>
        <v>68</v>
      </c>
      <c r="B75" s="226">
        <v>124</v>
      </c>
      <c r="C75" s="227" t="str">
        <f>VLOOKUP(B75,'Champ Classes'!A:B,2,FALSE)</f>
        <v>2WD-VT</v>
      </c>
      <c r="D75" s="228" t="str">
        <f>CONCATENATE(VLOOKUP(B75,Startlist!B:H,3,FALSE)," / ",VLOOKUP(B75,Startlist!B:H,4,FALSE))</f>
        <v>Chris Männik / Tanel Meos</v>
      </c>
      <c r="E75" s="229" t="str">
        <f>VLOOKUP(B75,Startlist!B:F,5,FALSE)</f>
        <v>EST</v>
      </c>
      <c r="F75" s="228" t="str">
        <f>VLOOKUP(B75,Startlist!B:H,7,FALSE)</f>
        <v>BMW 318I</v>
      </c>
      <c r="G75" s="228">
        <f>IF(VLOOKUP(B75,Startlist!B:H,6,FALSE)="","",VLOOKUP(B75,Startlist!B:H,6,FALSE))</f>
      </c>
      <c r="H75" s="230" t="str">
        <f>IF(VLOOKUP(B75,Results!B:N,12,FALSE)="","Retired",VLOOKUP(B75,Results!B:N,12,FALSE))</f>
        <v>36.50,4</v>
      </c>
    </row>
    <row r="76" spans="1:8" ht="15">
      <c r="A76" s="225">
        <f t="shared" si="1"/>
        <v>69</v>
      </c>
      <c r="B76" s="226">
        <v>99</v>
      </c>
      <c r="C76" s="227" t="str">
        <f>VLOOKUP(B76,'Champ Classes'!A:B,2,FALSE)</f>
        <v>2WD-ST</v>
      </c>
      <c r="D76" s="228" t="str">
        <f>CONCATENATE(VLOOKUP(B76,Startlist!B:H,3,FALSE)," / ",VLOOKUP(B76,Startlist!B:H,4,FALSE))</f>
        <v>Martin Arula / Kristjan Metsis</v>
      </c>
      <c r="E76" s="229" t="str">
        <f>VLOOKUP(B76,Startlist!B:F,5,FALSE)</f>
        <v>EST</v>
      </c>
      <c r="F76" s="228" t="str">
        <f>VLOOKUP(B76,Startlist!B:H,7,FALSE)</f>
        <v>BMW 325TI</v>
      </c>
      <c r="G76" s="228" t="str">
        <f>IF(VLOOKUP(B76,Startlist!B:H,6,FALSE)="","",VLOOKUP(B76,Startlist!B:H,6,FALSE))</f>
        <v>Kiired ja Tihased</v>
      </c>
      <c r="H76" s="230" t="str">
        <f>IF(VLOOKUP(B76,Results!B:N,12,FALSE)="","Retired",VLOOKUP(B76,Results!B:N,12,FALSE))</f>
        <v>36.58,0</v>
      </c>
    </row>
    <row r="77" spans="1:8" ht="15">
      <c r="A77" s="225">
        <f t="shared" si="1"/>
        <v>70</v>
      </c>
      <c r="B77" s="226">
        <v>79</v>
      </c>
      <c r="C77" s="227" t="str">
        <f>VLOOKUP(B77,'Champ Classes'!A:B,2,FALSE)</f>
        <v>2WD-VE</v>
      </c>
      <c r="D77" s="228" t="str">
        <f>CONCATENATE(VLOOKUP(B77,Startlist!B:H,3,FALSE)," / ",VLOOKUP(B77,Startlist!B:H,4,FALSE))</f>
        <v>Andreas Liiv / Eero Sillandi</v>
      </c>
      <c r="E77" s="229" t="str">
        <f>VLOOKUP(B77,Startlist!B:F,5,FALSE)</f>
        <v>EST</v>
      </c>
      <c r="F77" s="228" t="str">
        <f>VLOOKUP(B77,Startlist!B:H,7,FALSE)</f>
        <v>Citroen C2</v>
      </c>
      <c r="G77" s="228">
        <f>IF(VLOOKUP(B77,Startlist!B:H,6,FALSE)="","",VLOOKUP(B77,Startlist!B:H,6,FALSE))</f>
      </c>
      <c r="H77" s="230" t="str">
        <f>IF(VLOOKUP(B77,Results!B:N,12,FALSE)="","Retired",VLOOKUP(B77,Results!B:N,12,FALSE))</f>
        <v>37.02,4</v>
      </c>
    </row>
    <row r="78" spans="1:8" ht="15">
      <c r="A78" s="225">
        <f t="shared" si="1"/>
        <v>71</v>
      </c>
      <c r="B78" s="226">
        <v>11</v>
      </c>
      <c r="C78" s="227" t="str">
        <f>VLOOKUP(B78,'Champ Classes'!A:B,2,FALSE)</f>
        <v>J16</v>
      </c>
      <c r="D78" s="228" t="str">
        <f>CONCATENATE(VLOOKUP(B78,Startlist!B:H,3,FALSE)," / ",VLOOKUP(B78,Startlist!B:H,4,FALSE))</f>
        <v>Rainer Raun / Targo Raun</v>
      </c>
      <c r="E78" s="229" t="str">
        <f>VLOOKUP(B78,Startlist!B:F,5,FALSE)</f>
        <v>EST</v>
      </c>
      <c r="F78" s="228" t="str">
        <f>VLOOKUP(B78,Startlist!B:H,7,FALSE)</f>
        <v>Honda Civic</v>
      </c>
      <c r="G78" s="228" t="str">
        <f>IF(VLOOKUP(B78,Startlist!B:H,6,FALSE)="","",VLOOKUP(B78,Startlist!B:H,6,FALSE))</f>
        <v>Thule Motorsport</v>
      </c>
      <c r="H78" s="230" t="str">
        <f>IF(VLOOKUP(B78,Results!B:N,12,FALSE)="","Retired",VLOOKUP(B78,Results!B:N,12,FALSE))</f>
        <v>37.12,0</v>
      </c>
    </row>
    <row r="79" spans="1:8" ht="15">
      <c r="A79" s="225">
        <f t="shared" si="1"/>
        <v>72</v>
      </c>
      <c r="B79" s="226">
        <v>103</v>
      </c>
      <c r="C79" s="227" t="str">
        <f>VLOOKUP(B79,'Champ Classes'!A:B,2,FALSE)</f>
        <v>Naised</v>
      </c>
      <c r="D79" s="228" t="str">
        <f>CONCATENATE(VLOOKUP(B79,Startlist!B:H,3,FALSE)," / ",VLOOKUP(B79,Startlist!B:H,4,FALSE))</f>
        <v>Cärolyn Soidla / Allar Heina</v>
      </c>
      <c r="E79" s="229" t="str">
        <f>VLOOKUP(B79,Startlist!B:F,5,FALSE)</f>
        <v>EST</v>
      </c>
      <c r="F79" s="228" t="str">
        <f>VLOOKUP(B79,Startlist!B:H,7,FALSE)</f>
        <v>Honda Civic</v>
      </c>
      <c r="G79" s="228" t="str">
        <f>IF(VLOOKUP(B79,Startlist!B:H,6,FALSE)="","",VLOOKUP(B79,Startlist!B:H,6,FALSE))</f>
        <v>CMK Racing Team</v>
      </c>
      <c r="H79" s="230" t="str">
        <f>IF(VLOOKUP(B79,Results!B:N,12,FALSE)="","Retired",VLOOKUP(B79,Results!B:N,12,FALSE))</f>
        <v>37.25,9</v>
      </c>
    </row>
    <row r="80" spans="1:8" ht="15">
      <c r="A80" s="225">
        <f t="shared" si="1"/>
        <v>73</v>
      </c>
      <c r="B80" s="226">
        <v>127</v>
      </c>
      <c r="C80" s="227" t="str">
        <f>VLOOKUP(B80,'Champ Classes'!A:B,2,FALSE)</f>
        <v>SU</v>
      </c>
      <c r="D80" s="228" t="str">
        <f>CONCATENATE(VLOOKUP(B80,Startlist!B:H,3,FALSE)," / ",VLOOKUP(B80,Startlist!B:H,4,FALSE))</f>
        <v>Marten Põder / Freddy Tõnutare</v>
      </c>
      <c r="E80" s="229" t="str">
        <f>VLOOKUP(B80,Startlist!B:F,5,FALSE)</f>
        <v>EST</v>
      </c>
      <c r="F80" s="228" t="str">
        <f>VLOOKUP(B80,Startlist!B:H,7,FALSE)</f>
        <v>Vaz 2105</v>
      </c>
      <c r="G80" s="228" t="str">
        <f>IF(VLOOKUP(B80,Startlist!B:H,6,FALSE)="","",VLOOKUP(B80,Startlist!B:H,6,FALSE))</f>
        <v>Vändra TSK</v>
      </c>
      <c r="H80" s="230" t="str">
        <f>IF(VLOOKUP(B80,Results!B:N,12,FALSE)="","Retired",VLOOKUP(B80,Results!B:N,12,FALSE))</f>
        <v>37.35,3</v>
      </c>
    </row>
    <row r="81" spans="1:8" ht="15">
      <c r="A81" s="225">
        <f t="shared" si="1"/>
        <v>74</v>
      </c>
      <c r="B81" s="226">
        <v>98</v>
      </c>
      <c r="C81" s="227" t="str">
        <f>VLOOKUP(B81,'Champ Classes'!A:B,2,FALSE)</f>
        <v>Naised</v>
      </c>
      <c r="D81" s="228" t="str">
        <f>CONCATENATE(VLOOKUP(B81,Startlist!B:H,3,FALSE)," / ",VLOOKUP(B81,Startlist!B:H,4,FALSE))</f>
        <v>Aira Lepp / Ain Lepp</v>
      </c>
      <c r="E81" s="229" t="str">
        <f>VLOOKUP(B81,Startlist!B:F,5,FALSE)</f>
        <v>EST</v>
      </c>
      <c r="F81" s="228" t="str">
        <f>VLOOKUP(B81,Startlist!B:H,7,FALSE)</f>
        <v>Nissan Sunny</v>
      </c>
      <c r="G81" s="228" t="str">
        <f>IF(VLOOKUP(B81,Startlist!B:H,6,FALSE)="","",VLOOKUP(B81,Startlist!B:H,6,FALSE))</f>
        <v>Thule Motorsport</v>
      </c>
      <c r="H81" s="230" t="str">
        <f>IF(VLOOKUP(B81,Results!B:N,12,FALSE)="","Retired",VLOOKUP(B81,Results!B:N,12,FALSE))</f>
        <v>37.39,1</v>
      </c>
    </row>
    <row r="82" spans="1:8" ht="15">
      <c r="A82" s="225">
        <f t="shared" si="1"/>
        <v>75</v>
      </c>
      <c r="B82" s="226">
        <v>108</v>
      </c>
      <c r="C82" s="227" t="str">
        <f>VLOOKUP(B82,'Champ Classes'!A:B,2,FALSE)</f>
        <v>SU</v>
      </c>
      <c r="D82" s="228" t="str">
        <f>CONCATENATE(VLOOKUP(B82,Startlist!B:H,3,FALSE)," / ",VLOOKUP(B82,Startlist!B:H,4,FALSE))</f>
        <v>Indrek Mäestu / Verko Nõmme</v>
      </c>
      <c r="E82" s="229" t="str">
        <f>VLOOKUP(B82,Startlist!B:F,5,FALSE)</f>
        <v>EST</v>
      </c>
      <c r="F82" s="228" t="str">
        <f>VLOOKUP(B82,Startlist!B:H,7,FALSE)</f>
        <v>Vaz 2105</v>
      </c>
      <c r="G82" s="228">
        <f>IF(VLOOKUP(B82,Startlist!B:H,6,FALSE)="","",VLOOKUP(B82,Startlist!B:H,6,FALSE))</f>
      </c>
      <c r="H82" s="230" t="str">
        <f>IF(VLOOKUP(B82,Results!B:N,12,FALSE)="","Retired",VLOOKUP(B82,Results!B:N,12,FALSE))</f>
        <v>37.39,7</v>
      </c>
    </row>
    <row r="83" spans="1:8" ht="15">
      <c r="A83" s="225">
        <f t="shared" si="1"/>
        <v>76</v>
      </c>
      <c r="B83" s="226">
        <v>105</v>
      </c>
      <c r="C83" s="227" t="str">
        <f>VLOOKUP(B83,'Champ Classes'!A:B,2,FALSE)</f>
        <v>2WD-SE</v>
      </c>
      <c r="D83" s="228" t="str">
        <f>CONCATENATE(VLOOKUP(B83,Startlist!B:H,3,FALSE)," / ",VLOOKUP(B83,Startlist!B:H,4,FALSE))</f>
        <v>Andres Pillerpau / Margit Tamm</v>
      </c>
      <c r="E83" s="229" t="str">
        <f>VLOOKUP(B83,Startlist!B:F,5,FALSE)</f>
        <v>EST</v>
      </c>
      <c r="F83" s="228" t="str">
        <f>VLOOKUP(B83,Startlist!B:H,7,FALSE)</f>
        <v>Toyota Celica</v>
      </c>
      <c r="G83" s="228">
        <f>IF(VLOOKUP(B83,Startlist!B:H,6,FALSE)="","",VLOOKUP(B83,Startlist!B:H,6,FALSE))</f>
      </c>
      <c r="H83" s="230" t="str">
        <f>IF(VLOOKUP(B83,Results!B:N,12,FALSE)="","Retired",VLOOKUP(B83,Results!B:N,12,FALSE))</f>
        <v>37.44,9</v>
      </c>
    </row>
    <row r="84" spans="1:8" ht="15">
      <c r="A84" s="225">
        <f t="shared" si="1"/>
        <v>77</v>
      </c>
      <c r="B84" s="226">
        <v>82</v>
      </c>
      <c r="C84" s="227" t="str">
        <f>VLOOKUP(B84,'Champ Classes'!A:B,2,FALSE)</f>
        <v>Naised</v>
      </c>
      <c r="D84" s="228" t="str">
        <f>CONCATENATE(VLOOKUP(B84,Startlist!B:H,3,FALSE)," / ",VLOOKUP(B84,Startlist!B:H,4,FALSE))</f>
        <v>Triinu Tammel / Karoliina Tammel</v>
      </c>
      <c r="E84" s="229" t="str">
        <f>VLOOKUP(B84,Startlist!B:F,5,FALSE)</f>
        <v>EST</v>
      </c>
      <c r="F84" s="228" t="str">
        <f>VLOOKUP(B84,Startlist!B:H,7,FALSE)</f>
        <v>Ford Fiesta</v>
      </c>
      <c r="G84" s="228" t="str">
        <f>IF(VLOOKUP(B84,Startlist!B:H,6,FALSE)="","",VLOOKUP(B84,Startlist!B:H,6,FALSE))</f>
        <v>Thule Motorsport</v>
      </c>
      <c r="H84" s="230" t="str">
        <f>IF(VLOOKUP(B84,Results!B:N,12,FALSE)="","Retired",VLOOKUP(B84,Results!B:N,12,FALSE))</f>
        <v>38.04,2</v>
      </c>
    </row>
    <row r="85" spans="1:8" ht="15">
      <c r="A85" s="225">
        <f t="shared" si="1"/>
        <v>78</v>
      </c>
      <c r="B85" s="226">
        <v>121</v>
      </c>
      <c r="C85" s="227" t="str">
        <f>VLOOKUP(B85,'Champ Classes'!A:B,2,FALSE)</f>
        <v>2WD-VE</v>
      </c>
      <c r="D85" s="228" t="str">
        <f>CONCATENATE(VLOOKUP(B85,Startlist!B:H,3,FALSE)," / ",VLOOKUP(B85,Startlist!B:H,4,FALSE))</f>
        <v>Kristjan Urtson / Marko Puksing</v>
      </c>
      <c r="E85" s="229" t="str">
        <f>VLOOKUP(B85,Startlist!B:F,5,FALSE)</f>
        <v>EST</v>
      </c>
      <c r="F85" s="228" t="str">
        <f>VLOOKUP(B85,Startlist!B:H,7,FALSE)</f>
        <v>Ford Focus</v>
      </c>
      <c r="G85" s="228">
        <f>IF(VLOOKUP(B85,Startlist!B:H,6,FALSE)="","",VLOOKUP(B85,Startlist!B:H,6,FALSE))</f>
      </c>
      <c r="H85" s="230" t="str">
        <f>IF(VLOOKUP(B85,Results!B:N,12,FALSE)="","Retired",VLOOKUP(B85,Results!B:N,12,FALSE))</f>
        <v>38.16,1</v>
      </c>
    </row>
    <row r="86" spans="1:8" ht="15">
      <c r="A86" s="225">
        <f t="shared" si="1"/>
        <v>79</v>
      </c>
      <c r="B86" s="226">
        <v>126</v>
      </c>
      <c r="C86" s="227" t="str">
        <f>VLOOKUP(B86,'Champ Classes'!A:B,2,FALSE)</f>
        <v>SU</v>
      </c>
      <c r="D86" s="228" t="str">
        <f>CONCATENATE(VLOOKUP(B86,Startlist!B:H,3,FALSE)," / ",VLOOKUP(B86,Startlist!B:H,4,FALSE))</f>
        <v>Sander Prii / Sander Siniaas</v>
      </c>
      <c r="E86" s="229" t="str">
        <f>VLOOKUP(B86,Startlist!B:F,5,FALSE)</f>
        <v>EST</v>
      </c>
      <c r="F86" s="228" t="str">
        <f>VLOOKUP(B86,Startlist!B:H,7,FALSE)</f>
        <v>Vaz 2107</v>
      </c>
      <c r="G86" s="228" t="str">
        <f>IF(VLOOKUP(B86,Startlist!B:H,6,FALSE)="","",VLOOKUP(B86,Startlist!B:H,6,FALSE))</f>
        <v>Apex Racing</v>
      </c>
      <c r="H86" s="230" t="str">
        <f>IF(VLOOKUP(B86,Results!B:N,12,FALSE)="","Retired",VLOOKUP(B86,Results!B:N,12,FALSE))</f>
        <v>38.16,2</v>
      </c>
    </row>
    <row r="87" spans="1:8" ht="15">
      <c r="A87" s="225">
        <f t="shared" si="1"/>
        <v>80</v>
      </c>
      <c r="B87" s="226">
        <v>3</v>
      </c>
      <c r="C87" s="227" t="str">
        <f>VLOOKUP(B87,'Champ Classes'!A:B,2,FALSE)</f>
        <v>J16</v>
      </c>
      <c r="D87" s="228" t="str">
        <f>CONCATENATE(VLOOKUP(B87,Startlist!B:H,3,FALSE)," / ",VLOOKUP(B87,Startlist!B:H,4,FALSE))</f>
        <v>Henry Tegova / Ott Kuurberg</v>
      </c>
      <c r="E87" s="229" t="str">
        <f>VLOOKUP(B87,Startlist!B:F,5,FALSE)</f>
        <v>EST</v>
      </c>
      <c r="F87" s="228" t="str">
        <f>VLOOKUP(B87,Startlist!B:H,7,FALSE)</f>
        <v>Audi A3</v>
      </c>
      <c r="G87" s="228" t="str">
        <f>IF(VLOOKUP(B87,Startlist!B:H,6,FALSE)="","",VLOOKUP(B87,Startlist!B:H,6,FALSE))</f>
        <v>A1M Motorsport</v>
      </c>
      <c r="H87" s="230" t="str">
        <f>IF(VLOOKUP(B87,Results!B:N,12,FALSE)="","Retired",VLOOKUP(B87,Results!B:N,12,FALSE))</f>
        <v>38.29,9</v>
      </c>
    </row>
    <row r="88" spans="1:8" ht="15">
      <c r="A88" s="225">
        <f t="shared" si="1"/>
        <v>81</v>
      </c>
      <c r="B88" s="226">
        <v>102</v>
      </c>
      <c r="C88" s="227" t="str">
        <f>VLOOKUP(B88,'Champ Classes'!A:B,2,FALSE)</f>
        <v>2WD-VE</v>
      </c>
      <c r="D88" s="228" t="str">
        <f>CONCATENATE(VLOOKUP(B88,Startlist!B:H,3,FALSE)," / ",VLOOKUP(B88,Startlist!B:H,4,FALSE))</f>
        <v>Kalju Kallasmaa / Kristjan Sasse</v>
      </c>
      <c r="E88" s="229" t="str">
        <f>VLOOKUP(B88,Startlist!B:F,5,FALSE)</f>
        <v>EST</v>
      </c>
      <c r="F88" s="228" t="str">
        <f>VLOOKUP(B88,Startlist!B:H,7,FALSE)</f>
        <v>Honda Civic</v>
      </c>
      <c r="G88" s="228" t="str">
        <f>IF(VLOOKUP(B88,Startlist!B:H,6,FALSE)="","",VLOOKUP(B88,Startlist!B:H,6,FALSE))</f>
        <v>Kalju Kallasmaa</v>
      </c>
      <c r="H88" s="230" t="str">
        <f>IF(VLOOKUP(B88,Results!B:N,12,FALSE)="","Retired",VLOOKUP(B88,Results!B:N,12,FALSE))</f>
        <v>38.38,9</v>
      </c>
    </row>
    <row r="89" spans="1:8" ht="15">
      <c r="A89" s="225">
        <f t="shared" si="1"/>
        <v>82</v>
      </c>
      <c r="B89" s="226">
        <v>12</v>
      </c>
      <c r="C89" s="227" t="str">
        <f>VLOOKUP(B89,'Champ Classes'!A:B,2,FALSE)</f>
        <v>J18</v>
      </c>
      <c r="D89" s="228" t="str">
        <f>CONCATENATE(VLOOKUP(B89,Startlist!B:H,3,FALSE)," / ",VLOOKUP(B89,Startlist!B:H,4,FALSE))</f>
        <v>Henri Ääremaa / Erkki Ääremaa</v>
      </c>
      <c r="E89" s="229" t="str">
        <f>VLOOKUP(B89,Startlist!B:F,5,FALSE)</f>
        <v>EST</v>
      </c>
      <c r="F89" s="228" t="str">
        <f>VLOOKUP(B89,Startlist!B:H,7,FALSE)</f>
        <v>BMW 318</v>
      </c>
      <c r="G89" s="228" t="str">
        <f>IF(VLOOKUP(B89,Startlist!B:H,6,FALSE)="","",VLOOKUP(B89,Startlist!B:H,6,FALSE))</f>
        <v>Henri/Erkki</v>
      </c>
      <c r="H89" s="230" t="str">
        <f>IF(VLOOKUP(B89,Results!B:N,12,FALSE)="","Retired",VLOOKUP(B89,Results!B:N,12,FALSE))</f>
        <v>39.17,9</v>
      </c>
    </row>
    <row r="90" spans="1:8" ht="15">
      <c r="A90" s="225">
        <f t="shared" si="1"/>
        <v>83</v>
      </c>
      <c r="B90" s="226">
        <v>92</v>
      </c>
      <c r="C90" s="227" t="str">
        <f>VLOOKUP(B90,'Champ Classes'!A:B,2,FALSE)</f>
        <v>SU</v>
      </c>
      <c r="D90" s="228" t="str">
        <f>CONCATENATE(VLOOKUP(B90,Startlist!B:H,3,FALSE)," / ",VLOOKUP(B90,Startlist!B:H,4,FALSE))</f>
        <v>Jaan Hansen / Derek Tedre</v>
      </c>
      <c r="E90" s="229" t="str">
        <f>VLOOKUP(B90,Startlist!B:F,5,FALSE)</f>
        <v>EST</v>
      </c>
      <c r="F90" s="228" t="str">
        <f>VLOOKUP(B90,Startlist!B:H,7,FALSE)</f>
        <v>Vaz 2107</v>
      </c>
      <c r="G90" s="228" t="str">
        <f>IF(VLOOKUP(B90,Startlist!B:H,6,FALSE)="","",VLOOKUP(B90,Startlist!B:H,6,FALSE))</f>
        <v>Vändra Romuring</v>
      </c>
      <c r="H90" s="230" t="str">
        <f>IF(VLOOKUP(B90,Results!B:N,12,FALSE)="","Retired",VLOOKUP(B90,Results!B:N,12,FALSE))</f>
        <v>39.37,5</v>
      </c>
    </row>
    <row r="91" spans="1:8" ht="15">
      <c r="A91" s="225">
        <f t="shared" si="1"/>
        <v>84</v>
      </c>
      <c r="B91" s="226">
        <v>18</v>
      </c>
      <c r="C91" s="227" t="str">
        <f>VLOOKUP(B91,'Champ Classes'!A:B,2,FALSE)</f>
        <v>J16</v>
      </c>
      <c r="D91" s="228" t="str">
        <f>CONCATENATE(VLOOKUP(B91,Startlist!B:H,3,FALSE)," / ",VLOOKUP(B91,Startlist!B:H,4,FALSE))</f>
        <v>Kevin Lempu / Riivo Mesila</v>
      </c>
      <c r="E91" s="229" t="str">
        <f>VLOOKUP(B91,Startlist!B:F,5,FALSE)</f>
        <v>EST</v>
      </c>
      <c r="F91" s="228" t="str">
        <f>VLOOKUP(B91,Startlist!B:H,7,FALSE)</f>
        <v>Honda Civic</v>
      </c>
      <c r="G91" s="228" t="str">
        <f>IF(VLOOKUP(B91,Startlist!B:H,6,FALSE)="","",VLOOKUP(B91,Startlist!B:H,6,FALSE))</f>
        <v>Thule Motorsport</v>
      </c>
      <c r="H91" s="230" t="str">
        <f>IF(VLOOKUP(B91,Results!B:N,12,FALSE)="","Retired",VLOOKUP(B91,Results!B:N,12,FALSE))</f>
        <v>39.59,8</v>
      </c>
    </row>
    <row r="92" spans="1:8" ht="15">
      <c r="A92" s="225">
        <f t="shared" si="1"/>
        <v>85</v>
      </c>
      <c r="B92" s="226">
        <v>96</v>
      </c>
      <c r="C92" s="227" t="str">
        <f>VLOOKUP(B92,'Champ Classes'!A:B,2,FALSE)</f>
        <v>SU</v>
      </c>
      <c r="D92" s="228" t="str">
        <f>CONCATENATE(VLOOKUP(B92,Startlist!B:H,3,FALSE)," / ",VLOOKUP(B92,Startlist!B:H,4,FALSE))</f>
        <v>Tarmo Leedis / Riho Pirk</v>
      </c>
      <c r="E92" s="229" t="str">
        <f>VLOOKUP(B92,Startlist!B:F,5,FALSE)</f>
        <v>EST</v>
      </c>
      <c r="F92" s="228" t="str">
        <f>VLOOKUP(B92,Startlist!B:H,7,FALSE)</f>
        <v>Vaz 2105</v>
      </c>
      <c r="G92" s="228">
        <f>IF(VLOOKUP(B92,Startlist!B:H,6,FALSE)="","",VLOOKUP(B92,Startlist!B:H,6,FALSE))</f>
      </c>
      <c r="H92" s="230" t="str">
        <f>IF(VLOOKUP(B92,Results!B:N,12,FALSE)="","Retired",VLOOKUP(B92,Results!B:N,12,FALSE))</f>
        <v>40.02,7</v>
      </c>
    </row>
    <row r="93" spans="1:8" ht="15">
      <c r="A93" s="225">
        <f t="shared" si="1"/>
        <v>86</v>
      </c>
      <c r="B93" s="226">
        <v>115</v>
      </c>
      <c r="C93" s="227" t="str">
        <f>VLOOKUP(B93,'Champ Classes'!A:B,2,FALSE)</f>
        <v>2WD-ST</v>
      </c>
      <c r="D93" s="228" t="str">
        <f>CONCATENATE(VLOOKUP(B93,Startlist!B:H,3,FALSE)," / ",VLOOKUP(B93,Startlist!B:H,4,FALSE))</f>
        <v>Karl-Erik Rajasalu / Andreas Liimann</v>
      </c>
      <c r="E93" s="229" t="str">
        <f>VLOOKUP(B93,Startlist!B:F,5,FALSE)</f>
        <v>EST</v>
      </c>
      <c r="F93" s="228" t="str">
        <f>VLOOKUP(B93,Startlist!B:H,7,FALSE)</f>
        <v>BMW 316I</v>
      </c>
      <c r="G93" s="228">
        <f>IF(VLOOKUP(B93,Startlist!B:H,6,FALSE)="","",VLOOKUP(B93,Startlist!B:H,6,FALSE))</f>
      </c>
      <c r="H93" s="230" t="str">
        <f>IF(VLOOKUP(B93,Results!B:N,12,FALSE)="","Retired",VLOOKUP(B93,Results!B:N,12,FALSE))</f>
        <v>40.09,9</v>
      </c>
    </row>
    <row r="94" spans="1:8" ht="15">
      <c r="A94" s="225">
        <f t="shared" si="1"/>
        <v>87</v>
      </c>
      <c r="B94" s="226">
        <v>109</v>
      </c>
      <c r="C94" s="227" t="str">
        <f>VLOOKUP(B94,'Champ Classes'!A:B,2,FALSE)</f>
        <v>SU</v>
      </c>
      <c r="D94" s="228" t="str">
        <f>CONCATENATE(VLOOKUP(B94,Startlist!B:H,3,FALSE)," / ",VLOOKUP(B94,Startlist!B:H,4,FALSE))</f>
        <v>Olavi Laupa / Rain Laupa</v>
      </c>
      <c r="E94" s="229" t="str">
        <f>VLOOKUP(B94,Startlist!B:F,5,FALSE)</f>
        <v>EST</v>
      </c>
      <c r="F94" s="228" t="str">
        <f>VLOOKUP(B94,Startlist!B:H,7,FALSE)</f>
        <v>Vaz 2106</v>
      </c>
      <c r="G94" s="228">
        <f>IF(VLOOKUP(B94,Startlist!B:H,6,FALSE)="","",VLOOKUP(B94,Startlist!B:H,6,FALSE))</f>
      </c>
      <c r="H94" s="230" t="str">
        <f>IF(VLOOKUP(B94,Results!B:N,12,FALSE)="","Retired",VLOOKUP(B94,Results!B:N,12,FALSE))</f>
        <v>40.51,1</v>
      </c>
    </row>
    <row r="95" spans="1:8" ht="15">
      <c r="A95" s="225">
        <f t="shared" si="1"/>
        <v>88</v>
      </c>
      <c r="B95" s="226">
        <v>110</v>
      </c>
      <c r="C95" s="227" t="str">
        <f>VLOOKUP(B95,'Champ Classes'!A:B,2,FALSE)</f>
        <v>Naised</v>
      </c>
      <c r="D95" s="228" t="str">
        <f>CONCATENATE(VLOOKUP(B95,Startlist!B:H,3,FALSE)," / ",VLOOKUP(B95,Startlist!B:H,4,FALSE))</f>
        <v>Laura Asu / Priit Kallas</v>
      </c>
      <c r="E95" s="229" t="str">
        <f>VLOOKUP(B95,Startlist!B:F,5,FALSE)</f>
        <v>EST</v>
      </c>
      <c r="F95" s="228" t="str">
        <f>VLOOKUP(B95,Startlist!B:H,7,FALSE)</f>
        <v>BMW 318TI</v>
      </c>
      <c r="G95" s="228">
        <f>IF(VLOOKUP(B95,Startlist!B:H,6,FALSE)="","",VLOOKUP(B95,Startlist!B:H,6,FALSE))</f>
      </c>
      <c r="H95" s="230" t="str">
        <f>IF(VLOOKUP(B95,Results!B:N,12,FALSE)="","Retired",VLOOKUP(B95,Results!B:N,12,FALSE))</f>
        <v>40.56,5</v>
      </c>
    </row>
    <row r="96" spans="1:8" ht="15">
      <c r="A96" s="225">
        <f t="shared" si="1"/>
        <v>89</v>
      </c>
      <c r="B96" s="226">
        <v>7</v>
      </c>
      <c r="C96" s="227" t="str">
        <f>VLOOKUP(B96,'Champ Classes'!A:B,2,FALSE)</f>
        <v>J16</v>
      </c>
      <c r="D96" s="228" t="str">
        <f>CONCATENATE(VLOOKUP(B96,Startlist!B:H,3,FALSE)," / ",VLOOKUP(B96,Startlist!B:H,4,FALSE))</f>
        <v>Sebastian Kupri / Alari Kupri</v>
      </c>
      <c r="E96" s="229" t="str">
        <f>VLOOKUP(B96,Startlist!B:F,5,FALSE)</f>
        <v>EST</v>
      </c>
      <c r="F96" s="228" t="str">
        <f>VLOOKUP(B96,Startlist!B:H,7,FALSE)</f>
        <v>Citroen C2</v>
      </c>
      <c r="G96" s="228" t="str">
        <f>IF(VLOOKUP(B96,Startlist!B:H,6,FALSE)="","",VLOOKUP(B96,Startlist!B:H,6,FALSE))</f>
        <v>M.S. Racing</v>
      </c>
      <c r="H96" s="230" t="str">
        <f>IF(VLOOKUP(B96,Results!B:N,12,FALSE)="","Retired",VLOOKUP(B96,Results!B:N,12,FALSE))</f>
        <v>41.30,4</v>
      </c>
    </row>
    <row r="97" spans="1:8" ht="15">
      <c r="A97" s="225">
        <f t="shared" si="1"/>
        <v>90</v>
      </c>
      <c r="B97" s="226">
        <v>4</v>
      </c>
      <c r="C97" s="227" t="str">
        <f>VLOOKUP(B97,'Champ Classes'!A:B,2,FALSE)</f>
        <v>J16</v>
      </c>
      <c r="D97" s="228" t="str">
        <f>CONCATENATE(VLOOKUP(B97,Startlist!B:H,3,FALSE)," / ",VLOOKUP(B97,Startlist!B:H,4,FALSE))</f>
        <v>Albert Ako Kokk / Marko Kokk</v>
      </c>
      <c r="E97" s="229" t="str">
        <f>VLOOKUP(B97,Startlist!B:F,5,FALSE)</f>
        <v>EST</v>
      </c>
      <c r="F97" s="228" t="str">
        <f>VLOOKUP(B97,Startlist!B:H,7,FALSE)</f>
        <v>Ford Fiesta</v>
      </c>
      <c r="G97" s="228" t="str">
        <f>IF(VLOOKUP(B97,Startlist!B:H,6,FALSE)="","",VLOOKUP(B97,Startlist!B:H,6,FALSE))</f>
        <v>Murakas Racing</v>
      </c>
      <c r="H97" s="230" t="str">
        <f>IF(VLOOKUP(B97,Results!B:N,12,FALSE)="","Retired",VLOOKUP(B97,Results!B:N,12,FALSE))</f>
        <v>43.20,1</v>
      </c>
    </row>
    <row r="98" spans="1:8" ht="15">
      <c r="A98" s="225"/>
      <c r="B98" s="226">
        <v>5</v>
      </c>
      <c r="C98" s="227" t="str">
        <f>VLOOKUP(B98,'Champ Classes'!A:B,2,FALSE)</f>
        <v>J18</v>
      </c>
      <c r="D98" s="228" t="str">
        <f>CONCATENATE(VLOOKUP(B98,Startlist!B:H,3,FALSE)," / ",VLOOKUP(B98,Startlist!B:H,4,FALSE))</f>
        <v>Rauno Valdmann / Kaur Aadna</v>
      </c>
      <c r="E98" s="229" t="str">
        <f>VLOOKUP(B98,Startlist!B:F,5,FALSE)</f>
        <v>EST</v>
      </c>
      <c r="F98" s="228" t="str">
        <f>VLOOKUP(B98,Startlist!B:H,7,FALSE)</f>
        <v>Volkswagen Golf 4</v>
      </c>
      <c r="G98" s="228" t="str">
        <f>IF(VLOOKUP(B98,Startlist!B:H,6,FALSE)="","",VLOOKUP(B98,Startlist!B:H,6,FALSE))</f>
        <v>Kehtna AMK</v>
      </c>
      <c r="H98" s="268" t="str">
        <f>IF(VLOOKUP(B98,Results!B:N,12,FALSE)="","Retired",VLOOKUP(B98,Results!B:N,12,FALSE))</f>
        <v>Retired</v>
      </c>
    </row>
    <row r="99" spans="1:8" ht="15">
      <c r="A99" s="225"/>
      <c r="B99" s="226">
        <v>9</v>
      </c>
      <c r="C99" s="227" t="str">
        <f>VLOOKUP(B99,'Champ Classes'!A:B,2,FALSE)</f>
        <v>J16</v>
      </c>
      <c r="D99" s="228" t="str">
        <f>CONCATENATE(VLOOKUP(B99,Startlist!B:H,3,FALSE)," / ",VLOOKUP(B99,Startlist!B:H,4,FALSE))</f>
        <v>Taavi Link / Lenno Link</v>
      </c>
      <c r="E99" s="229" t="str">
        <f>VLOOKUP(B99,Startlist!B:F,5,FALSE)</f>
        <v>EST</v>
      </c>
      <c r="F99" s="228" t="str">
        <f>VLOOKUP(B99,Startlist!B:H,7,FALSE)</f>
        <v>Volkswagen Polo</v>
      </c>
      <c r="G99" s="228" t="str">
        <f>IF(VLOOKUP(B99,Startlist!B:H,6,FALSE)="","",VLOOKUP(B99,Startlist!B:H,6,FALSE))</f>
        <v>Kehtna AMK</v>
      </c>
      <c r="H99" s="268" t="str">
        <f>IF(VLOOKUP(B99,Results!B:N,12,FALSE)="","Retired",VLOOKUP(B99,Results!B:N,12,FALSE))</f>
        <v>Retired</v>
      </c>
    </row>
    <row r="100" spans="1:8" ht="15">
      <c r="A100" s="225"/>
      <c r="B100" s="226">
        <v>21</v>
      </c>
      <c r="C100" s="227" t="str">
        <f>VLOOKUP(B100,'Champ Classes'!A:B,2,FALSE)</f>
        <v>J16</v>
      </c>
      <c r="D100" s="228" t="str">
        <f>CONCATENATE(VLOOKUP(B100,Startlist!B:H,3,FALSE)," / ",VLOOKUP(B100,Startlist!B:H,4,FALSE))</f>
        <v>Hanna Lisette Aabna / Laur Merisalu</v>
      </c>
      <c r="E100" s="229" t="str">
        <f>VLOOKUP(B100,Startlist!B:F,5,FALSE)</f>
        <v>EST</v>
      </c>
      <c r="F100" s="228" t="str">
        <f>VLOOKUP(B100,Startlist!B:H,7,FALSE)</f>
        <v>Ford Fiesta</v>
      </c>
      <c r="G100" s="228" t="str">
        <f>IF(VLOOKUP(B100,Startlist!B:H,6,FALSE)="","",VLOOKUP(B100,Startlist!B:H,6,FALSE))</f>
        <v>HT Motorsport</v>
      </c>
      <c r="H100" s="268" t="str">
        <f>IF(VLOOKUP(B100,Results!B:N,12,FALSE)="","Retired",VLOOKUP(B100,Results!B:N,12,FALSE))</f>
        <v>Retired</v>
      </c>
    </row>
    <row r="101" spans="1:8" ht="15">
      <c r="A101" s="225"/>
      <c r="B101" s="226">
        <v>31</v>
      </c>
      <c r="C101" s="227" t="str">
        <f>VLOOKUP(B101,'Champ Classes'!A:B,2,FALSE)</f>
        <v>2WD-VE</v>
      </c>
      <c r="D101" s="228" t="str">
        <f>CONCATENATE(VLOOKUP(B101,Startlist!B:H,3,FALSE)," / ",VLOOKUP(B101,Startlist!B:H,4,FALSE))</f>
        <v>Ken Liivrand / Karl Luhaäär</v>
      </c>
      <c r="E101" s="229" t="str">
        <f>VLOOKUP(B101,Startlist!B:F,5,FALSE)</f>
        <v>EST</v>
      </c>
      <c r="F101" s="228" t="str">
        <f>VLOOKUP(B101,Startlist!B:H,7,FALSE)</f>
        <v>Honda Civic</v>
      </c>
      <c r="G101" s="228" t="str">
        <f>IF(VLOOKUP(B101,Startlist!B:H,6,FALSE)="","",VLOOKUP(B101,Startlist!B:H,6,FALSE))</f>
        <v>Vilsport Klubi MTÜ</v>
      </c>
      <c r="H101" s="268" t="str">
        <f>IF(VLOOKUP(B101,Results!B:N,12,FALSE)="","Retired",VLOOKUP(B101,Results!B:N,12,FALSE))</f>
        <v>Retired</v>
      </c>
    </row>
    <row r="102" spans="1:8" ht="15">
      <c r="A102" s="225"/>
      <c r="B102" s="226">
        <v>49</v>
      </c>
      <c r="C102" s="227" t="str">
        <f>VLOOKUP(B102,'Champ Classes'!A:B,2,FALSE)</f>
        <v>2WD-SE</v>
      </c>
      <c r="D102" s="228" t="str">
        <f>CONCATENATE(VLOOKUP(B102,Startlist!B:H,3,FALSE)," / ",VLOOKUP(B102,Startlist!B:H,4,FALSE))</f>
        <v>Raul Aava / Kristjan Peegel</v>
      </c>
      <c r="E102" s="229" t="str">
        <f>VLOOKUP(B102,Startlist!B:F,5,FALSE)</f>
        <v>EST</v>
      </c>
      <c r="F102" s="228" t="str">
        <f>VLOOKUP(B102,Startlist!B:H,7,FALSE)</f>
        <v>Honda Civic</v>
      </c>
      <c r="G102" s="228" t="str">
        <f>IF(VLOOKUP(B102,Startlist!B:H,6,FALSE)="","",VLOOKUP(B102,Startlist!B:H,6,FALSE))</f>
        <v>Kiired ja Õlised</v>
      </c>
      <c r="H102" s="268" t="str">
        <f>IF(VLOOKUP(B102,Results!B:N,12,FALSE)="","Retired",VLOOKUP(B102,Results!B:N,12,FALSE))</f>
        <v>Retired</v>
      </c>
    </row>
    <row r="103" spans="1:8" ht="15">
      <c r="A103" s="225"/>
      <c r="B103" s="226">
        <v>54</v>
      </c>
      <c r="C103" s="227" t="str">
        <f>VLOOKUP(B103,'Champ Classes'!A:B,2,FALSE)</f>
        <v>2WD-VT</v>
      </c>
      <c r="D103" s="228" t="str">
        <f>CONCATENATE(VLOOKUP(B103,Startlist!B:H,3,FALSE)," / ",VLOOKUP(B103,Startlist!B:H,4,FALSE))</f>
        <v>Asko Meos / Hellar Sile</v>
      </c>
      <c r="E103" s="229" t="str">
        <f>VLOOKUP(B103,Startlist!B:F,5,FALSE)</f>
        <v>EST</v>
      </c>
      <c r="F103" s="228" t="str">
        <f>VLOOKUP(B103,Startlist!B:H,7,FALSE)</f>
        <v>BMW 318</v>
      </c>
      <c r="G103" s="228" t="str">
        <f>IF(VLOOKUP(B103,Startlist!B:H,6,FALSE)="","",VLOOKUP(B103,Startlist!B:H,6,FALSE))</f>
        <v>A1M Motorsport</v>
      </c>
      <c r="H103" s="268" t="str">
        <f>IF(VLOOKUP(B103,Results!B:N,12,FALSE)="","Retired",VLOOKUP(B103,Results!B:N,12,FALSE))</f>
        <v>Retired</v>
      </c>
    </row>
    <row r="104" spans="1:8" ht="15">
      <c r="A104" s="225"/>
      <c r="B104" s="226">
        <v>59</v>
      </c>
      <c r="C104" s="227" t="str">
        <f>VLOOKUP(B104,'Champ Classes'!A:B,2,FALSE)</f>
        <v>2WD-SE</v>
      </c>
      <c r="D104" s="228" t="str">
        <f>CONCATENATE(VLOOKUP(B104,Startlist!B:H,3,FALSE)," / ",VLOOKUP(B104,Startlist!B:H,4,FALSE))</f>
        <v>Marti Halling / Reijo Kübarsepp</v>
      </c>
      <c r="E104" s="229" t="str">
        <f>VLOOKUP(B104,Startlist!B:F,5,FALSE)</f>
        <v>EST</v>
      </c>
      <c r="F104" s="228" t="str">
        <f>VLOOKUP(B104,Startlist!B:H,7,FALSE)</f>
        <v>Honda Civic Type-R</v>
      </c>
      <c r="G104" s="228" t="str">
        <f>IF(VLOOKUP(B104,Startlist!B:H,6,FALSE)="","",VLOOKUP(B104,Startlist!B:H,6,FALSE))</f>
        <v>Kadrina Hobiklubi</v>
      </c>
      <c r="H104" s="268" t="str">
        <f>IF(VLOOKUP(B104,Results!B:N,12,FALSE)="","Retired",VLOOKUP(B104,Results!B:N,12,FALSE))</f>
        <v>Retired</v>
      </c>
    </row>
    <row r="105" spans="1:8" ht="15">
      <c r="A105" s="225"/>
      <c r="B105" s="226">
        <v>61</v>
      </c>
      <c r="C105" s="227" t="str">
        <f>VLOOKUP(B105,'Champ Classes'!A:B,2,FALSE)</f>
        <v>2WD-VE</v>
      </c>
      <c r="D105" s="228" t="str">
        <f>CONCATENATE(VLOOKUP(B105,Startlist!B:H,3,FALSE)," / ",VLOOKUP(B105,Startlist!B:H,4,FALSE))</f>
        <v>Vaido Järvela / Tanel Laurimaa</v>
      </c>
      <c r="E105" s="229" t="str">
        <f>VLOOKUP(B105,Startlist!B:F,5,FALSE)</f>
        <v>EST</v>
      </c>
      <c r="F105" s="228" t="str">
        <f>VLOOKUP(B105,Startlist!B:H,7,FALSE)</f>
        <v>Volkswagen Golf</v>
      </c>
      <c r="G105" s="228" t="str">
        <f>IF(VLOOKUP(B105,Startlist!B:H,6,FALSE)="","",VLOOKUP(B105,Startlist!B:H,6,FALSE))</f>
        <v>Juuru Tehnikaklubi</v>
      </c>
      <c r="H105" s="268" t="str">
        <f>IF(VLOOKUP(B105,Results!B:N,12,FALSE)="","Retired",VLOOKUP(B105,Results!B:N,12,FALSE))</f>
        <v>Retired</v>
      </c>
    </row>
    <row r="106" spans="1:8" ht="15">
      <c r="A106" s="225"/>
      <c r="B106" s="226">
        <v>72</v>
      </c>
      <c r="C106" s="227" t="str">
        <f>VLOOKUP(B106,'Champ Classes'!A:B,2,FALSE)</f>
        <v>2WD-ST</v>
      </c>
      <c r="D106" s="228" t="str">
        <f>CONCATENATE(VLOOKUP(B106,Startlist!B:H,3,FALSE)," / ",VLOOKUP(B106,Startlist!B:H,4,FALSE))</f>
        <v>Janno Johanson / Ave Lossmann</v>
      </c>
      <c r="E106" s="229" t="str">
        <f>VLOOKUP(B106,Startlist!B:F,5,FALSE)</f>
        <v>EST</v>
      </c>
      <c r="F106" s="228" t="str">
        <f>VLOOKUP(B106,Startlist!B:H,7,FALSE)</f>
        <v>BMW 325I</v>
      </c>
      <c r="G106" s="228">
        <f>IF(VLOOKUP(B106,Startlist!B:H,6,FALSE)="","",VLOOKUP(B106,Startlist!B:H,6,FALSE))</f>
      </c>
      <c r="H106" s="268" t="str">
        <f>IF(VLOOKUP(B106,Results!B:N,12,FALSE)="","Retired",VLOOKUP(B106,Results!B:N,12,FALSE))</f>
        <v>Retired</v>
      </c>
    </row>
    <row r="107" spans="1:8" ht="15">
      <c r="A107" s="225"/>
      <c r="B107" s="226">
        <v>77</v>
      </c>
      <c r="C107" s="227" t="str">
        <f>VLOOKUP(B107,'Champ Classes'!A:B,2,FALSE)</f>
        <v>2WD-SE</v>
      </c>
      <c r="D107" s="228" t="str">
        <f>CONCATENATE(VLOOKUP(B107,Startlist!B:H,3,FALSE)," / ",VLOOKUP(B107,Startlist!B:H,4,FALSE))</f>
        <v>Mati Männa / Kristjan Nõulik</v>
      </c>
      <c r="E107" s="229" t="str">
        <f>VLOOKUP(B107,Startlist!B:F,5,FALSE)</f>
        <v>EST</v>
      </c>
      <c r="F107" s="228" t="str">
        <f>VLOOKUP(B107,Startlist!B:H,7,FALSE)</f>
        <v>Honda Civic</v>
      </c>
      <c r="G107" s="228" t="str">
        <f>IF(VLOOKUP(B107,Startlist!B:H,6,FALSE)="","",VLOOKUP(B107,Startlist!B:H,6,FALSE))</f>
        <v>Kehtna AMK</v>
      </c>
      <c r="H107" s="268" t="str">
        <f>IF(VLOOKUP(B107,Results!B:N,12,FALSE)="","Retired",VLOOKUP(B107,Results!B:N,12,FALSE))</f>
        <v>Retired</v>
      </c>
    </row>
    <row r="108" spans="1:8" ht="15">
      <c r="A108" s="225"/>
      <c r="B108" s="226">
        <v>85</v>
      </c>
      <c r="C108" s="227" t="str">
        <f>VLOOKUP(B108,'Champ Classes'!A:B,2,FALSE)</f>
        <v>4WD</v>
      </c>
      <c r="D108" s="228" t="str">
        <f>CONCATENATE(VLOOKUP(B108,Startlist!B:H,3,FALSE)," / ",VLOOKUP(B108,Startlist!B:H,4,FALSE))</f>
        <v>Jüri Sinikas / Siim Sinikas</v>
      </c>
      <c r="E108" s="229" t="str">
        <f>VLOOKUP(B108,Startlist!B:F,5,FALSE)</f>
        <v>EST</v>
      </c>
      <c r="F108" s="228" t="str">
        <f>VLOOKUP(B108,Startlist!B:H,7,FALSE)</f>
        <v>Audi A4</v>
      </c>
      <c r="G108" s="228">
        <f>IF(VLOOKUP(B108,Startlist!B:H,6,FALSE)="","",VLOOKUP(B108,Startlist!B:H,6,FALSE))</f>
      </c>
      <c r="H108" s="268" t="str">
        <f>IF(VLOOKUP(B108,Results!B:N,12,FALSE)="","Retired",VLOOKUP(B108,Results!B:N,12,FALSE))</f>
        <v>Retired</v>
      </c>
    </row>
    <row r="109" spans="1:8" ht="15">
      <c r="A109" s="225"/>
      <c r="B109" s="226">
        <v>91</v>
      </c>
      <c r="C109" s="227" t="str">
        <f>VLOOKUP(B109,'Champ Classes'!A:B,2,FALSE)</f>
        <v>2WD-VT</v>
      </c>
      <c r="D109" s="228" t="str">
        <f>CONCATENATE(VLOOKUP(B109,Startlist!B:H,3,FALSE)," / ",VLOOKUP(B109,Startlist!B:H,4,FALSE))</f>
        <v>Jaak Riisberg / Taavi Kivi</v>
      </c>
      <c r="E109" s="229" t="str">
        <f>VLOOKUP(B109,Startlist!B:F,5,FALSE)</f>
        <v>EST</v>
      </c>
      <c r="F109" s="228" t="str">
        <f>VLOOKUP(B109,Startlist!B:H,7,FALSE)</f>
        <v>BMW 318IS</v>
      </c>
      <c r="G109" s="228" t="str">
        <f>IF(VLOOKUP(B109,Startlist!B:H,6,FALSE)="","",VLOOKUP(B109,Startlist!B:H,6,FALSE))</f>
        <v>RehvidPluss</v>
      </c>
      <c r="H109" s="268" t="str">
        <f>IF(VLOOKUP(B109,Results!B:N,12,FALSE)="","Retired",VLOOKUP(B109,Results!B:N,12,FALSE))</f>
        <v>Retired</v>
      </c>
    </row>
    <row r="110" spans="1:8" ht="15">
      <c r="A110" s="225"/>
      <c r="B110" s="226">
        <v>94</v>
      </c>
      <c r="C110" s="227" t="str">
        <f>VLOOKUP(B110,'Champ Classes'!A:B,2,FALSE)</f>
        <v>2WD-ST</v>
      </c>
      <c r="D110" s="228" t="str">
        <f>CONCATENATE(VLOOKUP(B110,Startlist!B:H,3,FALSE)," / ",VLOOKUP(B110,Startlist!B:H,4,FALSE))</f>
        <v>Meelis Lember / Sten Soomaa</v>
      </c>
      <c r="E110" s="229" t="str">
        <f>VLOOKUP(B110,Startlist!B:F,5,FALSE)</f>
        <v>EST</v>
      </c>
      <c r="F110" s="228" t="str">
        <f>VLOOKUP(B110,Startlist!B:H,7,FALSE)</f>
        <v>BMW 316</v>
      </c>
      <c r="G110" s="228">
        <f>IF(VLOOKUP(B110,Startlist!B:H,6,FALSE)="","",VLOOKUP(B110,Startlist!B:H,6,FALSE))</f>
      </c>
      <c r="H110" s="268" t="str">
        <f>IF(VLOOKUP(B110,Results!B:N,12,FALSE)="","Retired",VLOOKUP(B110,Results!B:N,12,FALSE))</f>
        <v>Retired</v>
      </c>
    </row>
    <row r="111" spans="1:8" ht="15">
      <c r="A111" s="225"/>
      <c r="B111" s="226">
        <v>95</v>
      </c>
      <c r="C111" s="227" t="str">
        <f>VLOOKUP(B111,'Champ Classes'!A:B,2,FALSE)</f>
        <v>2WD-VT</v>
      </c>
      <c r="D111" s="228" t="str">
        <f>CONCATENATE(VLOOKUP(B111,Startlist!B:H,3,FALSE)," / ",VLOOKUP(B111,Startlist!B:H,4,FALSE))</f>
        <v>Kristjan Ojaste / Tõnu Tikerpalu</v>
      </c>
      <c r="E111" s="229" t="str">
        <f>VLOOKUP(B111,Startlist!B:F,5,FALSE)</f>
        <v>EST</v>
      </c>
      <c r="F111" s="228" t="str">
        <f>VLOOKUP(B111,Startlist!B:H,7,FALSE)</f>
        <v>BMW 318TI</v>
      </c>
      <c r="G111" s="228" t="str">
        <f>IF(VLOOKUP(B111,Startlist!B:H,6,FALSE)="","",VLOOKUP(B111,Startlist!B:H,6,FALSE))</f>
        <v>A1M Motorsport</v>
      </c>
      <c r="H111" s="268" t="str">
        <f>IF(VLOOKUP(B111,Results!B:N,12,FALSE)="","Retired",VLOOKUP(B111,Results!B:N,12,FALSE))</f>
        <v>Retired</v>
      </c>
    </row>
    <row r="112" spans="1:8" ht="15">
      <c r="A112" s="225"/>
      <c r="B112" s="226">
        <v>97</v>
      </c>
      <c r="C112" s="227" t="str">
        <f>VLOOKUP(B112,'Champ Classes'!A:B,2,FALSE)</f>
        <v>2WD-VE</v>
      </c>
      <c r="D112" s="228" t="str">
        <f>CONCATENATE(VLOOKUP(B112,Startlist!B:H,3,FALSE)," / ",VLOOKUP(B112,Startlist!B:H,4,FALSE))</f>
        <v>Frants Seer / Georg Stavitski</v>
      </c>
      <c r="E112" s="229" t="str">
        <f>VLOOKUP(B112,Startlist!B:F,5,FALSE)</f>
        <v>EST</v>
      </c>
      <c r="F112" s="228" t="str">
        <f>VLOOKUP(B112,Startlist!B:H,7,FALSE)</f>
        <v>Ford Puma</v>
      </c>
      <c r="G112" s="228">
        <f>IF(VLOOKUP(B112,Startlist!B:H,6,FALSE)="","",VLOOKUP(B112,Startlist!B:H,6,FALSE))</f>
      </c>
      <c r="H112" s="268" t="str">
        <f>IF(VLOOKUP(B112,Results!B:N,12,FALSE)="","Retired",VLOOKUP(B112,Results!B:N,12,FALSE))</f>
        <v>Retired</v>
      </c>
    </row>
    <row r="113" spans="1:8" ht="15">
      <c r="A113" s="225"/>
      <c r="B113" s="226">
        <v>101</v>
      </c>
      <c r="C113" s="227" t="str">
        <f>VLOOKUP(B113,'Champ Classes'!A:B,2,FALSE)</f>
        <v>2WD-VE</v>
      </c>
      <c r="D113" s="228" t="str">
        <f>CONCATENATE(VLOOKUP(B113,Startlist!B:H,3,FALSE)," / ",VLOOKUP(B113,Startlist!B:H,4,FALSE))</f>
        <v>Mikk Paju / Markus Rene Pae</v>
      </c>
      <c r="E113" s="229" t="str">
        <f>VLOOKUP(B113,Startlist!B:F,5,FALSE)</f>
        <v>EST</v>
      </c>
      <c r="F113" s="228" t="str">
        <f>VLOOKUP(B113,Startlist!B:H,7,FALSE)</f>
        <v>Honda Civic</v>
      </c>
      <c r="G113" s="228">
        <f>IF(VLOOKUP(B113,Startlist!B:H,6,FALSE)="","",VLOOKUP(B113,Startlist!B:H,6,FALSE))</f>
      </c>
      <c r="H113" s="268" t="str">
        <f>IF(VLOOKUP(B113,Results!B:N,12,FALSE)="","Retired",VLOOKUP(B113,Results!B:N,12,FALSE))</f>
        <v>Retired</v>
      </c>
    </row>
    <row r="114" spans="1:8" ht="15">
      <c r="A114" s="225"/>
      <c r="B114" s="226">
        <v>106</v>
      </c>
      <c r="C114" s="227" t="str">
        <f>VLOOKUP(B114,'Champ Classes'!A:B,2,FALSE)</f>
        <v>2WD-VE</v>
      </c>
      <c r="D114" s="228" t="str">
        <f>CONCATENATE(VLOOKUP(B114,Startlist!B:H,3,FALSE)," / ",VLOOKUP(B114,Startlist!B:H,4,FALSE))</f>
        <v>Kristjan Sarv / Sander Sarv</v>
      </c>
      <c r="E114" s="229" t="str">
        <f>VLOOKUP(B114,Startlist!B:F,5,FALSE)</f>
        <v>EST</v>
      </c>
      <c r="F114" s="228" t="str">
        <f>VLOOKUP(B114,Startlist!B:H,7,FALSE)</f>
        <v>Audi A3</v>
      </c>
      <c r="G114" s="228">
        <f>IF(VLOOKUP(B114,Startlist!B:H,6,FALSE)="","",VLOOKUP(B114,Startlist!B:H,6,FALSE))</f>
      </c>
      <c r="H114" s="268" t="str">
        <f>IF(VLOOKUP(B114,Results!B:N,12,FALSE)="","Retired",VLOOKUP(B114,Results!B:N,12,FALSE))</f>
        <v>Retired</v>
      </c>
    </row>
    <row r="115" spans="1:8" ht="15">
      <c r="A115" s="225"/>
      <c r="B115" s="226">
        <v>107</v>
      </c>
      <c r="C115" s="227" t="str">
        <f>VLOOKUP(B115,'Champ Classes'!A:B,2,FALSE)</f>
        <v>SU</v>
      </c>
      <c r="D115" s="228" t="str">
        <f>CONCATENATE(VLOOKUP(B115,Startlist!B:H,3,FALSE)," / ",VLOOKUP(B115,Startlist!B:H,4,FALSE))</f>
        <v>Kaspar Kanne / Heigo Oja</v>
      </c>
      <c r="E115" s="229" t="str">
        <f>VLOOKUP(B115,Startlist!B:F,5,FALSE)</f>
        <v>EST</v>
      </c>
      <c r="F115" s="228" t="str">
        <f>VLOOKUP(B115,Startlist!B:H,7,FALSE)</f>
        <v>Lada 2105</v>
      </c>
      <c r="G115" s="228">
        <f>IF(VLOOKUP(B115,Startlist!B:H,6,FALSE)="","",VLOOKUP(B115,Startlist!B:H,6,FALSE))</f>
      </c>
      <c r="H115" s="268" t="str">
        <f>IF(VLOOKUP(B115,Results!B:N,12,FALSE)="","Retired",VLOOKUP(B115,Results!B:N,12,FALSE))</f>
        <v>Retired</v>
      </c>
    </row>
    <row r="116" spans="1:8" ht="15">
      <c r="A116" s="225"/>
      <c r="B116" s="226">
        <v>111</v>
      </c>
      <c r="C116" s="227" t="str">
        <f>VLOOKUP(B116,'Champ Classes'!A:B,2,FALSE)</f>
        <v>2WD-VE</v>
      </c>
      <c r="D116" s="228" t="str">
        <f>CONCATENATE(VLOOKUP(B116,Startlist!B:H,3,FALSE)," / ",VLOOKUP(B116,Startlist!B:H,4,FALSE))</f>
        <v>Tommy Toim / Taavi Pirnipuu</v>
      </c>
      <c r="E116" s="229" t="str">
        <f>VLOOKUP(B116,Startlist!B:F,5,FALSE)</f>
        <v>EST</v>
      </c>
      <c r="F116" s="228" t="str">
        <f>VLOOKUP(B116,Startlist!B:H,7,FALSE)</f>
        <v>Toyota Corolla</v>
      </c>
      <c r="G116" s="228" t="str">
        <f>IF(VLOOKUP(B116,Startlist!B:H,6,FALSE)="","",VLOOKUP(B116,Startlist!B:H,6,FALSE))</f>
        <v>Vilsport Klubi MTÜ</v>
      </c>
      <c r="H116" s="268" t="str">
        <f>IF(VLOOKUP(B116,Results!B:N,12,FALSE)="","Retired",VLOOKUP(B116,Results!B:N,12,FALSE))</f>
        <v>Retired</v>
      </c>
    </row>
    <row r="117" spans="1:8" ht="15">
      <c r="A117" s="225"/>
      <c r="B117" s="226">
        <v>113</v>
      </c>
      <c r="C117" s="227" t="str">
        <f>VLOOKUP(B117,'Champ Classes'!A:B,2,FALSE)</f>
        <v>2WD-SE</v>
      </c>
      <c r="D117" s="228" t="str">
        <f>CONCATENATE(VLOOKUP(B117,Startlist!B:H,3,FALSE)," / ",VLOOKUP(B117,Startlist!B:H,4,FALSE))</f>
        <v>Artjom Kudrjavtsev / Rain Viin</v>
      </c>
      <c r="E117" s="229" t="str">
        <f>VLOOKUP(B117,Startlist!B:F,5,FALSE)</f>
        <v>EST</v>
      </c>
      <c r="F117" s="228" t="str">
        <f>VLOOKUP(B117,Startlist!B:H,7,FALSE)</f>
        <v>Volkswagen Golf 4</v>
      </c>
      <c r="G117" s="228" t="str">
        <f>IF(VLOOKUP(B117,Startlist!B:H,6,FALSE)="","",VLOOKUP(B117,Startlist!B:H,6,FALSE))</f>
        <v>Kehtna AMK</v>
      </c>
      <c r="H117" s="268" t="str">
        <f>IF(VLOOKUP(B117,Results!B:N,12,FALSE)="","Retired",VLOOKUP(B117,Results!B:N,12,FALSE))</f>
        <v>Retired</v>
      </c>
    </row>
    <row r="118" spans="1:8" ht="15">
      <c r="A118" s="225"/>
      <c r="B118" s="226">
        <v>114</v>
      </c>
      <c r="C118" s="227" t="str">
        <f>VLOOKUP(B118,'Champ Classes'!A:B,2,FALSE)</f>
        <v>2WD-ST</v>
      </c>
      <c r="D118" s="228" t="str">
        <f>CONCATENATE(VLOOKUP(B118,Startlist!B:H,3,FALSE)," / ",VLOOKUP(B118,Startlist!B:H,4,FALSE))</f>
        <v>Martin Absalon / Jakko Viilo</v>
      </c>
      <c r="E118" s="229" t="str">
        <f>VLOOKUP(B118,Startlist!B:F,5,FALSE)</f>
        <v>EST</v>
      </c>
      <c r="F118" s="228" t="str">
        <f>VLOOKUP(B118,Startlist!B:H,7,FALSE)</f>
        <v>BMW 323I</v>
      </c>
      <c r="G118" s="228" t="str">
        <f>IF(VLOOKUP(B118,Startlist!B:H,6,FALSE)="","",VLOOKUP(B118,Startlist!B:H,6,FALSE))</f>
        <v>KAUR Motorsport</v>
      </c>
      <c r="H118" s="268" t="str">
        <f>IF(VLOOKUP(B118,Results!B:N,12,FALSE)="","Retired",VLOOKUP(B118,Results!B:N,12,FALSE))</f>
        <v>Retired</v>
      </c>
    </row>
    <row r="119" spans="1:8" ht="15">
      <c r="A119" s="225"/>
      <c r="B119" s="226">
        <v>116</v>
      </c>
      <c r="C119" s="227" t="str">
        <f>VLOOKUP(B119,'Champ Classes'!A:B,2,FALSE)</f>
        <v>2WD-ST</v>
      </c>
      <c r="D119" s="228" t="str">
        <f>CONCATENATE(VLOOKUP(B119,Startlist!B:H,3,FALSE)," / ",VLOOKUP(B119,Startlist!B:H,4,FALSE))</f>
        <v>Egerd Enok / Ergi Enok</v>
      </c>
      <c r="E119" s="229" t="str">
        <f>VLOOKUP(B119,Startlist!B:F,5,FALSE)</f>
        <v>EST</v>
      </c>
      <c r="F119" s="228" t="str">
        <f>VLOOKUP(B119,Startlist!B:H,7,FALSE)</f>
        <v>BMW 316</v>
      </c>
      <c r="G119" s="228">
        <f>IF(VLOOKUP(B119,Startlist!B:H,6,FALSE)="","",VLOOKUP(B119,Startlist!B:H,6,FALSE))</f>
      </c>
      <c r="H119" s="268" t="str">
        <f>IF(VLOOKUP(B119,Results!B:N,12,FALSE)="","Retired",VLOOKUP(B119,Results!B:N,12,FALSE))</f>
        <v>Retired</v>
      </c>
    </row>
    <row r="120" spans="1:8" ht="15">
      <c r="A120" s="225"/>
      <c r="B120" s="226">
        <v>117</v>
      </c>
      <c r="C120" s="227" t="str">
        <f>VLOOKUP(B120,'Champ Classes'!A:B,2,FALSE)</f>
        <v>2WD-ST</v>
      </c>
      <c r="D120" s="228" t="str">
        <f>CONCATENATE(VLOOKUP(B120,Startlist!B:H,3,FALSE)," / ",VLOOKUP(B120,Startlist!B:H,4,FALSE))</f>
        <v>Vahur Mäesalu / Siim Oja</v>
      </c>
      <c r="E120" s="229" t="str">
        <f>VLOOKUP(B120,Startlist!B:F,5,FALSE)</f>
        <v>EST</v>
      </c>
      <c r="F120" s="228" t="str">
        <f>VLOOKUP(B120,Startlist!B:H,7,FALSE)</f>
        <v>BMW 328</v>
      </c>
      <c r="G120" s="228" t="str">
        <f>IF(VLOOKUP(B120,Startlist!B:H,6,FALSE)="","",VLOOKUP(B120,Startlist!B:H,6,FALSE))</f>
        <v>VM Motorsport</v>
      </c>
      <c r="H120" s="268" t="str">
        <f>IF(VLOOKUP(B120,Results!B:N,12,FALSE)="","Retired",VLOOKUP(B120,Results!B:N,12,FALSE))</f>
        <v>Retired</v>
      </c>
    </row>
    <row r="121" spans="1:8" ht="15">
      <c r="A121" s="225"/>
      <c r="B121" s="226">
        <v>119</v>
      </c>
      <c r="C121" s="227" t="str">
        <f>VLOOKUP(B121,'Champ Classes'!A:B,2,FALSE)</f>
        <v>2WD-ST</v>
      </c>
      <c r="D121" s="228" t="str">
        <f>CONCATENATE(VLOOKUP(B121,Startlist!B:H,3,FALSE)," / ",VLOOKUP(B121,Startlist!B:H,4,FALSE))</f>
        <v>Endry Metsmaa / Kert-Oswald Mürk</v>
      </c>
      <c r="E121" s="229" t="str">
        <f>VLOOKUP(B121,Startlist!B:F,5,FALSE)</f>
        <v>EST</v>
      </c>
      <c r="F121" s="228" t="str">
        <f>VLOOKUP(B121,Startlist!B:H,7,FALSE)</f>
        <v>BMW 318I</v>
      </c>
      <c r="G121" s="228">
        <f>IF(VLOOKUP(B121,Startlist!B:H,6,FALSE)="","",VLOOKUP(B121,Startlist!B:H,6,FALSE))</f>
      </c>
      <c r="H121" s="268" t="str">
        <f>IF(VLOOKUP(B121,Results!B:N,12,FALSE)="","Retired",VLOOKUP(B121,Results!B:N,12,FALSE))</f>
        <v>Retired</v>
      </c>
    </row>
    <row r="122" spans="1:8" ht="15">
      <c r="A122" s="225"/>
      <c r="B122" s="226">
        <v>120</v>
      </c>
      <c r="C122" s="227" t="str">
        <f>VLOOKUP(B122,'Champ Classes'!A:B,2,FALSE)</f>
        <v>2WD-ST</v>
      </c>
      <c r="D122" s="228" t="str">
        <f>CONCATENATE(VLOOKUP(B122,Startlist!B:H,3,FALSE)," / ",VLOOKUP(B122,Startlist!B:H,4,FALSE))</f>
        <v>Andrus Laidre / Reimo Särg</v>
      </c>
      <c r="E122" s="229" t="str">
        <f>VLOOKUP(B122,Startlist!B:F,5,FALSE)</f>
        <v>EST</v>
      </c>
      <c r="F122" s="228" t="str">
        <f>VLOOKUP(B122,Startlist!B:H,7,FALSE)</f>
        <v>BMW 330</v>
      </c>
      <c r="G122" s="228">
        <f>IF(VLOOKUP(B122,Startlist!B:H,6,FALSE)="","",VLOOKUP(B122,Startlist!B:H,6,FALSE))</f>
      </c>
      <c r="H122" s="268" t="str">
        <f>IF(VLOOKUP(B122,Results!B:N,12,FALSE)="","Retired",VLOOKUP(B122,Results!B:N,12,FALSE))</f>
        <v>Retired</v>
      </c>
    </row>
    <row r="123" spans="1:8" ht="15">
      <c r="A123" s="225"/>
      <c r="B123" s="226">
        <v>125</v>
      </c>
      <c r="C123" s="227" t="str">
        <f>VLOOKUP(B123,'Champ Classes'!A:B,2,FALSE)</f>
        <v>Naised</v>
      </c>
      <c r="D123" s="228" t="str">
        <f>CONCATENATE(VLOOKUP(B123,Startlist!B:H,3,FALSE)," / ",VLOOKUP(B123,Startlist!B:H,4,FALSE))</f>
        <v>Agnes Ristolainen / Lauri Ristolainen</v>
      </c>
      <c r="E123" s="229" t="str">
        <f>VLOOKUP(B123,Startlist!B:F,5,FALSE)</f>
        <v>EST</v>
      </c>
      <c r="F123" s="228" t="str">
        <f>VLOOKUP(B123,Startlist!B:H,7,FALSE)</f>
        <v>Honda Civic Type-R</v>
      </c>
      <c r="G123" s="228" t="str">
        <f>IF(VLOOKUP(B123,Startlist!B:H,6,FALSE)="","",VLOOKUP(B123,Startlist!B:H,6,FALSE))</f>
        <v>Lauri Ristolainen</v>
      </c>
      <c r="H123" s="268" t="str">
        <f>IF(VLOOKUP(B123,Results!B:N,12,FALSE)="","Retired",VLOOKUP(B123,Results!B:N,12,FALSE))</f>
        <v>Retired</v>
      </c>
    </row>
    <row r="124" spans="1:8" ht="15">
      <c r="A124" s="225"/>
      <c r="B124" s="226">
        <v>128</v>
      </c>
      <c r="C124" s="227" t="str">
        <f>VLOOKUP(B124,'Champ Classes'!A:B,2,FALSE)</f>
        <v>SU</v>
      </c>
      <c r="D124" s="228" t="str">
        <f>CONCATENATE(VLOOKUP(B124,Startlist!B:H,3,FALSE)," / ",VLOOKUP(B124,Startlist!B:H,4,FALSE))</f>
        <v>Enn Laansoo, Jr. / Rauno Reap</v>
      </c>
      <c r="E124" s="229" t="str">
        <f>VLOOKUP(B124,Startlist!B:F,5,FALSE)</f>
        <v>EST</v>
      </c>
      <c r="F124" s="228" t="str">
        <f>VLOOKUP(B124,Startlist!B:H,7,FALSE)</f>
        <v>IZ 2715</v>
      </c>
      <c r="G124" s="228" t="str">
        <f>IF(VLOOKUP(B124,Startlist!B:H,6,FALSE)="","",VLOOKUP(B124,Startlist!B:H,6,FALSE))</f>
        <v>Estmil.ee</v>
      </c>
      <c r="H124" s="268" t="str">
        <f>IF(VLOOKUP(B124,Results!B:N,12,FALSE)="","Retired",VLOOKUP(B124,Results!B:N,12,FALSE))</f>
        <v>Retired</v>
      </c>
    </row>
  </sheetData>
  <sheetProtection/>
  <autoFilter ref="B7:H124"/>
  <mergeCells count="3"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4" customWidth="1"/>
    <col min="2" max="2" width="6.00390625" style="232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33" customWidth="1"/>
    <col min="9" max="9" width="9.140625" style="2" customWidth="1"/>
  </cols>
  <sheetData>
    <row r="1" spans="1:8" ht="9" customHeight="1">
      <c r="A1" s="50"/>
      <c r="B1" s="211"/>
      <c r="C1" s="53"/>
      <c r="D1" s="32"/>
      <c r="E1" s="45"/>
      <c r="F1" s="32"/>
      <c r="G1" s="32"/>
      <c r="H1" s="212"/>
    </row>
    <row r="2" spans="1:8" ht="15" customHeight="1">
      <c r="A2" s="278" t="str">
        <f>Startlist!$F2</f>
        <v>Läänemaa Rahvaralli 2021</v>
      </c>
      <c r="B2" s="279"/>
      <c r="C2" s="279"/>
      <c r="D2" s="279"/>
      <c r="E2" s="279"/>
      <c r="F2" s="279"/>
      <c r="G2" s="279"/>
      <c r="H2" s="279"/>
    </row>
    <row r="3" spans="1:8" ht="15.75">
      <c r="A3" s="278" t="str">
        <f>Startlist!$F3</f>
        <v>25.september 2021</v>
      </c>
      <c r="B3" s="279"/>
      <c r="C3" s="279"/>
      <c r="D3" s="279"/>
      <c r="E3" s="279"/>
      <c r="F3" s="279"/>
      <c r="G3" s="279"/>
      <c r="H3" s="279"/>
    </row>
    <row r="4" spans="1:8" ht="15.75">
      <c r="A4" s="278" t="str">
        <f>Startlist!$F4</f>
        <v>Piirsalu, Läänemaa</v>
      </c>
      <c r="B4" s="279"/>
      <c r="C4" s="279"/>
      <c r="D4" s="279"/>
      <c r="E4" s="279"/>
      <c r="F4" s="279"/>
      <c r="G4" s="279"/>
      <c r="H4" s="279"/>
    </row>
    <row r="5" spans="1:8" ht="15" customHeight="1">
      <c r="A5" s="50"/>
      <c r="B5" s="211"/>
      <c r="C5" s="53"/>
      <c r="D5" s="32"/>
      <c r="E5" s="32"/>
      <c r="F5" s="32"/>
      <c r="G5" s="32"/>
      <c r="H5" s="213"/>
    </row>
    <row r="6" spans="1:9" ht="15.75" customHeight="1">
      <c r="A6" s="214"/>
      <c r="B6" s="215" t="s">
        <v>1454</v>
      </c>
      <c r="C6" s="216"/>
      <c r="D6" s="214"/>
      <c r="E6" s="214"/>
      <c r="F6" s="214"/>
      <c r="G6" s="214"/>
      <c r="H6" s="217"/>
      <c r="I6" s="218"/>
    </row>
    <row r="7" spans="1:9" ht="12.75">
      <c r="A7" s="167"/>
      <c r="B7" s="219" t="s">
        <v>1172</v>
      </c>
      <c r="C7" s="220"/>
      <c r="D7" s="221" t="s">
        <v>1419</v>
      </c>
      <c r="E7" s="220"/>
      <c r="F7" s="222" t="s">
        <v>1169</v>
      </c>
      <c r="G7" s="223" t="s">
        <v>1168</v>
      </c>
      <c r="H7" s="224" t="s">
        <v>1420</v>
      </c>
      <c r="I7" s="218"/>
    </row>
    <row r="8" spans="1:9" ht="15" customHeight="1">
      <c r="A8" s="225">
        <v>1</v>
      </c>
      <c r="B8" s="226">
        <v>42</v>
      </c>
      <c r="C8" s="227" t="str">
        <f>VLOOKUP(B8,'Champ Classes'!A:B,2,FALSE)</f>
        <v>4WD</v>
      </c>
      <c r="D8" s="228" t="str">
        <f>CONCATENATE(VLOOKUP(B8,Startlist!B:H,3,FALSE)," / ",VLOOKUP(B8,Startlist!B:H,4,FALSE))</f>
        <v>Urmo Kaasik / Ingvar Mägi</v>
      </c>
      <c r="E8" s="229" t="str">
        <f>VLOOKUP(B8,Startlist!B:F,5,FALSE)</f>
        <v>EST</v>
      </c>
      <c r="F8" s="228" t="str">
        <f>VLOOKUP(B8,Startlist!B:H,7,FALSE)</f>
        <v>Subaru Impreza</v>
      </c>
      <c r="G8" s="228" t="str">
        <f>IF(VLOOKUP(B8,Startlist!B:H,6,FALSE)="","",VLOOKUP(B8,Startlist!B:H,6,FALSE))</f>
        <v>Vilsport Klubi MTÜ</v>
      </c>
      <c r="H8" s="230" t="str">
        <f>IF(VLOOKUP(B8,Results!B:N,9,FALSE)=""," ",VLOOKUP(B8,Results!B:N,9,FALSE))</f>
        <v> 1.49,3</v>
      </c>
      <c r="I8" s="231"/>
    </row>
    <row r="9" spans="1:9" ht="15" customHeight="1">
      <c r="A9" s="225">
        <f>A8+1</f>
        <v>2</v>
      </c>
      <c r="B9" s="226">
        <v>43</v>
      </c>
      <c r="C9" s="227" t="str">
        <f>VLOOKUP(B9,'Champ Classes'!A:B,2,FALSE)</f>
        <v>4WD</v>
      </c>
      <c r="D9" s="228" t="str">
        <f>CONCATENATE(VLOOKUP(B9,Startlist!B:H,3,FALSE)," / ",VLOOKUP(B9,Startlist!B:H,4,FALSE))</f>
        <v>Martin Vaga / Kaarel Otsa</v>
      </c>
      <c r="E9" s="229" t="str">
        <f>VLOOKUP(B9,Startlist!B:F,5,FALSE)</f>
        <v>EST</v>
      </c>
      <c r="F9" s="228" t="str">
        <f>VLOOKUP(B9,Startlist!B:H,7,FALSE)</f>
        <v>Mitsubishi Lancer Evo</v>
      </c>
      <c r="G9" s="228" t="str">
        <f>IF(VLOOKUP(B9,Startlist!B:H,6,FALSE)="","",VLOOKUP(B9,Startlist!B:H,6,FALSE))</f>
        <v>Thule Motorsport</v>
      </c>
      <c r="H9" s="230" t="str">
        <f>IF(VLOOKUP(B9,Results!B:N,9,FALSE)=""," ",VLOOKUP(B9,Results!B:N,9,FALSE))</f>
        <v> 1.51,7</v>
      </c>
      <c r="I9" s="231"/>
    </row>
    <row r="10" spans="1:9" ht="15" customHeight="1">
      <c r="A10" s="225">
        <f aca="true" t="shared" si="0" ref="A10:A73">A9+1</f>
        <v>3</v>
      </c>
      <c r="B10" s="226">
        <v>28</v>
      </c>
      <c r="C10" s="227" t="str">
        <f>VLOOKUP(B10,'Champ Classes'!A:B,2,FALSE)</f>
        <v>4WD</v>
      </c>
      <c r="D10" s="228" t="str">
        <f>CONCATENATE(VLOOKUP(B10,Startlist!B:H,3,FALSE)," / ",VLOOKUP(B10,Startlist!B:H,4,FALSE))</f>
        <v>Kaspar Kibuspuu / Jarmo Liivak</v>
      </c>
      <c r="E10" s="229" t="str">
        <f>VLOOKUP(B10,Startlist!B:F,5,FALSE)</f>
        <v>EST</v>
      </c>
      <c r="F10" s="228" t="str">
        <f>VLOOKUP(B10,Startlist!B:H,7,FALSE)</f>
        <v>Subaru Impreza</v>
      </c>
      <c r="G10" s="228" t="str">
        <f>IF(VLOOKUP(B10,Startlist!B:H,6,FALSE)="","",VLOOKUP(B10,Startlist!B:H,6,FALSE))</f>
        <v>ALMA Racing</v>
      </c>
      <c r="H10" s="230" t="str">
        <f>IF(VLOOKUP(B10,Results!B:N,9,FALSE)=""," ",VLOOKUP(B10,Results!B:N,9,FALSE))</f>
        <v> 1.54,6</v>
      </c>
      <c r="I10" s="231"/>
    </row>
    <row r="11" spans="1:9" ht="15" customHeight="1">
      <c r="A11" s="225">
        <f t="shared" si="0"/>
        <v>4</v>
      </c>
      <c r="B11" s="226">
        <v>32</v>
      </c>
      <c r="C11" s="227" t="str">
        <f>VLOOKUP(B11,'Champ Classes'!A:B,2,FALSE)</f>
        <v>2WD-ST</v>
      </c>
      <c r="D11" s="228" t="str">
        <f>CONCATENATE(VLOOKUP(B11,Startlist!B:H,3,FALSE)," / ",VLOOKUP(B11,Startlist!B:H,4,FALSE))</f>
        <v>Daniel Ling / Madis Kümmel</v>
      </c>
      <c r="E11" s="229" t="str">
        <f>VLOOKUP(B11,Startlist!B:F,5,FALSE)</f>
        <v>EST</v>
      </c>
      <c r="F11" s="228" t="str">
        <f>VLOOKUP(B11,Startlist!B:H,7,FALSE)</f>
        <v>BMW 320</v>
      </c>
      <c r="G11" s="228" t="str">
        <f>IF(VLOOKUP(B11,Startlist!B:H,6,FALSE)="","",VLOOKUP(B11,Startlist!B:H,6,FALSE))</f>
        <v>DL Racing</v>
      </c>
      <c r="H11" s="230" t="str">
        <f>IF(VLOOKUP(B11,Results!B:N,9,FALSE)=""," ",VLOOKUP(B11,Results!B:N,9,FALSE))</f>
        <v> 1.57,1</v>
      </c>
      <c r="I11" s="231"/>
    </row>
    <row r="12" spans="1:9" ht="15" customHeight="1">
      <c r="A12" s="225">
        <f t="shared" si="0"/>
        <v>5</v>
      </c>
      <c r="B12" s="226">
        <v>39</v>
      </c>
      <c r="C12" s="227" t="str">
        <f>VLOOKUP(B12,'Champ Classes'!A:B,2,FALSE)</f>
        <v>2WD-SE</v>
      </c>
      <c r="D12" s="228" t="str">
        <f>CONCATENATE(VLOOKUP(B12,Startlist!B:H,3,FALSE)," / ",VLOOKUP(B12,Startlist!B:H,4,FALSE))</f>
        <v>Mirek Matikainen / Karl Mattias Viru</v>
      </c>
      <c r="E12" s="229" t="str">
        <f>VLOOKUP(B12,Startlist!B:F,5,FALSE)</f>
        <v>EST</v>
      </c>
      <c r="F12" s="228" t="str">
        <f>VLOOKUP(B12,Startlist!B:H,7,FALSE)</f>
        <v>Honda Civic Type R</v>
      </c>
      <c r="G12" s="228" t="str">
        <f>IF(VLOOKUP(B12,Startlist!B:H,6,FALSE)="","",VLOOKUP(B12,Startlist!B:H,6,FALSE))</f>
        <v>Kadrina Hobiklubi</v>
      </c>
      <c r="H12" s="230" t="str">
        <f>IF(VLOOKUP(B12,Results!B:N,9,FALSE)=""," ",VLOOKUP(B12,Results!B:N,9,FALSE))</f>
        <v> 1.58,2</v>
      </c>
      <c r="I12" s="231"/>
    </row>
    <row r="13" spans="1:9" ht="15" customHeight="1">
      <c r="A13" s="225">
        <f t="shared" si="0"/>
        <v>6</v>
      </c>
      <c r="B13" s="226">
        <v>34</v>
      </c>
      <c r="C13" s="227" t="str">
        <f>VLOOKUP(B13,'Champ Classes'!A:B,2,FALSE)</f>
        <v>2WD-VE</v>
      </c>
      <c r="D13" s="228" t="str">
        <f>CONCATENATE(VLOOKUP(B13,Startlist!B:H,3,FALSE)," / ",VLOOKUP(B13,Startlist!B:H,4,FALSE))</f>
        <v>Keven Serbin / Martin Tamm</v>
      </c>
      <c r="E13" s="229" t="str">
        <f>VLOOKUP(B13,Startlist!B:F,5,FALSE)</f>
        <v>EST</v>
      </c>
      <c r="F13" s="228" t="str">
        <f>VLOOKUP(B13,Startlist!B:H,7,FALSE)</f>
        <v>Honda Civic</v>
      </c>
      <c r="G13" s="228" t="str">
        <f>IF(VLOOKUP(B13,Startlist!B:H,6,FALSE)="","",VLOOKUP(B13,Startlist!B:H,6,FALSE))</f>
        <v>Vilsport Klubi MTÜ</v>
      </c>
      <c r="H13" s="230" t="str">
        <f>IF(VLOOKUP(B13,Results!B:N,9,FALSE)=""," ",VLOOKUP(B13,Results!B:N,9,FALSE))</f>
        <v> 1.59,0</v>
      </c>
      <c r="I13" s="231"/>
    </row>
    <row r="14" spans="1:9" ht="15" customHeight="1">
      <c r="A14" s="225">
        <f t="shared" si="0"/>
        <v>7</v>
      </c>
      <c r="B14" s="226">
        <v>29</v>
      </c>
      <c r="C14" s="227" t="str">
        <f>VLOOKUP(B14,'Champ Classes'!A:B,2,FALSE)</f>
        <v>4WD</v>
      </c>
      <c r="D14" s="228" t="str">
        <f>CONCATENATE(VLOOKUP(B14,Startlist!B:H,3,FALSE)," / ",VLOOKUP(B14,Startlist!B:H,4,FALSE))</f>
        <v>Are Uurimäe / Tanel Paut</v>
      </c>
      <c r="E14" s="229" t="str">
        <f>VLOOKUP(B14,Startlist!B:F,5,FALSE)</f>
        <v>EST</v>
      </c>
      <c r="F14" s="228" t="str">
        <f>VLOOKUP(B14,Startlist!B:H,7,FALSE)</f>
        <v>Subaru Impreza STI</v>
      </c>
      <c r="G14" s="228" t="str">
        <f>IF(VLOOKUP(B14,Startlist!B:H,6,FALSE)="","",VLOOKUP(B14,Startlist!B:H,6,FALSE))</f>
        <v>Vilsport Klubi MTÜ</v>
      </c>
      <c r="H14" s="230" t="str">
        <f>IF(VLOOKUP(B14,Results!B:N,9,FALSE)=""," ",VLOOKUP(B14,Results!B:N,9,FALSE))</f>
        <v> 1.59,2</v>
      </c>
      <c r="I14" s="231"/>
    </row>
    <row r="15" spans="1:9" ht="15" customHeight="1">
      <c r="A15" s="225">
        <f t="shared" si="0"/>
        <v>8</v>
      </c>
      <c r="B15" s="226">
        <v>45</v>
      </c>
      <c r="C15" s="227" t="str">
        <f>VLOOKUP(B15,'Champ Classes'!A:B,2,FALSE)</f>
        <v>2WD-VE</v>
      </c>
      <c r="D15" s="228" t="str">
        <f>CONCATENATE(VLOOKUP(B15,Startlist!B:H,3,FALSE)," / ",VLOOKUP(B15,Startlist!B:H,4,FALSE))</f>
        <v>Elvis Leinberg / Indrek Vulf</v>
      </c>
      <c r="E15" s="229" t="str">
        <f>VLOOKUP(B15,Startlist!B:F,5,FALSE)</f>
        <v>EST</v>
      </c>
      <c r="F15" s="228" t="str">
        <f>VLOOKUP(B15,Startlist!B:H,7,FALSE)</f>
        <v>Honda Civic</v>
      </c>
      <c r="G15" s="228" t="str">
        <f>IF(VLOOKUP(B15,Startlist!B:H,6,FALSE)="","",VLOOKUP(B15,Startlist!B:H,6,FALSE))</f>
        <v>Juuru Tehnikaklubi</v>
      </c>
      <c r="H15" s="230" t="str">
        <f>IF(VLOOKUP(B15,Results!B:N,9,FALSE)=""," ",VLOOKUP(B15,Results!B:N,9,FALSE))</f>
        <v> 1.59,5</v>
      </c>
      <c r="I15" s="231"/>
    </row>
    <row r="16" spans="1:9" ht="15" customHeight="1">
      <c r="A16" s="225">
        <f t="shared" si="0"/>
        <v>9</v>
      </c>
      <c r="B16" s="226">
        <v>35</v>
      </c>
      <c r="C16" s="227" t="str">
        <f>VLOOKUP(B16,'Champ Classes'!A:B,2,FALSE)</f>
        <v>2WD-ST</v>
      </c>
      <c r="D16" s="228" t="str">
        <f>CONCATENATE(VLOOKUP(B16,Startlist!B:H,3,FALSE)," / ",VLOOKUP(B16,Startlist!B:H,4,FALSE))</f>
        <v>Rait Vakrõõm / Sander Tamm</v>
      </c>
      <c r="E16" s="229" t="str">
        <f>VLOOKUP(B16,Startlist!B:F,5,FALSE)</f>
        <v>EST</v>
      </c>
      <c r="F16" s="228" t="str">
        <f>VLOOKUP(B16,Startlist!B:H,7,FALSE)</f>
        <v>BMW 316I</v>
      </c>
      <c r="G16" s="228">
        <f>IF(VLOOKUP(B16,Startlist!B:H,6,FALSE)="","",VLOOKUP(B16,Startlist!B:H,6,FALSE))</f>
      </c>
      <c r="H16" s="230" t="str">
        <f>IF(VLOOKUP(B16,Results!B:N,9,FALSE)=""," ",VLOOKUP(B16,Results!B:N,9,FALSE))</f>
        <v> 1.59,8</v>
      </c>
      <c r="I16" s="231"/>
    </row>
    <row r="17" spans="1:9" ht="15" customHeight="1">
      <c r="A17" s="225">
        <f t="shared" si="0"/>
        <v>10</v>
      </c>
      <c r="B17" s="226">
        <v>53</v>
      </c>
      <c r="C17" s="227" t="str">
        <f>VLOOKUP(B17,'Champ Classes'!A:B,2,FALSE)</f>
        <v>2WD-SE</v>
      </c>
      <c r="D17" s="228" t="str">
        <f>CONCATENATE(VLOOKUP(B17,Startlist!B:H,3,FALSE)," / ",VLOOKUP(B17,Startlist!B:H,4,FALSE))</f>
        <v>Arno Metsaluik / Marina Liira</v>
      </c>
      <c r="E17" s="229" t="str">
        <f>VLOOKUP(B17,Startlist!B:F,5,FALSE)</f>
        <v>EST</v>
      </c>
      <c r="F17" s="228" t="str">
        <f>VLOOKUP(B17,Startlist!B:H,7,FALSE)</f>
        <v>Seat Ibiza</v>
      </c>
      <c r="G17" s="228" t="str">
        <f>IF(VLOOKUP(B17,Startlist!B:H,6,FALSE)="","",VLOOKUP(B17,Startlist!B:H,6,FALSE))</f>
        <v>Apex Racing</v>
      </c>
      <c r="H17" s="230" t="str">
        <f>IF(VLOOKUP(B17,Results!B:N,9,FALSE)=""," ",VLOOKUP(B17,Results!B:N,9,FALSE))</f>
        <v> 2.00,6</v>
      </c>
      <c r="I17" s="231"/>
    </row>
    <row r="18" spans="1:9" ht="15" customHeight="1">
      <c r="A18" s="225">
        <f t="shared" si="0"/>
        <v>11</v>
      </c>
      <c r="B18" s="226">
        <v>78</v>
      </c>
      <c r="C18" s="227" t="str">
        <f>VLOOKUP(B18,'Champ Classes'!A:B,2,FALSE)</f>
        <v>2WD-ST</v>
      </c>
      <c r="D18" s="228" t="str">
        <f>CONCATENATE(VLOOKUP(B18,Startlist!B:H,3,FALSE)," / ",VLOOKUP(B18,Startlist!B:H,4,FALSE))</f>
        <v>Jüri Lee / Silver Selling</v>
      </c>
      <c r="E18" s="229" t="str">
        <f>VLOOKUP(B18,Startlist!B:F,5,FALSE)</f>
        <v>EST</v>
      </c>
      <c r="F18" s="228" t="str">
        <f>VLOOKUP(B18,Startlist!B:H,7,FALSE)</f>
        <v>BMW 318</v>
      </c>
      <c r="G18" s="228" t="str">
        <f>IF(VLOOKUP(B18,Startlist!B:H,6,FALSE)="","",VLOOKUP(B18,Startlist!B:H,6,FALSE))</f>
        <v>Juuru Tehnikaklubi</v>
      </c>
      <c r="H18" s="230" t="str">
        <f>IF(VLOOKUP(B18,Results!B:N,9,FALSE)=""," ",VLOOKUP(B18,Results!B:N,9,FALSE))</f>
        <v> 2.00,6</v>
      </c>
      <c r="I18" s="231"/>
    </row>
    <row r="19" spans="1:9" ht="15" customHeight="1">
      <c r="A19" s="225">
        <f t="shared" si="0"/>
        <v>12</v>
      </c>
      <c r="B19" s="226">
        <v>76</v>
      </c>
      <c r="C19" s="227" t="str">
        <f>VLOOKUP(B19,'Champ Classes'!A:B,2,FALSE)</f>
        <v>2WD-ST</v>
      </c>
      <c r="D19" s="228" t="str">
        <f>CONCATENATE(VLOOKUP(B19,Startlist!B:H,3,FALSE)," / ",VLOOKUP(B19,Startlist!B:H,4,FALSE))</f>
        <v>Riho Eichfuss / Egon Vikat</v>
      </c>
      <c r="E19" s="229" t="str">
        <f>VLOOKUP(B19,Startlist!B:F,5,FALSE)</f>
        <v>EST</v>
      </c>
      <c r="F19" s="228" t="str">
        <f>VLOOKUP(B19,Startlist!B:H,7,FALSE)</f>
        <v>BMW 320I</v>
      </c>
      <c r="G19" s="228" t="str">
        <f>IF(VLOOKUP(B19,Startlist!B:H,6,FALSE)="","",VLOOKUP(B19,Startlist!B:H,6,FALSE))</f>
        <v>TE</v>
      </c>
      <c r="H19" s="230" t="str">
        <f>IF(VLOOKUP(B19,Results!B:N,9,FALSE)=""," ",VLOOKUP(B19,Results!B:N,9,FALSE))</f>
        <v> 2.00,7</v>
      </c>
      <c r="I19" s="231"/>
    </row>
    <row r="20" spans="1:9" ht="15" customHeight="1">
      <c r="A20" s="225">
        <f t="shared" si="0"/>
        <v>13</v>
      </c>
      <c r="B20" s="226">
        <v>25</v>
      </c>
      <c r="C20" s="227" t="str">
        <f>VLOOKUP(B20,'Champ Classes'!A:B,2,FALSE)</f>
        <v>J18</v>
      </c>
      <c r="D20" s="228" t="str">
        <f>CONCATENATE(VLOOKUP(B20,Startlist!B:H,3,FALSE)," / ",VLOOKUP(B20,Startlist!B:H,4,FALSE))</f>
        <v>Markus Tammoja / Kris Schüts</v>
      </c>
      <c r="E20" s="229" t="str">
        <f>VLOOKUP(B20,Startlist!B:F,5,FALSE)</f>
        <v>EST</v>
      </c>
      <c r="F20" s="228" t="str">
        <f>VLOOKUP(B20,Startlist!B:H,7,FALSE)</f>
        <v>BMW 316I</v>
      </c>
      <c r="G20" s="228" t="str">
        <f>IF(VLOOKUP(B20,Startlist!B:H,6,FALSE)="","",VLOOKUP(B20,Startlist!B:H,6,FALSE))</f>
        <v>MRF Motorsport</v>
      </c>
      <c r="H20" s="230" t="str">
        <f>IF(VLOOKUP(B20,Results!B:N,9,FALSE)=""," ",VLOOKUP(B20,Results!B:N,9,FALSE))</f>
        <v> 2.00,8</v>
      </c>
      <c r="I20" s="231"/>
    </row>
    <row r="21" spans="1:9" ht="15" customHeight="1">
      <c r="A21" s="225">
        <f t="shared" si="0"/>
        <v>14</v>
      </c>
      <c r="B21" s="226">
        <v>27</v>
      </c>
      <c r="C21" s="227" t="str">
        <f>VLOOKUP(B21,'Champ Classes'!A:B,2,FALSE)</f>
        <v>J18</v>
      </c>
      <c r="D21" s="228" t="str">
        <f>CONCATENATE(VLOOKUP(B21,Startlist!B:H,3,FALSE)," / ",VLOOKUP(B21,Startlist!B:H,4,FALSE))</f>
        <v>Tony Schwarzstein / Mehis Kiiver</v>
      </c>
      <c r="E21" s="229" t="str">
        <f>VLOOKUP(B21,Startlist!B:F,5,FALSE)</f>
        <v>EST</v>
      </c>
      <c r="F21" s="228" t="str">
        <f>VLOOKUP(B21,Startlist!B:H,7,FALSE)</f>
        <v>Honda Civic</v>
      </c>
      <c r="G21" s="228" t="str">
        <f>IF(VLOOKUP(B21,Startlist!B:H,6,FALSE)="","",VLOOKUP(B21,Startlist!B:H,6,FALSE))</f>
        <v>BTR Racing</v>
      </c>
      <c r="H21" s="230" t="str">
        <f>IF(VLOOKUP(B21,Results!B:N,9,FALSE)=""," ",VLOOKUP(B21,Results!B:N,9,FALSE))</f>
        <v> 2.00,8</v>
      </c>
      <c r="I21" s="231"/>
    </row>
    <row r="22" spans="1:8" ht="15">
      <c r="A22" s="225">
        <f t="shared" si="0"/>
        <v>15</v>
      </c>
      <c r="B22" s="226">
        <v>38</v>
      </c>
      <c r="C22" s="227" t="str">
        <f>VLOOKUP(B22,'Champ Classes'!A:B,2,FALSE)</f>
        <v>2WD-ST</v>
      </c>
      <c r="D22" s="228" t="str">
        <f>CONCATENATE(VLOOKUP(B22,Startlist!B:H,3,FALSE)," / ",VLOOKUP(B22,Startlist!B:H,4,FALSE))</f>
        <v>Kristjan Vidder / Sander Kütt</v>
      </c>
      <c r="E22" s="229" t="str">
        <f>VLOOKUP(B22,Startlist!B:F,5,FALSE)</f>
        <v>EST</v>
      </c>
      <c r="F22" s="228" t="str">
        <f>VLOOKUP(B22,Startlist!B:H,7,FALSE)</f>
        <v>BMW 325</v>
      </c>
      <c r="G22" s="228" t="str">
        <f>IF(VLOOKUP(B22,Startlist!B:H,6,FALSE)="","",VLOOKUP(B22,Startlist!B:H,6,FALSE))</f>
        <v>Kadrina Hobiklubi</v>
      </c>
      <c r="H22" s="230" t="str">
        <f>IF(VLOOKUP(B22,Results!B:N,9,FALSE)=""," ",VLOOKUP(B22,Results!B:N,9,FALSE))</f>
        <v> 2.00,9</v>
      </c>
    </row>
    <row r="23" spans="1:8" ht="15">
      <c r="A23" s="225">
        <f t="shared" si="0"/>
        <v>16</v>
      </c>
      <c r="B23" s="226">
        <v>37</v>
      </c>
      <c r="C23" s="227" t="str">
        <f>VLOOKUP(B23,'Champ Classes'!A:B,2,FALSE)</f>
        <v>2WD-SE</v>
      </c>
      <c r="D23" s="228" t="str">
        <f>CONCATENATE(VLOOKUP(B23,Startlist!B:H,3,FALSE)," / ",VLOOKUP(B23,Startlist!B:H,4,FALSE))</f>
        <v>Robin Pruul / Rein Tikka</v>
      </c>
      <c r="E23" s="229" t="str">
        <f>VLOOKUP(B23,Startlist!B:F,5,FALSE)</f>
        <v>EST</v>
      </c>
      <c r="F23" s="228" t="str">
        <f>VLOOKUP(B23,Startlist!B:H,7,FALSE)</f>
        <v>Audi A3</v>
      </c>
      <c r="G23" s="228">
        <f>IF(VLOOKUP(B23,Startlist!B:H,6,FALSE)="","",VLOOKUP(B23,Startlist!B:H,6,FALSE))</f>
      </c>
      <c r="H23" s="230" t="str">
        <f>IF(VLOOKUP(B23,Results!B:N,9,FALSE)=""," ",VLOOKUP(B23,Results!B:N,9,FALSE))</f>
        <v> 2.01,0</v>
      </c>
    </row>
    <row r="24" spans="1:8" ht="15">
      <c r="A24" s="225">
        <f t="shared" si="0"/>
        <v>17</v>
      </c>
      <c r="B24" s="226">
        <v>23</v>
      </c>
      <c r="C24" s="227" t="str">
        <f>VLOOKUP(B24,'Champ Classes'!A:B,2,FALSE)</f>
        <v>J16</v>
      </c>
      <c r="D24" s="228" t="str">
        <f>CONCATENATE(VLOOKUP(B24,Startlist!B:H,3,FALSE)," / ",VLOOKUP(B24,Startlist!B:H,4,FALSE))</f>
        <v>Marten Ojapõld / Rauno Rohtmets</v>
      </c>
      <c r="E24" s="229" t="str">
        <f>VLOOKUP(B24,Startlist!B:F,5,FALSE)</f>
        <v>EST</v>
      </c>
      <c r="F24" s="228" t="str">
        <f>VLOOKUP(B24,Startlist!B:H,7,FALSE)</f>
        <v>Honda Civic</v>
      </c>
      <c r="G24" s="228">
        <f>IF(VLOOKUP(B24,Startlist!B:H,6,FALSE)="","",VLOOKUP(B24,Startlist!B:H,6,FALSE))</f>
      </c>
      <c r="H24" s="230" t="str">
        <f>IF(VLOOKUP(B24,Results!B:N,9,FALSE)=""," ",VLOOKUP(B24,Results!B:N,9,FALSE))</f>
        <v> 2.01,1</v>
      </c>
    </row>
    <row r="25" spans="1:8" ht="15">
      <c r="A25" s="225">
        <f t="shared" si="0"/>
        <v>18</v>
      </c>
      <c r="B25" s="226">
        <v>56</v>
      </c>
      <c r="C25" s="227" t="str">
        <f>VLOOKUP(B25,'Champ Classes'!A:B,2,FALSE)</f>
        <v>2WD-ST</v>
      </c>
      <c r="D25" s="228" t="str">
        <f>CONCATENATE(VLOOKUP(B25,Startlist!B:H,3,FALSE)," / ",VLOOKUP(B25,Startlist!B:H,4,FALSE))</f>
        <v>Ants Uustalu / Jaan Ohtra</v>
      </c>
      <c r="E25" s="229" t="str">
        <f>VLOOKUP(B25,Startlist!B:F,5,FALSE)</f>
        <v>EST</v>
      </c>
      <c r="F25" s="228" t="str">
        <f>VLOOKUP(B25,Startlist!B:H,7,FALSE)</f>
        <v>BMW Coupe</v>
      </c>
      <c r="G25" s="228" t="str">
        <f>IF(VLOOKUP(B25,Startlist!B:H,6,FALSE)="","",VLOOKUP(B25,Startlist!B:H,6,FALSE))</f>
        <v>Ööbiku.ee</v>
      </c>
      <c r="H25" s="230" t="str">
        <f>IF(VLOOKUP(B25,Results!B:N,9,FALSE)=""," ",VLOOKUP(B25,Results!B:N,9,FALSE))</f>
        <v> 2.01,1</v>
      </c>
    </row>
    <row r="26" spans="1:8" ht="15">
      <c r="A26" s="225">
        <f t="shared" si="0"/>
        <v>19</v>
      </c>
      <c r="B26" s="226">
        <v>68</v>
      </c>
      <c r="C26" s="227" t="str">
        <f>VLOOKUP(B26,'Champ Classes'!A:B,2,FALSE)</f>
        <v>2WD-ST</v>
      </c>
      <c r="D26" s="228" t="str">
        <f>CONCATENATE(VLOOKUP(B26,Startlist!B:H,3,FALSE)," / ",VLOOKUP(B26,Startlist!B:H,4,FALSE))</f>
        <v>Joosep Ausmees / Tauri Olesk</v>
      </c>
      <c r="E26" s="229" t="str">
        <f>VLOOKUP(B26,Startlist!B:F,5,FALSE)</f>
        <v>EST</v>
      </c>
      <c r="F26" s="228" t="str">
        <f>VLOOKUP(B26,Startlist!B:H,7,FALSE)</f>
        <v>BMW 328</v>
      </c>
      <c r="G26" s="228" t="str">
        <f>IF(VLOOKUP(B26,Startlist!B:H,6,FALSE)="","",VLOOKUP(B26,Startlist!B:H,6,FALSE))</f>
        <v>Thule Motorsport</v>
      </c>
      <c r="H26" s="230" t="str">
        <f>IF(VLOOKUP(B26,Results!B:N,9,FALSE)=""," ",VLOOKUP(B26,Results!B:N,9,FALSE))</f>
        <v> 2.01,2</v>
      </c>
    </row>
    <row r="27" spans="1:8" ht="15">
      <c r="A27" s="225">
        <f t="shared" si="0"/>
        <v>20</v>
      </c>
      <c r="B27" s="226">
        <v>30</v>
      </c>
      <c r="C27" s="227" t="str">
        <f>VLOOKUP(B27,'Champ Classes'!A:B,2,FALSE)</f>
        <v>2WD-ST</v>
      </c>
      <c r="D27" s="228" t="str">
        <f>CONCATENATE(VLOOKUP(B27,Startlist!B:H,3,FALSE)," / ",VLOOKUP(B27,Startlist!B:H,4,FALSE))</f>
        <v>Tarmo Lee / Tõnu Nõmmik</v>
      </c>
      <c r="E27" s="229" t="str">
        <f>VLOOKUP(B27,Startlist!B:F,5,FALSE)</f>
        <v>EST</v>
      </c>
      <c r="F27" s="228" t="str">
        <f>VLOOKUP(B27,Startlist!B:H,7,FALSE)</f>
        <v>BMW 323TI</v>
      </c>
      <c r="G27" s="228" t="str">
        <f>IF(VLOOKUP(B27,Startlist!B:H,6,FALSE)="","",VLOOKUP(B27,Startlist!B:H,6,FALSE))</f>
        <v>Juuru Tehnikaklubi</v>
      </c>
      <c r="H27" s="230" t="str">
        <f>IF(VLOOKUP(B27,Results!B:N,9,FALSE)=""," ",VLOOKUP(B27,Results!B:N,9,FALSE))</f>
        <v> 2.01,3</v>
      </c>
    </row>
    <row r="28" spans="1:8" ht="15">
      <c r="A28" s="225">
        <f t="shared" si="0"/>
        <v>21</v>
      </c>
      <c r="B28" s="226">
        <v>51</v>
      </c>
      <c r="C28" s="227" t="str">
        <f>VLOOKUP(B28,'Champ Classes'!A:B,2,FALSE)</f>
        <v>2WD-SE</v>
      </c>
      <c r="D28" s="228" t="str">
        <f>CONCATENATE(VLOOKUP(B28,Startlist!B:H,3,FALSE)," / ",VLOOKUP(B28,Startlist!B:H,4,FALSE))</f>
        <v>Imre Vanik / Janek Ojala</v>
      </c>
      <c r="E28" s="229" t="str">
        <f>VLOOKUP(B28,Startlist!B:F,5,FALSE)</f>
        <v>EST</v>
      </c>
      <c r="F28" s="228" t="str">
        <f>VLOOKUP(B28,Startlist!B:H,7,FALSE)</f>
        <v>Nissan Sunny</v>
      </c>
      <c r="G28" s="228" t="str">
        <f>IF(VLOOKUP(B28,Startlist!B:H,6,FALSE)="","",VLOOKUP(B28,Startlist!B:H,6,FALSE))</f>
        <v>Vanik</v>
      </c>
      <c r="H28" s="230" t="str">
        <f>IF(VLOOKUP(B28,Results!B:N,9,FALSE)=""," ",VLOOKUP(B28,Results!B:N,9,FALSE))</f>
        <v> 2.01,3</v>
      </c>
    </row>
    <row r="29" spans="1:8" ht="15">
      <c r="A29" s="225">
        <f t="shared" si="0"/>
        <v>22</v>
      </c>
      <c r="B29" s="226">
        <v>75</v>
      </c>
      <c r="C29" s="227" t="str">
        <f>VLOOKUP(B29,'Champ Classes'!A:B,2,FALSE)</f>
        <v>2WD-VE</v>
      </c>
      <c r="D29" s="228" t="str">
        <f>CONCATENATE(VLOOKUP(B29,Startlist!B:H,3,FALSE)," / ",VLOOKUP(B29,Startlist!B:H,4,FALSE))</f>
        <v>Rutmar Raidma / Siim Kukk</v>
      </c>
      <c r="E29" s="229" t="str">
        <f>VLOOKUP(B29,Startlist!B:F,5,FALSE)</f>
        <v>EST</v>
      </c>
      <c r="F29" s="228" t="str">
        <f>VLOOKUP(B29,Startlist!B:H,7,FALSE)</f>
        <v>Honda Civic</v>
      </c>
      <c r="G29" s="228" t="str">
        <f>IF(VLOOKUP(B29,Startlist!B:H,6,FALSE)="","",VLOOKUP(B29,Startlist!B:H,6,FALSE))</f>
        <v>CMK Racing Team</v>
      </c>
      <c r="H29" s="230" t="str">
        <f>IF(VLOOKUP(B29,Results!B:N,9,FALSE)=""," ",VLOOKUP(B29,Results!B:N,9,FALSE))</f>
        <v> 2.01,5</v>
      </c>
    </row>
    <row r="30" spans="1:8" ht="15">
      <c r="A30" s="225">
        <f t="shared" si="0"/>
        <v>23</v>
      </c>
      <c r="B30" s="226">
        <v>112</v>
      </c>
      <c r="C30" s="227" t="str">
        <f>VLOOKUP(B30,'Champ Classes'!A:B,2,FALSE)</f>
        <v>4WD</v>
      </c>
      <c r="D30" s="228" t="str">
        <f>CONCATENATE(VLOOKUP(B30,Startlist!B:H,3,FALSE)," / ",VLOOKUP(B30,Startlist!B:H,4,FALSE))</f>
        <v>Gert Aasmäe / Mikk-Sander Laubert</v>
      </c>
      <c r="E30" s="229" t="str">
        <f>VLOOKUP(B30,Startlist!B:F,5,FALSE)</f>
        <v>EST</v>
      </c>
      <c r="F30" s="228" t="str">
        <f>VLOOKUP(B30,Startlist!B:H,7,FALSE)</f>
        <v>Subaru Impreza</v>
      </c>
      <c r="G30" s="228">
        <f>IF(VLOOKUP(B30,Startlist!B:H,6,FALSE)="","",VLOOKUP(B30,Startlist!B:H,6,FALSE))</f>
      </c>
      <c r="H30" s="230" t="str">
        <f>IF(VLOOKUP(B30,Results!B:N,9,FALSE)=""," ",VLOOKUP(B30,Results!B:N,9,FALSE))</f>
        <v> 2.01,7</v>
      </c>
    </row>
    <row r="31" spans="1:8" ht="15">
      <c r="A31" s="225">
        <f t="shared" si="0"/>
        <v>24</v>
      </c>
      <c r="B31" s="226">
        <v>83</v>
      </c>
      <c r="C31" s="227" t="str">
        <f>VLOOKUP(B31,'Champ Classes'!A:B,2,FALSE)</f>
        <v>2WD-VE</v>
      </c>
      <c r="D31" s="228" t="str">
        <f>CONCATENATE(VLOOKUP(B31,Startlist!B:H,3,FALSE)," / ",VLOOKUP(B31,Startlist!B:H,4,FALSE))</f>
        <v>Kaido Märss / Margo Kruusma</v>
      </c>
      <c r="E31" s="229" t="str">
        <f>VLOOKUP(B31,Startlist!B:F,5,FALSE)</f>
        <v>EST</v>
      </c>
      <c r="F31" s="228" t="str">
        <f>VLOOKUP(B31,Startlist!B:H,7,FALSE)</f>
        <v>Volkswagen Golf</v>
      </c>
      <c r="G31" s="228" t="str">
        <f>IF(VLOOKUP(B31,Startlist!B:H,6,FALSE)="","",VLOOKUP(B31,Startlist!B:H,6,FALSE))</f>
        <v>Vilsport Klubi MTÜ</v>
      </c>
      <c r="H31" s="230" t="str">
        <f>IF(VLOOKUP(B31,Results!B:N,9,FALSE)=""," ",VLOOKUP(B31,Results!B:N,9,FALSE))</f>
        <v> 2.01,9</v>
      </c>
    </row>
    <row r="32" spans="1:8" ht="15">
      <c r="A32" s="225">
        <f t="shared" si="0"/>
        <v>25</v>
      </c>
      <c r="B32" s="226">
        <v>24</v>
      </c>
      <c r="C32" s="227" t="str">
        <f>VLOOKUP(B32,'Champ Classes'!A:B,2,FALSE)</f>
        <v>J16</v>
      </c>
      <c r="D32" s="228" t="str">
        <f>CONCATENATE(VLOOKUP(B32,Startlist!B:H,3,FALSE)," / ",VLOOKUP(B32,Startlist!B:H,4,FALSE))</f>
        <v>Kauri Bõstrov / Jaanus Bõstrov</v>
      </c>
      <c r="E32" s="229" t="str">
        <f>VLOOKUP(B32,Startlist!B:F,5,FALSE)</f>
        <v>EST</v>
      </c>
      <c r="F32" s="228" t="str">
        <f>VLOOKUP(B32,Startlist!B:H,7,FALSE)</f>
        <v>Honda Civic</v>
      </c>
      <c r="G32" s="228" t="str">
        <f>IF(VLOOKUP(B32,Startlist!B:H,6,FALSE)="","",VLOOKUP(B32,Startlist!B:H,6,FALSE))</f>
        <v>Thule Motorsport</v>
      </c>
      <c r="H32" s="230" t="str">
        <f>IF(VLOOKUP(B32,Results!B:N,9,FALSE)=""," ",VLOOKUP(B32,Results!B:N,9,FALSE))</f>
        <v> 2.02,0</v>
      </c>
    </row>
    <row r="33" spans="1:8" ht="15">
      <c r="A33" s="225">
        <f t="shared" si="0"/>
        <v>26</v>
      </c>
      <c r="B33" s="226">
        <v>71</v>
      </c>
      <c r="C33" s="227" t="str">
        <f>VLOOKUP(B33,'Champ Classes'!A:B,2,FALSE)</f>
        <v>2WD-VE</v>
      </c>
      <c r="D33" s="228" t="str">
        <f>CONCATENATE(VLOOKUP(B33,Startlist!B:H,3,FALSE)," / ",VLOOKUP(B33,Startlist!B:H,4,FALSE))</f>
        <v>Madis Laaser / Roland Luhaväli</v>
      </c>
      <c r="E33" s="229" t="str">
        <f>VLOOKUP(B33,Startlist!B:F,5,FALSE)</f>
        <v>EST</v>
      </c>
      <c r="F33" s="228" t="str">
        <f>VLOOKUP(B33,Startlist!B:H,7,FALSE)</f>
        <v>Honda Civic</v>
      </c>
      <c r="G33" s="228">
        <f>IF(VLOOKUP(B33,Startlist!B:H,6,FALSE)="","",VLOOKUP(B33,Startlist!B:H,6,FALSE))</f>
      </c>
      <c r="H33" s="230" t="str">
        <f>IF(VLOOKUP(B33,Results!B:N,9,FALSE)=""," ",VLOOKUP(B33,Results!B:N,9,FALSE))</f>
        <v> 2.02,0</v>
      </c>
    </row>
    <row r="34" spans="1:8" ht="15">
      <c r="A34" s="225">
        <f t="shared" si="0"/>
        <v>27</v>
      </c>
      <c r="B34" s="226">
        <v>64</v>
      </c>
      <c r="C34" s="227" t="str">
        <f>VLOOKUP(B34,'Champ Classes'!A:B,2,FALSE)</f>
        <v>2WD-ST</v>
      </c>
      <c r="D34" s="228" t="str">
        <f>CONCATENATE(VLOOKUP(B34,Startlist!B:H,3,FALSE)," / ",VLOOKUP(B34,Startlist!B:H,4,FALSE))</f>
        <v>Cenifred Sepp / Mihkel Rasu</v>
      </c>
      <c r="E34" s="229" t="str">
        <f>VLOOKUP(B34,Startlist!B:F,5,FALSE)</f>
        <v>EST</v>
      </c>
      <c r="F34" s="228" t="str">
        <f>VLOOKUP(B34,Startlist!B:H,7,FALSE)</f>
        <v>BMW 318</v>
      </c>
      <c r="G34" s="228" t="str">
        <f>IF(VLOOKUP(B34,Startlist!B:H,6,FALSE)="","",VLOOKUP(B34,Startlist!B:H,6,FALSE))</f>
        <v>R6M</v>
      </c>
      <c r="H34" s="230" t="str">
        <f>IF(VLOOKUP(B34,Results!B:N,9,FALSE)=""," ",VLOOKUP(B34,Results!B:N,9,FALSE))</f>
        <v> 2.02,1</v>
      </c>
    </row>
    <row r="35" spans="1:8" ht="15">
      <c r="A35" s="225">
        <f t="shared" si="0"/>
        <v>28</v>
      </c>
      <c r="B35" s="226">
        <v>66</v>
      </c>
      <c r="C35" s="227" t="str">
        <f>VLOOKUP(B35,'Champ Classes'!A:B,2,FALSE)</f>
        <v>2WD-ST</v>
      </c>
      <c r="D35" s="228" t="str">
        <f>CONCATENATE(VLOOKUP(B35,Startlist!B:H,3,FALSE)," / ",VLOOKUP(B35,Startlist!B:H,4,FALSE))</f>
        <v>Rait Reiman / Rainer Umbleja</v>
      </c>
      <c r="E35" s="229" t="str">
        <f>VLOOKUP(B35,Startlist!B:F,5,FALSE)</f>
        <v>EST</v>
      </c>
      <c r="F35" s="228" t="str">
        <f>VLOOKUP(B35,Startlist!B:H,7,FALSE)</f>
        <v>BMW 320</v>
      </c>
      <c r="G35" s="228">
        <f>IF(VLOOKUP(B35,Startlist!B:H,6,FALSE)="","",VLOOKUP(B35,Startlist!B:H,6,FALSE))</f>
      </c>
      <c r="H35" s="230" t="str">
        <f>IF(VLOOKUP(B35,Results!B:N,9,FALSE)=""," ",VLOOKUP(B35,Results!B:N,9,FALSE))</f>
        <v> 2.02,3</v>
      </c>
    </row>
    <row r="36" spans="1:8" ht="15">
      <c r="A36" s="225">
        <f t="shared" si="0"/>
        <v>29</v>
      </c>
      <c r="B36" s="226">
        <v>33</v>
      </c>
      <c r="C36" s="227" t="str">
        <f>VLOOKUP(B36,'Champ Classes'!A:B,2,FALSE)</f>
        <v>2WD-VE</v>
      </c>
      <c r="D36" s="228" t="str">
        <f>CONCATENATE(VLOOKUP(B36,Startlist!B:H,3,FALSE)," / ",VLOOKUP(B36,Startlist!B:H,4,FALSE))</f>
        <v>Hardi Sarv / Sulev Sarv</v>
      </c>
      <c r="E36" s="229" t="str">
        <f>VLOOKUP(B36,Startlist!B:F,5,FALSE)</f>
        <v>EST</v>
      </c>
      <c r="F36" s="228" t="str">
        <f>VLOOKUP(B36,Startlist!B:H,7,FALSE)</f>
        <v>Mitsubishi Colt</v>
      </c>
      <c r="G36" s="228" t="str">
        <f>IF(VLOOKUP(B36,Startlist!B:H,6,FALSE)="","",VLOOKUP(B36,Startlist!B:H,6,FALSE))</f>
        <v>Apex Racing</v>
      </c>
      <c r="H36" s="230" t="str">
        <f>IF(VLOOKUP(B36,Results!B:N,9,FALSE)=""," ",VLOOKUP(B36,Results!B:N,9,FALSE))</f>
        <v> 2.02,6</v>
      </c>
    </row>
    <row r="37" spans="1:8" ht="15">
      <c r="A37" s="225">
        <f t="shared" si="0"/>
        <v>30</v>
      </c>
      <c r="B37" s="226">
        <v>41</v>
      </c>
      <c r="C37" s="227" t="str">
        <f>VLOOKUP(B37,'Champ Classes'!A:B,2,FALSE)</f>
        <v>2WD-VE</v>
      </c>
      <c r="D37" s="228" t="str">
        <f>CONCATENATE(VLOOKUP(B37,Startlist!B:H,3,FALSE)," / ",VLOOKUP(B37,Startlist!B:H,4,FALSE))</f>
        <v>Janar Tammai / Kauri Tammai</v>
      </c>
      <c r="E37" s="229" t="str">
        <f>VLOOKUP(B37,Startlist!B:F,5,FALSE)</f>
        <v>EST</v>
      </c>
      <c r="F37" s="228" t="str">
        <f>VLOOKUP(B37,Startlist!B:H,7,FALSE)</f>
        <v>Honda Civic</v>
      </c>
      <c r="G37" s="228" t="str">
        <f>IF(VLOOKUP(B37,Startlist!B:H,6,FALSE)="","",VLOOKUP(B37,Startlist!B:H,6,FALSE))</f>
        <v>Pinnad-Puhtaks</v>
      </c>
      <c r="H37" s="230" t="str">
        <f>IF(VLOOKUP(B37,Results!B:N,9,FALSE)=""," ",VLOOKUP(B37,Results!B:N,9,FALSE))</f>
        <v> 2.02,7</v>
      </c>
    </row>
    <row r="38" spans="1:8" ht="15">
      <c r="A38" s="225">
        <f t="shared" si="0"/>
        <v>31</v>
      </c>
      <c r="B38" s="226">
        <v>50</v>
      </c>
      <c r="C38" s="227" t="str">
        <f>VLOOKUP(B38,'Champ Classes'!A:B,2,FALSE)</f>
        <v>2WD-VE</v>
      </c>
      <c r="D38" s="228" t="str">
        <f>CONCATENATE(VLOOKUP(B38,Startlist!B:H,3,FALSE)," / ",VLOOKUP(B38,Startlist!B:H,4,FALSE))</f>
        <v>Caspar Ojamägi / Hendrik Kraav</v>
      </c>
      <c r="E38" s="229" t="str">
        <f>VLOOKUP(B38,Startlist!B:F,5,FALSE)</f>
        <v>EST</v>
      </c>
      <c r="F38" s="228" t="str">
        <f>VLOOKUP(B38,Startlist!B:H,7,FALSE)</f>
        <v>Honda Civic</v>
      </c>
      <c r="G38" s="228" t="str">
        <f>IF(VLOOKUP(B38,Startlist!B:H,6,FALSE)="","",VLOOKUP(B38,Startlist!B:H,6,FALSE))</f>
        <v>BTR Racing</v>
      </c>
      <c r="H38" s="230" t="str">
        <f>IF(VLOOKUP(B38,Results!B:N,9,FALSE)=""," ",VLOOKUP(B38,Results!B:N,9,FALSE))</f>
        <v> 2.02,8</v>
      </c>
    </row>
    <row r="39" spans="1:8" ht="15">
      <c r="A39" s="225">
        <f t="shared" si="0"/>
        <v>32</v>
      </c>
      <c r="B39" s="226">
        <v>26</v>
      </c>
      <c r="C39" s="227" t="str">
        <f>VLOOKUP(B39,'Champ Classes'!A:B,2,FALSE)</f>
        <v>J18</v>
      </c>
      <c r="D39" s="228" t="str">
        <f>CONCATENATE(VLOOKUP(B39,Startlist!B:H,3,FALSE)," / ",VLOOKUP(B39,Startlist!B:H,4,FALSE))</f>
        <v>Kristjan Radiko / Rainer Niinepuu</v>
      </c>
      <c r="E39" s="229" t="str">
        <f>VLOOKUP(B39,Startlist!B:F,5,FALSE)</f>
        <v>EST</v>
      </c>
      <c r="F39" s="228" t="str">
        <f>VLOOKUP(B39,Startlist!B:H,7,FALSE)</f>
        <v>Honda Civic Type-R</v>
      </c>
      <c r="G39" s="228" t="str">
        <f>IF(VLOOKUP(B39,Startlist!B:H,6,FALSE)="","",VLOOKUP(B39,Startlist!B:H,6,FALSE))</f>
        <v>Kehtna AMK</v>
      </c>
      <c r="H39" s="230" t="str">
        <f>IF(VLOOKUP(B39,Results!B:N,9,FALSE)=""," ",VLOOKUP(B39,Results!B:N,9,FALSE))</f>
        <v> 2.03,0</v>
      </c>
    </row>
    <row r="40" spans="1:8" ht="15">
      <c r="A40" s="225">
        <f t="shared" si="0"/>
        <v>33</v>
      </c>
      <c r="B40" s="226">
        <v>48</v>
      </c>
      <c r="C40" s="227" t="str">
        <f>VLOOKUP(B40,'Champ Classes'!A:B,2,FALSE)</f>
        <v>4WD</v>
      </c>
      <c r="D40" s="228" t="str">
        <f>CONCATENATE(VLOOKUP(B40,Startlist!B:H,3,FALSE)," / ",VLOOKUP(B40,Startlist!B:H,4,FALSE))</f>
        <v>Merkko Haljasmets / Heikko Tiits</v>
      </c>
      <c r="E40" s="229" t="str">
        <f>VLOOKUP(B40,Startlist!B:F,5,FALSE)</f>
        <v>EST</v>
      </c>
      <c r="F40" s="228" t="str">
        <f>VLOOKUP(B40,Startlist!B:H,7,FALSE)</f>
        <v>Mitsubishi Lancer</v>
      </c>
      <c r="G40" s="228" t="str">
        <f>IF(VLOOKUP(B40,Startlist!B:H,6,FALSE)="","",VLOOKUP(B40,Startlist!B:H,6,FALSE))</f>
        <v>Ööbiku.ee</v>
      </c>
      <c r="H40" s="230" t="str">
        <f>IF(VLOOKUP(B40,Results!B:N,9,FALSE)=""," ",VLOOKUP(B40,Results!B:N,9,FALSE))</f>
        <v> 2.03,0</v>
      </c>
    </row>
    <row r="41" spans="1:8" ht="15">
      <c r="A41" s="225">
        <f t="shared" si="0"/>
        <v>34</v>
      </c>
      <c r="B41" s="226">
        <v>70</v>
      </c>
      <c r="C41" s="227" t="str">
        <f>VLOOKUP(B41,'Champ Classes'!A:B,2,FALSE)</f>
        <v>4WD</v>
      </c>
      <c r="D41" s="228" t="str">
        <f>CONCATENATE(VLOOKUP(B41,Startlist!B:H,3,FALSE)," / ",VLOOKUP(B41,Startlist!B:H,4,FALSE))</f>
        <v>Joosep Mäe / Mikk Volmsen</v>
      </c>
      <c r="E41" s="229" t="str">
        <f>VLOOKUP(B41,Startlist!B:F,5,FALSE)</f>
        <v>EST</v>
      </c>
      <c r="F41" s="228" t="str">
        <f>VLOOKUP(B41,Startlist!B:H,7,FALSE)</f>
        <v>Subaru Impreza</v>
      </c>
      <c r="G41" s="228" t="str">
        <f>IF(VLOOKUP(B41,Startlist!B:H,6,FALSE)="","",VLOOKUP(B41,Startlist!B:H,6,FALSE))</f>
        <v>Vilsport Klubi MTÜ</v>
      </c>
      <c r="H41" s="230" t="str">
        <f>IF(VLOOKUP(B41,Results!B:N,9,FALSE)=""," ",VLOOKUP(B41,Results!B:N,9,FALSE))</f>
        <v> 2.03,0</v>
      </c>
    </row>
    <row r="42" spans="1:8" ht="15">
      <c r="A42" s="225">
        <f t="shared" si="0"/>
        <v>35</v>
      </c>
      <c r="B42" s="226">
        <v>44</v>
      </c>
      <c r="C42" s="227" t="str">
        <f>VLOOKUP(B42,'Champ Classes'!A:B,2,FALSE)</f>
        <v>2WD-ST</v>
      </c>
      <c r="D42" s="228" t="str">
        <f>CONCATENATE(VLOOKUP(B42,Startlist!B:H,3,FALSE)," / ",VLOOKUP(B42,Startlist!B:H,4,FALSE))</f>
        <v>Rainer Tuberik / Tauri Taevas</v>
      </c>
      <c r="E42" s="229" t="str">
        <f>VLOOKUP(B42,Startlist!B:F,5,FALSE)</f>
        <v>EST</v>
      </c>
      <c r="F42" s="228" t="str">
        <f>VLOOKUP(B42,Startlist!B:H,7,FALSE)</f>
        <v>BMW 320</v>
      </c>
      <c r="G42" s="228" t="str">
        <f>IF(VLOOKUP(B42,Startlist!B:H,6,FALSE)="","",VLOOKUP(B42,Startlist!B:H,6,FALSE))</f>
        <v>Juuru Tehnikaklubi</v>
      </c>
      <c r="H42" s="230" t="str">
        <f>IF(VLOOKUP(B42,Results!B:N,9,FALSE)=""," ",VLOOKUP(B42,Results!B:N,9,FALSE))</f>
        <v> 2.03,2</v>
      </c>
    </row>
    <row r="43" spans="1:8" ht="15">
      <c r="A43" s="225">
        <f t="shared" si="0"/>
        <v>36</v>
      </c>
      <c r="B43" s="226">
        <v>65</v>
      </c>
      <c r="C43" s="227" t="str">
        <f>VLOOKUP(B43,'Champ Classes'!A:B,2,FALSE)</f>
        <v>2WD-ST</v>
      </c>
      <c r="D43" s="228" t="str">
        <f>CONCATENATE(VLOOKUP(B43,Startlist!B:H,3,FALSE)," / ",VLOOKUP(B43,Startlist!B:H,4,FALSE))</f>
        <v>Fred Siimpoeg / Martin Moondu</v>
      </c>
      <c r="E43" s="229" t="str">
        <f>VLOOKUP(B43,Startlist!B:F,5,FALSE)</f>
        <v>EST</v>
      </c>
      <c r="F43" s="228" t="str">
        <f>VLOOKUP(B43,Startlist!B:H,7,FALSE)</f>
        <v>BMW 320</v>
      </c>
      <c r="G43" s="228" t="str">
        <f>IF(VLOOKUP(B43,Startlist!B:H,6,FALSE)="","",VLOOKUP(B43,Startlist!B:H,6,FALSE))</f>
        <v>DL Racing</v>
      </c>
      <c r="H43" s="230" t="str">
        <f>IF(VLOOKUP(B43,Results!B:N,9,FALSE)=""," ",VLOOKUP(B43,Results!B:N,9,FALSE))</f>
        <v> 2.03,6</v>
      </c>
    </row>
    <row r="44" spans="1:8" ht="15">
      <c r="A44" s="225">
        <f t="shared" si="0"/>
        <v>37</v>
      </c>
      <c r="B44" s="226">
        <v>87</v>
      </c>
      <c r="C44" s="227" t="str">
        <f>VLOOKUP(B44,'Champ Classes'!A:B,2,FALSE)</f>
        <v>4WD</v>
      </c>
      <c r="D44" s="228" t="str">
        <f>CONCATENATE(VLOOKUP(B44,Startlist!B:H,3,FALSE)," / ",VLOOKUP(B44,Startlist!B:H,4,FALSE))</f>
        <v>Rauno Pielberg / Indrek Varblane</v>
      </c>
      <c r="E44" s="229" t="str">
        <f>VLOOKUP(B44,Startlist!B:F,5,FALSE)</f>
        <v>EST</v>
      </c>
      <c r="F44" s="228" t="str">
        <f>VLOOKUP(B44,Startlist!B:H,7,FALSE)</f>
        <v>Audi A4</v>
      </c>
      <c r="G44" s="228" t="str">
        <f>IF(VLOOKUP(B44,Startlist!B:H,6,FALSE)="","",VLOOKUP(B44,Startlist!B:H,6,FALSE))</f>
        <v>Hiiumaa RK</v>
      </c>
      <c r="H44" s="230" t="str">
        <f>IF(VLOOKUP(B44,Results!B:N,9,FALSE)=""," ",VLOOKUP(B44,Results!B:N,9,FALSE))</f>
        <v> 2.03,9</v>
      </c>
    </row>
    <row r="45" spans="1:8" ht="15">
      <c r="A45" s="225">
        <f t="shared" si="0"/>
        <v>38</v>
      </c>
      <c r="B45" s="226">
        <v>84</v>
      </c>
      <c r="C45" s="227" t="str">
        <f>VLOOKUP(B45,'Champ Classes'!A:B,2,FALSE)</f>
        <v>2WD-VT</v>
      </c>
      <c r="D45" s="228" t="str">
        <f>CONCATENATE(VLOOKUP(B45,Startlist!B:H,3,FALSE)," / ",VLOOKUP(B45,Startlist!B:H,4,FALSE))</f>
        <v>Raido Seppel / Sander Linnaks</v>
      </c>
      <c r="E45" s="229" t="str">
        <f>VLOOKUP(B45,Startlist!B:F,5,FALSE)</f>
        <v>EST</v>
      </c>
      <c r="F45" s="228" t="str">
        <f>VLOOKUP(B45,Startlist!B:H,7,FALSE)</f>
        <v>BMW 316</v>
      </c>
      <c r="G45" s="228">
        <f>IF(VLOOKUP(B45,Startlist!B:H,6,FALSE)="","",VLOOKUP(B45,Startlist!B:H,6,FALSE))</f>
      </c>
      <c r="H45" s="230" t="str">
        <f>IF(VLOOKUP(B45,Results!B:N,9,FALSE)=""," ",VLOOKUP(B45,Results!B:N,9,FALSE))</f>
        <v> 2.04,3</v>
      </c>
    </row>
    <row r="46" spans="1:8" ht="15">
      <c r="A46" s="225">
        <f t="shared" si="0"/>
        <v>39</v>
      </c>
      <c r="B46" s="226">
        <v>58</v>
      </c>
      <c r="C46" s="227" t="str">
        <f>VLOOKUP(B46,'Champ Classes'!A:B,2,FALSE)</f>
        <v>2WD-SE</v>
      </c>
      <c r="D46" s="228" t="str">
        <f>CONCATENATE(VLOOKUP(B46,Startlist!B:H,3,FALSE)," / ",VLOOKUP(B46,Startlist!B:H,4,FALSE))</f>
        <v>Hannes Kasak / Argo Kangro</v>
      </c>
      <c r="E46" s="229" t="str">
        <f>VLOOKUP(B46,Startlist!B:F,5,FALSE)</f>
        <v>EST</v>
      </c>
      <c r="F46" s="228" t="str">
        <f>VLOOKUP(B46,Startlist!B:H,7,FALSE)</f>
        <v>Audi A3</v>
      </c>
      <c r="G46" s="228" t="str">
        <f>IF(VLOOKUP(B46,Startlist!B:H,6,FALSE)="","",VLOOKUP(B46,Startlist!B:H,6,FALSE))</f>
        <v>Jannes.ee</v>
      </c>
      <c r="H46" s="230" t="str">
        <f>IF(VLOOKUP(B46,Results!B:N,9,FALSE)=""," ",VLOOKUP(B46,Results!B:N,9,FALSE))</f>
        <v> 2.04,6</v>
      </c>
    </row>
    <row r="47" spans="1:8" ht="15">
      <c r="A47" s="225">
        <f t="shared" si="0"/>
        <v>40</v>
      </c>
      <c r="B47" s="226">
        <v>18</v>
      </c>
      <c r="C47" s="227" t="str">
        <f>VLOOKUP(B47,'Champ Classes'!A:B,2,FALSE)</f>
        <v>J16</v>
      </c>
      <c r="D47" s="228" t="str">
        <f>CONCATENATE(VLOOKUP(B47,Startlist!B:H,3,FALSE)," / ",VLOOKUP(B47,Startlist!B:H,4,FALSE))</f>
        <v>Kevin Lempu / Riivo Mesila</v>
      </c>
      <c r="E47" s="229" t="str">
        <f>VLOOKUP(B47,Startlist!B:F,5,FALSE)</f>
        <v>EST</v>
      </c>
      <c r="F47" s="228" t="str">
        <f>VLOOKUP(B47,Startlist!B:H,7,FALSE)</f>
        <v>Honda Civic</v>
      </c>
      <c r="G47" s="228" t="str">
        <f>IF(VLOOKUP(B47,Startlist!B:H,6,FALSE)="","",VLOOKUP(B47,Startlist!B:H,6,FALSE))</f>
        <v>Thule Motorsport</v>
      </c>
      <c r="H47" s="230" t="str">
        <f>IF(VLOOKUP(B47,Results!B:N,9,FALSE)=""," ",VLOOKUP(B47,Results!B:N,9,FALSE))</f>
        <v> 2.04,8</v>
      </c>
    </row>
    <row r="48" spans="1:8" ht="15">
      <c r="A48" s="225">
        <f t="shared" si="0"/>
        <v>41</v>
      </c>
      <c r="B48" s="226">
        <v>93</v>
      </c>
      <c r="C48" s="227" t="str">
        <f>VLOOKUP(B48,'Champ Classes'!A:B,2,FALSE)</f>
        <v>2WD-SE</v>
      </c>
      <c r="D48" s="228" t="str">
        <f>CONCATENATE(VLOOKUP(B48,Startlist!B:H,3,FALSE)," / ",VLOOKUP(B48,Startlist!B:H,4,FALSE))</f>
        <v>Gabriel Simson / Oliver Simson</v>
      </c>
      <c r="E48" s="229" t="str">
        <f>VLOOKUP(B48,Startlist!B:F,5,FALSE)</f>
        <v>EST</v>
      </c>
      <c r="F48" s="228" t="str">
        <f>VLOOKUP(B48,Startlist!B:H,7,FALSE)</f>
        <v>Honda Civic Type R</v>
      </c>
      <c r="G48" s="228">
        <f>IF(VLOOKUP(B48,Startlist!B:H,6,FALSE)="","",VLOOKUP(B48,Startlist!B:H,6,FALSE))</f>
      </c>
      <c r="H48" s="230" t="str">
        <f>IF(VLOOKUP(B48,Results!B:N,9,FALSE)=""," ",VLOOKUP(B48,Results!B:N,9,FALSE))</f>
        <v> 2.04,9</v>
      </c>
    </row>
    <row r="49" spans="1:8" ht="15">
      <c r="A49" s="225">
        <f t="shared" si="0"/>
        <v>42</v>
      </c>
      <c r="B49" s="226">
        <v>57</v>
      </c>
      <c r="C49" s="227" t="str">
        <f>VLOOKUP(B49,'Champ Classes'!A:B,2,FALSE)</f>
        <v>2WD-VT</v>
      </c>
      <c r="D49" s="228" t="str">
        <f>CONCATENATE(VLOOKUP(B49,Startlist!B:H,3,FALSE)," / ",VLOOKUP(B49,Startlist!B:H,4,FALSE))</f>
        <v>Ott Nootre / Klen Valting</v>
      </c>
      <c r="E49" s="229" t="str">
        <f>VLOOKUP(B49,Startlist!B:F,5,FALSE)</f>
        <v>EST</v>
      </c>
      <c r="F49" s="228" t="str">
        <f>VLOOKUP(B49,Startlist!B:H,7,FALSE)</f>
        <v>BMW 318</v>
      </c>
      <c r="G49" s="228" t="str">
        <f>IF(VLOOKUP(B49,Startlist!B:H,6,FALSE)="","",VLOOKUP(B49,Startlist!B:H,6,FALSE))</f>
        <v>Märjamaa Rally Team</v>
      </c>
      <c r="H49" s="230" t="str">
        <f>IF(VLOOKUP(B49,Results!B:N,9,FALSE)=""," ",VLOOKUP(B49,Results!B:N,9,FALSE))</f>
        <v> 2.05,2</v>
      </c>
    </row>
    <row r="50" spans="1:8" ht="15">
      <c r="A50" s="225">
        <f t="shared" si="0"/>
        <v>43</v>
      </c>
      <c r="B50" s="226">
        <v>17</v>
      </c>
      <c r="C50" s="227" t="str">
        <f>VLOOKUP(B50,'Champ Classes'!A:B,2,FALSE)</f>
        <v>J18</v>
      </c>
      <c r="D50" s="228" t="str">
        <f>CONCATENATE(VLOOKUP(B50,Startlist!B:H,3,FALSE)," / ",VLOOKUP(B50,Startlist!B:H,4,FALSE))</f>
        <v>Markus Laurimaa / Joonas Vares</v>
      </c>
      <c r="E50" s="229" t="str">
        <f>VLOOKUP(B50,Startlist!B:F,5,FALSE)</f>
        <v>EST</v>
      </c>
      <c r="F50" s="228" t="str">
        <f>VLOOKUP(B50,Startlist!B:H,7,FALSE)</f>
        <v>VW Golf 3</v>
      </c>
      <c r="G50" s="228" t="str">
        <f>IF(VLOOKUP(B50,Startlist!B:H,6,FALSE)="","",VLOOKUP(B50,Startlist!B:H,6,FALSE))</f>
        <v>Kehtna AMK</v>
      </c>
      <c r="H50" s="230" t="str">
        <f>IF(VLOOKUP(B50,Results!B:N,9,FALSE)=""," ",VLOOKUP(B50,Results!B:N,9,FALSE))</f>
        <v> 2.05,3</v>
      </c>
    </row>
    <row r="51" spans="1:8" ht="15">
      <c r="A51" s="225">
        <f t="shared" si="0"/>
        <v>44</v>
      </c>
      <c r="B51" s="226">
        <v>46</v>
      </c>
      <c r="C51" s="227" t="str">
        <f>VLOOKUP(B51,'Champ Classes'!A:B,2,FALSE)</f>
        <v>SU</v>
      </c>
      <c r="D51" s="228" t="str">
        <f>CONCATENATE(VLOOKUP(B51,Startlist!B:H,3,FALSE)," / ",VLOOKUP(B51,Startlist!B:H,4,FALSE))</f>
        <v>Ivar Burmeister / Raino Remmel</v>
      </c>
      <c r="E51" s="229" t="str">
        <f>VLOOKUP(B51,Startlist!B:F,5,FALSE)</f>
        <v>EST</v>
      </c>
      <c r="F51" s="228" t="str">
        <f>VLOOKUP(B51,Startlist!B:H,7,FALSE)</f>
        <v>Vaz 2105</v>
      </c>
      <c r="G51" s="228">
        <f>IF(VLOOKUP(B51,Startlist!B:H,6,FALSE)="","",VLOOKUP(B51,Startlist!B:H,6,FALSE))</f>
      </c>
      <c r="H51" s="230" t="str">
        <f>IF(VLOOKUP(B51,Results!B:N,9,FALSE)=""," ",VLOOKUP(B51,Results!B:N,9,FALSE))</f>
        <v> 2.05,3</v>
      </c>
    </row>
    <row r="52" spans="1:8" ht="15">
      <c r="A52" s="225">
        <f t="shared" si="0"/>
        <v>45</v>
      </c>
      <c r="B52" s="226">
        <v>40</v>
      </c>
      <c r="C52" s="227" t="str">
        <f>VLOOKUP(B52,'Champ Classes'!A:B,2,FALSE)</f>
        <v>SU</v>
      </c>
      <c r="D52" s="228" t="str">
        <f>CONCATENATE(VLOOKUP(B52,Startlist!B:H,3,FALSE)," / ",VLOOKUP(B52,Startlist!B:H,4,FALSE))</f>
        <v>Sander Klaus / Martin Udusalu</v>
      </c>
      <c r="E52" s="229" t="str">
        <f>VLOOKUP(B52,Startlist!B:F,5,FALSE)</f>
        <v>EST</v>
      </c>
      <c r="F52" s="228" t="str">
        <f>VLOOKUP(B52,Startlist!B:H,7,FALSE)</f>
        <v>Vaz 2101</v>
      </c>
      <c r="G52" s="228" t="str">
        <f>IF(VLOOKUP(B52,Startlist!B:H,6,FALSE)="","",VLOOKUP(B52,Startlist!B:H,6,FALSE))</f>
        <v>Märjamaa Rally Team</v>
      </c>
      <c r="H52" s="230" t="str">
        <f>IF(VLOOKUP(B52,Results!B:N,9,FALSE)=""," ",VLOOKUP(B52,Results!B:N,9,FALSE))</f>
        <v> 2.05,7</v>
      </c>
    </row>
    <row r="53" spans="1:8" ht="15">
      <c r="A53" s="225">
        <f t="shared" si="0"/>
        <v>46</v>
      </c>
      <c r="B53" s="226">
        <v>60</v>
      </c>
      <c r="C53" s="227" t="str">
        <f>VLOOKUP(B53,'Champ Classes'!A:B,2,FALSE)</f>
        <v>2WD-VT</v>
      </c>
      <c r="D53" s="228" t="str">
        <f>CONCATENATE(VLOOKUP(B53,Startlist!B:H,3,FALSE)," / ",VLOOKUP(B53,Startlist!B:H,4,FALSE))</f>
        <v>Meelis Paur / Kaimar Kittus</v>
      </c>
      <c r="E53" s="229" t="str">
        <f>VLOOKUP(B53,Startlist!B:F,5,FALSE)</f>
        <v>EST</v>
      </c>
      <c r="F53" s="228" t="str">
        <f>VLOOKUP(B53,Startlist!B:H,7,FALSE)</f>
        <v>BMW 316</v>
      </c>
      <c r="G53" s="228" t="str">
        <f>IF(VLOOKUP(B53,Startlist!B:H,6,FALSE)="","",VLOOKUP(B53,Startlist!B:H,6,FALSE))</f>
        <v>Apex Racing</v>
      </c>
      <c r="H53" s="230" t="str">
        <f>IF(VLOOKUP(B53,Results!B:N,9,FALSE)=""," ",VLOOKUP(B53,Results!B:N,9,FALSE))</f>
        <v> 2.05,8</v>
      </c>
    </row>
    <row r="54" spans="1:8" ht="15">
      <c r="A54" s="225">
        <f t="shared" si="0"/>
        <v>47</v>
      </c>
      <c r="B54" s="226">
        <v>20</v>
      </c>
      <c r="C54" s="227" t="str">
        <f>VLOOKUP(B54,'Champ Classes'!A:B,2,FALSE)</f>
        <v>J16</v>
      </c>
      <c r="D54" s="228" t="str">
        <f>CONCATENATE(VLOOKUP(B54,Startlist!B:H,3,FALSE)," / ",VLOOKUP(B54,Startlist!B:H,4,FALSE))</f>
        <v>Joosep Planken / Taavi Lassmann</v>
      </c>
      <c r="E54" s="229" t="str">
        <f>VLOOKUP(B54,Startlist!B:F,5,FALSE)</f>
        <v>EST</v>
      </c>
      <c r="F54" s="228" t="str">
        <f>VLOOKUP(B54,Startlist!B:H,7,FALSE)</f>
        <v>Honda CRX</v>
      </c>
      <c r="G54" s="228" t="str">
        <f>IF(VLOOKUP(B54,Startlist!B:H,6,FALSE)="","",VLOOKUP(B54,Startlist!B:H,6,FALSE))</f>
        <v>Tark Racing</v>
      </c>
      <c r="H54" s="230" t="str">
        <f>IF(VLOOKUP(B54,Results!B:N,9,FALSE)=""," ",VLOOKUP(B54,Results!B:N,9,FALSE))</f>
        <v> 2.05,9</v>
      </c>
    </row>
    <row r="55" spans="1:8" ht="15">
      <c r="A55" s="225">
        <f t="shared" si="0"/>
        <v>48</v>
      </c>
      <c r="B55" s="226">
        <v>47</v>
      </c>
      <c r="C55" s="227" t="str">
        <f>VLOOKUP(B55,'Champ Classes'!A:B,2,FALSE)</f>
        <v>2WD-VE</v>
      </c>
      <c r="D55" s="228" t="str">
        <f>CONCATENATE(VLOOKUP(B55,Startlist!B:H,3,FALSE)," / ",VLOOKUP(B55,Startlist!B:H,4,FALSE))</f>
        <v>Raivo Poom / Raido Uesson</v>
      </c>
      <c r="E55" s="229" t="str">
        <f>VLOOKUP(B55,Startlist!B:F,5,FALSE)</f>
        <v>EST</v>
      </c>
      <c r="F55" s="228" t="str">
        <f>VLOOKUP(B55,Startlist!B:H,7,FALSE)</f>
        <v>Honda Civic</v>
      </c>
      <c r="G55" s="228" t="str">
        <f>IF(VLOOKUP(B55,Startlist!B:H,6,FALSE)="","",VLOOKUP(B55,Startlist!B:H,6,FALSE))</f>
        <v>Märjamaa Rally Team</v>
      </c>
      <c r="H55" s="230" t="str">
        <f>IF(VLOOKUP(B55,Results!B:N,9,FALSE)=""," ",VLOOKUP(B55,Results!B:N,9,FALSE))</f>
        <v> 2.05,9</v>
      </c>
    </row>
    <row r="56" spans="1:8" ht="15">
      <c r="A56" s="225">
        <f t="shared" si="0"/>
        <v>49</v>
      </c>
      <c r="B56" s="226">
        <v>86</v>
      </c>
      <c r="C56" s="227" t="str">
        <f>VLOOKUP(B56,'Champ Classes'!A:B,2,FALSE)</f>
        <v>2WD-ST</v>
      </c>
      <c r="D56" s="228" t="str">
        <f>CONCATENATE(VLOOKUP(B56,Startlist!B:H,3,FALSE)," / ",VLOOKUP(B56,Startlist!B:H,4,FALSE))</f>
        <v>Jaan Ilistom / Aksel Sulu</v>
      </c>
      <c r="E56" s="229" t="str">
        <f>VLOOKUP(B56,Startlist!B:F,5,FALSE)</f>
        <v>EST</v>
      </c>
      <c r="F56" s="228" t="str">
        <f>VLOOKUP(B56,Startlist!B:H,7,FALSE)</f>
        <v>BMW 323</v>
      </c>
      <c r="G56" s="228" t="str">
        <f>IF(VLOOKUP(B56,Startlist!B:H,6,FALSE)="","",VLOOKUP(B56,Startlist!B:H,6,FALSE))</f>
        <v>Vilsport Klubi MTÜ</v>
      </c>
      <c r="H56" s="230" t="str">
        <f>IF(VLOOKUP(B56,Results!B:N,9,FALSE)=""," ",VLOOKUP(B56,Results!B:N,9,FALSE))</f>
        <v> 2.06,8</v>
      </c>
    </row>
    <row r="57" spans="1:8" ht="15">
      <c r="A57" s="225">
        <f t="shared" si="0"/>
        <v>50</v>
      </c>
      <c r="B57" s="226">
        <v>73</v>
      </c>
      <c r="C57" s="227" t="str">
        <f>VLOOKUP(B57,'Champ Classes'!A:B,2,FALSE)</f>
        <v>2WD-ST</v>
      </c>
      <c r="D57" s="228" t="str">
        <f>CONCATENATE(VLOOKUP(B57,Startlist!B:H,3,FALSE)," / ",VLOOKUP(B57,Startlist!B:H,4,FALSE))</f>
        <v>Henri Hirv / Kevin-Jarl Jaani</v>
      </c>
      <c r="E57" s="229" t="str">
        <f>VLOOKUP(B57,Startlist!B:F,5,FALSE)</f>
        <v>EST</v>
      </c>
      <c r="F57" s="228" t="str">
        <f>VLOOKUP(B57,Startlist!B:H,7,FALSE)</f>
        <v>BMW 325I</v>
      </c>
      <c r="G57" s="228" t="str">
        <f>IF(VLOOKUP(B57,Startlist!B:H,6,FALSE)="","",VLOOKUP(B57,Startlist!B:H,6,FALSE))</f>
        <v>Vilsport Klubi MTÜ</v>
      </c>
      <c r="H57" s="230" t="str">
        <f>IF(VLOOKUP(B57,Results!B:N,9,FALSE)=""," ",VLOOKUP(B57,Results!B:N,9,FALSE))</f>
        <v> 2.07,1</v>
      </c>
    </row>
    <row r="58" spans="1:8" ht="15">
      <c r="A58" s="225">
        <f t="shared" si="0"/>
        <v>51</v>
      </c>
      <c r="B58" s="226">
        <v>6</v>
      </c>
      <c r="C58" s="227" t="str">
        <f>VLOOKUP(B58,'Champ Classes'!A:B,2,FALSE)</f>
        <v>J16</v>
      </c>
      <c r="D58" s="228" t="str">
        <f>CONCATENATE(VLOOKUP(B58,Startlist!B:H,3,FALSE)," / ",VLOOKUP(B58,Startlist!B:H,4,FALSE))</f>
        <v>Romario Voksepp / Kristjan Voksepp</v>
      </c>
      <c r="E58" s="229" t="str">
        <f>VLOOKUP(B58,Startlist!B:F,5,FALSE)</f>
        <v>EST</v>
      </c>
      <c r="F58" s="228" t="str">
        <f>VLOOKUP(B58,Startlist!B:H,7,FALSE)</f>
        <v>Honda Civic</v>
      </c>
      <c r="G58" s="228" t="str">
        <f>IF(VLOOKUP(B58,Startlist!B:H,6,FALSE)="","",VLOOKUP(B58,Startlist!B:H,6,FALSE))</f>
        <v>Thule Motorsport</v>
      </c>
      <c r="H58" s="230" t="str">
        <f>IF(VLOOKUP(B58,Results!B:N,9,FALSE)=""," ",VLOOKUP(B58,Results!B:N,9,FALSE))</f>
        <v> 2.07,4</v>
      </c>
    </row>
    <row r="59" spans="1:8" ht="15">
      <c r="A59" s="225">
        <f t="shared" si="0"/>
        <v>52</v>
      </c>
      <c r="B59" s="226">
        <v>36</v>
      </c>
      <c r="C59" s="227" t="str">
        <f>VLOOKUP(B59,'Champ Classes'!A:B,2,FALSE)</f>
        <v>2WD-SE</v>
      </c>
      <c r="D59" s="228" t="str">
        <f>CONCATENATE(VLOOKUP(B59,Startlist!B:H,3,FALSE)," / ",VLOOKUP(B59,Startlist!B:H,4,FALSE))</f>
        <v>Kristjan Hansson / Kalmer Kase</v>
      </c>
      <c r="E59" s="229" t="str">
        <f>VLOOKUP(B59,Startlist!B:F,5,FALSE)</f>
        <v>EST</v>
      </c>
      <c r="F59" s="228" t="str">
        <f>VLOOKUP(B59,Startlist!B:H,7,FALSE)</f>
        <v>VW Golf GTI</v>
      </c>
      <c r="G59" s="228" t="str">
        <f>IF(VLOOKUP(B59,Startlist!B:H,6,FALSE)="","",VLOOKUP(B59,Startlist!B:H,6,FALSE))</f>
        <v>RehvidPluss</v>
      </c>
      <c r="H59" s="230" t="str">
        <f>IF(VLOOKUP(B59,Results!B:N,9,FALSE)=""," ",VLOOKUP(B59,Results!B:N,9,FALSE))</f>
        <v> 2.07,5</v>
      </c>
    </row>
    <row r="60" spans="1:8" ht="15">
      <c r="A60" s="225">
        <f t="shared" si="0"/>
        <v>53</v>
      </c>
      <c r="B60" s="226">
        <v>62</v>
      </c>
      <c r="C60" s="227" t="str">
        <f>VLOOKUP(B60,'Champ Classes'!A:B,2,FALSE)</f>
        <v>Naised</v>
      </c>
      <c r="D60" s="228" t="str">
        <f>CONCATENATE(VLOOKUP(B60,Startlist!B:H,3,FALSE)," / ",VLOOKUP(B60,Startlist!B:H,4,FALSE))</f>
        <v>Tiina Ehrbach / Karmo Karelson</v>
      </c>
      <c r="E60" s="229" t="str">
        <f>VLOOKUP(B60,Startlist!B:F,5,FALSE)</f>
        <v>EST</v>
      </c>
      <c r="F60" s="228" t="str">
        <f>VLOOKUP(B60,Startlist!B:H,7,FALSE)</f>
        <v>VW Golf</v>
      </c>
      <c r="G60" s="228" t="str">
        <f>IF(VLOOKUP(B60,Startlist!B:H,6,FALSE)="","",VLOOKUP(B60,Startlist!B:H,6,FALSE))</f>
        <v>SK Vilgasralli</v>
      </c>
      <c r="H60" s="230" t="str">
        <f>IF(VLOOKUP(B60,Results!B:N,9,FALSE)=""," ",VLOOKUP(B60,Results!B:N,9,FALSE))</f>
        <v> 2.07,5</v>
      </c>
    </row>
    <row r="61" spans="1:8" ht="15">
      <c r="A61" s="225">
        <f t="shared" si="0"/>
        <v>54</v>
      </c>
      <c r="B61" s="226">
        <v>69</v>
      </c>
      <c r="C61" s="227" t="str">
        <f>VLOOKUP(B61,'Champ Classes'!A:B,2,FALSE)</f>
        <v>2WD-ST</v>
      </c>
      <c r="D61" s="228" t="str">
        <f>CONCATENATE(VLOOKUP(B61,Startlist!B:H,3,FALSE)," / ",VLOOKUP(B61,Startlist!B:H,4,FALSE))</f>
        <v>Timmo Kroonmäe / Mario Kroonmäe</v>
      </c>
      <c r="E61" s="229" t="str">
        <f>VLOOKUP(B61,Startlist!B:F,5,FALSE)</f>
        <v>EST</v>
      </c>
      <c r="F61" s="228" t="str">
        <f>VLOOKUP(B61,Startlist!B:H,7,FALSE)</f>
        <v>BMW 318I</v>
      </c>
      <c r="G61" s="228" t="str">
        <f>IF(VLOOKUP(B61,Startlist!B:H,6,FALSE)="","",VLOOKUP(B61,Startlist!B:H,6,FALSE))</f>
        <v>A1M Motorsport</v>
      </c>
      <c r="H61" s="230" t="str">
        <f>IF(VLOOKUP(B61,Results!B:N,9,FALSE)=""," ",VLOOKUP(B61,Results!B:N,9,FALSE))</f>
        <v> 2.07,6</v>
      </c>
    </row>
    <row r="62" spans="1:8" ht="15">
      <c r="A62" s="225">
        <f t="shared" si="0"/>
        <v>55</v>
      </c>
      <c r="B62" s="226">
        <v>15</v>
      </c>
      <c r="C62" s="227" t="str">
        <f>VLOOKUP(B62,'Champ Classes'!A:B,2,FALSE)</f>
        <v>J16</v>
      </c>
      <c r="D62" s="228" t="str">
        <f>CONCATENATE(VLOOKUP(B62,Startlist!B:H,3,FALSE)," / ",VLOOKUP(B62,Startlist!B:H,4,FALSE))</f>
        <v>Kert Tammoja / Martin Müganen</v>
      </c>
      <c r="E62" s="229" t="str">
        <f>VLOOKUP(B62,Startlist!B:F,5,FALSE)</f>
        <v>EST</v>
      </c>
      <c r="F62" s="228" t="str">
        <f>VLOOKUP(B62,Startlist!B:H,7,FALSE)</f>
        <v>Honda Civic</v>
      </c>
      <c r="G62" s="228" t="str">
        <f>IF(VLOOKUP(B62,Startlist!B:H,6,FALSE)="","",VLOOKUP(B62,Startlist!B:H,6,FALSE))</f>
        <v>Apex Racing</v>
      </c>
      <c r="H62" s="230" t="str">
        <f>IF(VLOOKUP(B62,Results!B:N,9,FALSE)=""," ",VLOOKUP(B62,Results!B:N,9,FALSE))</f>
        <v> 2.07,8</v>
      </c>
    </row>
    <row r="63" spans="1:8" ht="15">
      <c r="A63" s="225">
        <f t="shared" si="0"/>
        <v>56</v>
      </c>
      <c r="B63" s="226">
        <v>74</v>
      </c>
      <c r="C63" s="227" t="str">
        <f>VLOOKUP(B63,'Champ Classes'!A:B,2,FALSE)</f>
        <v>SU</v>
      </c>
      <c r="D63" s="228" t="str">
        <f>CONCATENATE(VLOOKUP(B63,Startlist!B:H,3,FALSE)," / ",VLOOKUP(B63,Startlist!B:H,4,FALSE))</f>
        <v>Heigo Tinno / Veiko Vilu</v>
      </c>
      <c r="E63" s="229" t="str">
        <f>VLOOKUP(B63,Startlist!B:F,5,FALSE)</f>
        <v>EST</v>
      </c>
      <c r="F63" s="228" t="str">
        <f>VLOOKUP(B63,Startlist!B:H,7,FALSE)</f>
        <v>AZLK 412</v>
      </c>
      <c r="G63" s="228" t="str">
        <f>IF(VLOOKUP(B63,Startlist!B:H,6,FALSE)="","",VLOOKUP(B63,Startlist!B:H,6,FALSE))</f>
        <v>Kadrina Hobiklubi</v>
      </c>
      <c r="H63" s="230" t="str">
        <f>IF(VLOOKUP(B63,Results!B:N,9,FALSE)=""," ",VLOOKUP(B63,Results!B:N,9,FALSE))</f>
        <v> 2.08,0</v>
      </c>
    </row>
    <row r="64" spans="1:8" ht="15">
      <c r="A64" s="225">
        <f t="shared" si="0"/>
        <v>57</v>
      </c>
      <c r="B64" s="226">
        <v>81</v>
      </c>
      <c r="C64" s="227" t="str">
        <f>VLOOKUP(B64,'Champ Classes'!A:B,2,FALSE)</f>
        <v>2WD-VT</v>
      </c>
      <c r="D64" s="228" t="str">
        <f>CONCATENATE(VLOOKUP(B64,Startlist!B:H,3,FALSE)," / ",VLOOKUP(B64,Startlist!B:H,4,FALSE))</f>
        <v>Sander Tammeleht / Karl Joseph Kumar</v>
      </c>
      <c r="E64" s="229" t="str">
        <f>VLOOKUP(B64,Startlist!B:F,5,FALSE)</f>
        <v>EST</v>
      </c>
      <c r="F64" s="228" t="str">
        <f>VLOOKUP(B64,Startlist!B:H,7,FALSE)</f>
        <v>BMW 318TI</v>
      </c>
      <c r="G64" s="228">
        <f>IF(VLOOKUP(B64,Startlist!B:H,6,FALSE)="","",VLOOKUP(B64,Startlist!B:H,6,FALSE))</f>
      </c>
      <c r="H64" s="230" t="str">
        <f>IF(VLOOKUP(B64,Results!B:N,9,FALSE)=""," ",VLOOKUP(B64,Results!B:N,9,FALSE))</f>
        <v> 2.08,6</v>
      </c>
    </row>
    <row r="65" spans="1:8" ht="15">
      <c r="A65" s="225">
        <f t="shared" si="0"/>
        <v>58</v>
      </c>
      <c r="B65" s="226">
        <v>122</v>
      </c>
      <c r="C65" s="227" t="str">
        <f>VLOOKUP(B65,'Champ Classes'!A:B,2,FALSE)</f>
        <v>2WD-VT</v>
      </c>
      <c r="D65" s="228" t="str">
        <f>CONCATENATE(VLOOKUP(B65,Startlist!B:H,3,FALSE)," / ",VLOOKUP(B65,Startlist!B:H,4,FALSE))</f>
        <v>Harold Vilson / Ermo Loik</v>
      </c>
      <c r="E65" s="229" t="str">
        <f>VLOOKUP(B65,Startlist!B:F,5,FALSE)</f>
        <v>EST</v>
      </c>
      <c r="F65" s="228" t="str">
        <f>VLOOKUP(B65,Startlist!B:H,7,FALSE)</f>
        <v>BMW 318IS</v>
      </c>
      <c r="G65" s="228" t="str">
        <f>IF(VLOOKUP(B65,Startlist!B:H,6,FALSE)="","",VLOOKUP(B65,Startlist!B:H,6,FALSE))</f>
        <v>Jonnigaraaz</v>
      </c>
      <c r="H65" s="230" t="str">
        <f>IF(VLOOKUP(B65,Results!B:N,9,FALSE)=""," ",VLOOKUP(B65,Results!B:N,9,FALSE))</f>
        <v> 2.09,3</v>
      </c>
    </row>
    <row r="66" spans="1:8" ht="15">
      <c r="A66" s="225">
        <f t="shared" si="0"/>
        <v>59</v>
      </c>
      <c r="B66" s="226">
        <v>80</v>
      </c>
      <c r="C66" s="227" t="str">
        <f>VLOOKUP(B66,'Champ Classes'!A:B,2,FALSE)</f>
        <v>2WD-VT</v>
      </c>
      <c r="D66" s="228" t="str">
        <f>CONCATENATE(VLOOKUP(B66,Startlist!B:H,3,FALSE)," / ",VLOOKUP(B66,Startlist!B:H,4,FALSE))</f>
        <v>Kristo Vetesina / Harry Ogga</v>
      </c>
      <c r="E66" s="229" t="str">
        <f>VLOOKUP(B66,Startlist!B:F,5,FALSE)</f>
        <v>EST</v>
      </c>
      <c r="F66" s="228" t="str">
        <f>VLOOKUP(B66,Startlist!B:H,7,FALSE)</f>
        <v>BMW 318IS</v>
      </c>
      <c r="G66" s="228" t="str">
        <f>IF(VLOOKUP(B66,Startlist!B:H,6,FALSE)="","",VLOOKUP(B66,Startlist!B:H,6,FALSE))</f>
        <v>Juuru Tehnikaklubi</v>
      </c>
      <c r="H66" s="230" t="str">
        <f>IF(VLOOKUP(B66,Results!B:N,9,FALSE)=""," ",VLOOKUP(B66,Results!B:N,9,FALSE))</f>
        <v> 2.10,0</v>
      </c>
    </row>
    <row r="67" spans="1:8" ht="15">
      <c r="A67" s="225">
        <f t="shared" si="0"/>
        <v>60</v>
      </c>
      <c r="B67" s="226">
        <v>10</v>
      </c>
      <c r="C67" s="227" t="str">
        <f>VLOOKUP(B67,'Champ Classes'!A:B,2,FALSE)</f>
        <v>J16</v>
      </c>
      <c r="D67" s="228" t="str">
        <f>CONCATENATE(VLOOKUP(B67,Startlist!B:H,3,FALSE)," / ",VLOOKUP(B67,Startlist!B:H,4,FALSE))</f>
        <v>Kristian Hallikmägi / Jaan Pisang</v>
      </c>
      <c r="E67" s="229" t="str">
        <f>VLOOKUP(B67,Startlist!B:F,5,FALSE)</f>
        <v>EST</v>
      </c>
      <c r="F67" s="228" t="str">
        <f>VLOOKUP(B67,Startlist!B:H,7,FALSE)</f>
        <v>Honda CRX</v>
      </c>
      <c r="G67" s="228">
        <f>IF(VLOOKUP(B67,Startlist!B:H,6,FALSE)="","",VLOOKUP(B67,Startlist!B:H,6,FALSE))</f>
      </c>
      <c r="H67" s="230" t="str">
        <f>IF(VLOOKUP(B67,Results!B:N,9,FALSE)=""," ",VLOOKUP(B67,Results!B:N,9,FALSE))</f>
        <v> 2.10,8</v>
      </c>
    </row>
    <row r="68" spans="1:8" ht="15">
      <c r="A68" s="225">
        <f t="shared" si="0"/>
        <v>61</v>
      </c>
      <c r="B68" s="226">
        <v>16</v>
      </c>
      <c r="C68" s="227" t="str">
        <f>VLOOKUP(B68,'Champ Classes'!A:B,2,FALSE)</f>
        <v>J16</v>
      </c>
      <c r="D68" s="228" t="str">
        <f>CONCATENATE(VLOOKUP(B68,Startlist!B:H,3,FALSE)," / ",VLOOKUP(B68,Startlist!B:H,4,FALSE))</f>
        <v>Romet Reimal / Inga Reimal</v>
      </c>
      <c r="E68" s="229" t="str">
        <f>VLOOKUP(B68,Startlist!B:F,5,FALSE)</f>
        <v>EST</v>
      </c>
      <c r="F68" s="228" t="str">
        <f>VLOOKUP(B68,Startlist!B:H,7,FALSE)</f>
        <v>Citroen C2 R1</v>
      </c>
      <c r="G68" s="228" t="str">
        <f>IF(VLOOKUP(B68,Startlist!B:H,6,FALSE)="","",VLOOKUP(B68,Startlist!B:H,6,FALSE))</f>
        <v>Thule Motorsport</v>
      </c>
      <c r="H68" s="230" t="str">
        <f>IF(VLOOKUP(B68,Results!B:N,9,FALSE)=""," ",VLOOKUP(B68,Results!B:N,9,FALSE))</f>
        <v> 2.11,3</v>
      </c>
    </row>
    <row r="69" spans="1:8" ht="15">
      <c r="A69" s="225">
        <f t="shared" si="0"/>
        <v>62</v>
      </c>
      <c r="B69" s="226">
        <v>1</v>
      </c>
      <c r="C69" s="227" t="str">
        <f>VLOOKUP(B69,'Champ Classes'!A:B,2,FALSE)</f>
        <v>J16</v>
      </c>
      <c r="D69" s="228" t="str">
        <f>CONCATENATE(VLOOKUP(B69,Startlist!B:H,3,FALSE)," / ",VLOOKUP(B69,Startlist!B:H,4,FALSE))</f>
        <v>Oskar Männamets / Holger Enok</v>
      </c>
      <c r="E69" s="229" t="str">
        <f>VLOOKUP(B69,Startlist!B:F,5,FALSE)</f>
        <v>EST</v>
      </c>
      <c r="F69" s="228" t="str">
        <f>VLOOKUP(B69,Startlist!B:H,7,FALSE)</f>
        <v>Ford Fiesta</v>
      </c>
      <c r="G69" s="228">
        <f>IF(VLOOKUP(B69,Startlist!B:H,6,FALSE)="","",VLOOKUP(B69,Startlist!B:H,6,FALSE))</f>
      </c>
      <c r="H69" s="230" t="str">
        <f>IF(VLOOKUP(B69,Results!B:N,9,FALSE)=""," ",VLOOKUP(B69,Results!B:N,9,FALSE))</f>
        <v> 2.11,5</v>
      </c>
    </row>
    <row r="70" spans="1:8" ht="15">
      <c r="A70" s="225">
        <f t="shared" si="0"/>
        <v>63</v>
      </c>
      <c r="B70" s="226">
        <v>124</v>
      </c>
      <c r="C70" s="227" t="str">
        <f>VLOOKUP(B70,'Champ Classes'!A:B,2,FALSE)</f>
        <v>2WD-VT</v>
      </c>
      <c r="D70" s="228" t="str">
        <f>CONCATENATE(VLOOKUP(B70,Startlist!B:H,3,FALSE)," / ",VLOOKUP(B70,Startlist!B:H,4,FALSE))</f>
        <v>Chris Männik / Tanel Meos</v>
      </c>
      <c r="E70" s="229" t="str">
        <f>VLOOKUP(B70,Startlist!B:F,5,FALSE)</f>
        <v>EST</v>
      </c>
      <c r="F70" s="228" t="str">
        <f>VLOOKUP(B70,Startlist!B:H,7,FALSE)</f>
        <v>BMW 318I</v>
      </c>
      <c r="G70" s="228">
        <f>IF(VLOOKUP(B70,Startlist!B:H,6,FALSE)="","",VLOOKUP(B70,Startlist!B:H,6,FALSE))</f>
      </c>
      <c r="H70" s="230" t="str">
        <f>IF(VLOOKUP(B70,Results!B:N,9,FALSE)=""," ",VLOOKUP(B70,Results!B:N,9,FALSE))</f>
        <v> 2.11,7</v>
      </c>
    </row>
    <row r="71" spans="1:8" ht="15">
      <c r="A71" s="225">
        <f t="shared" si="0"/>
        <v>64</v>
      </c>
      <c r="B71" s="226">
        <v>90</v>
      </c>
      <c r="C71" s="227" t="str">
        <f>VLOOKUP(B71,'Champ Classes'!A:B,2,FALSE)</f>
        <v>2WD-ST</v>
      </c>
      <c r="D71" s="228" t="str">
        <f>CONCATENATE(VLOOKUP(B71,Startlist!B:H,3,FALSE)," / ",VLOOKUP(B71,Startlist!B:H,4,FALSE))</f>
        <v>Toomas Tõnsau / Margus Sillaste</v>
      </c>
      <c r="E71" s="229" t="str">
        <f>VLOOKUP(B71,Startlist!B:F,5,FALSE)</f>
        <v>EST</v>
      </c>
      <c r="F71" s="228" t="str">
        <f>VLOOKUP(B71,Startlist!B:H,7,FALSE)</f>
        <v>BMW 323</v>
      </c>
      <c r="G71" s="228" t="str">
        <f>IF(VLOOKUP(B71,Startlist!B:H,6,FALSE)="","",VLOOKUP(B71,Startlist!B:H,6,FALSE))</f>
        <v>Märjamaa Rally Team</v>
      </c>
      <c r="H71" s="230" t="str">
        <f>IF(VLOOKUP(B71,Results!B:N,9,FALSE)=""," ",VLOOKUP(B71,Results!B:N,9,FALSE))</f>
        <v> 2.12,3</v>
      </c>
    </row>
    <row r="72" spans="1:8" ht="15">
      <c r="A72" s="225">
        <f t="shared" si="0"/>
        <v>65</v>
      </c>
      <c r="B72" s="226">
        <v>98</v>
      </c>
      <c r="C72" s="227" t="str">
        <f>VLOOKUP(B72,'Champ Classes'!A:B,2,FALSE)</f>
        <v>Naised</v>
      </c>
      <c r="D72" s="228" t="str">
        <f>CONCATENATE(VLOOKUP(B72,Startlist!B:H,3,FALSE)," / ",VLOOKUP(B72,Startlist!B:H,4,FALSE))</f>
        <v>Aira Lepp / Ain Lepp</v>
      </c>
      <c r="E72" s="229" t="str">
        <f>VLOOKUP(B72,Startlist!B:F,5,FALSE)</f>
        <v>EST</v>
      </c>
      <c r="F72" s="228" t="str">
        <f>VLOOKUP(B72,Startlist!B:H,7,FALSE)</f>
        <v>Nissan Sunny</v>
      </c>
      <c r="G72" s="228" t="str">
        <f>IF(VLOOKUP(B72,Startlist!B:H,6,FALSE)="","",VLOOKUP(B72,Startlist!B:H,6,FALSE))</f>
        <v>Thule Motorsport</v>
      </c>
      <c r="H72" s="230" t="str">
        <f>IF(VLOOKUP(B72,Results!B:N,9,FALSE)=""," ",VLOOKUP(B72,Results!B:N,9,FALSE))</f>
        <v> 2.12,6</v>
      </c>
    </row>
    <row r="73" spans="1:8" ht="15">
      <c r="A73" s="225">
        <f t="shared" si="0"/>
        <v>66</v>
      </c>
      <c r="B73" s="226">
        <v>14</v>
      </c>
      <c r="C73" s="227" t="str">
        <f>VLOOKUP(B73,'Champ Classes'!A:B,2,FALSE)</f>
        <v>J16</v>
      </c>
      <c r="D73" s="228" t="str">
        <f>CONCATENATE(VLOOKUP(B73,Startlist!B:H,3,FALSE)," / ",VLOOKUP(B73,Startlist!B:H,4,FALSE))</f>
        <v>Jüri Jürisaar / Martin Tomson</v>
      </c>
      <c r="E73" s="229" t="str">
        <f>VLOOKUP(B73,Startlist!B:F,5,FALSE)</f>
        <v>EST</v>
      </c>
      <c r="F73" s="228" t="str">
        <f>VLOOKUP(B73,Startlist!B:H,7,FALSE)</f>
        <v>BMW 316</v>
      </c>
      <c r="G73" s="228" t="str">
        <f>IF(VLOOKUP(B73,Startlist!B:H,6,FALSE)="","",VLOOKUP(B73,Startlist!B:H,6,FALSE))</f>
        <v>Halinga Rally Team</v>
      </c>
      <c r="H73" s="230" t="str">
        <f>IF(VLOOKUP(B73,Results!B:N,9,FALSE)=""," ",VLOOKUP(B73,Results!B:N,9,FALSE))</f>
        <v> 2.13,0</v>
      </c>
    </row>
    <row r="74" spans="1:8" ht="15">
      <c r="A74" s="225">
        <f aca="true" t="shared" si="1" ref="A74:A99">A73+1</f>
        <v>67</v>
      </c>
      <c r="B74" s="226">
        <v>115</v>
      </c>
      <c r="C74" s="227" t="str">
        <f>VLOOKUP(B74,'Champ Classes'!A:B,2,FALSE)</f>
        <v>2WD-ST</v>
      </c>
      <c r="D74" s="228" t="str">
        <f>CONCATENATE(VLOOKUP(B74,Startlist!B:H,3,FALSE)," / ",VLOOKUP(B74,Startlist!B:H,4,FALSE))</f>
        <v>Karl-Erik Rajasalu / Andreas Liimann</v>
      </c>
      <c r="E74" s="229" t="str">
        <f>VLOOKUP(B74,Startlist!B:F,5,FALSE)</f>
        <v>EST</v>
      </c>
      <c r="F74" s="228" t="str">
        <f>VLOOKUP(B74,Startlist!B:H,7,FALSE)</f>
        <v>BMW 316I</v>
      </c>
      <c r="G74" s="228">
        <f>IF(VLOOKUP(B74,Startlist!B:H,6,FALSE)="","",VLOOKUP(B74,Startlist!B:H,6,FALSE))</f>
      </c>
      <c r="H74" s="230" t="str">
        <f>IF(VLOOKUP(B74,Results!B:N,9,FALSE)=""," ",VLOOKUP(B74,Results!B:N,9,FALSE))</f>
        <v> 2.13,3</v>
      </c>
    </row>
    <row r="75" spans="1:8" ht="15">
      <c r="A75" s="225">
        <f t="shared" si="1"/>
        <v>68</v>
      </c>
      <c r="B75" s="226">
        <v>89</v>
      </c>
      <c r="C75" s="227" t="str">
        <f>VLOOKUP(B75,'Champ Classes'!A:B,2,FALSE)</f>
        <v>SU</v>
      </c>
      <c r="D75" s="228" t="str">
        <f>CONCATENATE(VLOOKUP(B75,Startlist!B:H,3,FALSE)," / ",VLOOKUP(B75,Startlist!B:H,4,FALSE))</f>
        <v>Martin Taal / Ivar Kallasmaa</v>
      </c>
      <c r="E75" s="229" t="str">
        <f>VLOOKUP(B75,Startlist!B:F,5,FALSE)</f>
        <v>EST</v>
      </c>
      <c r="F75" s="228" t="str">
        <f>VLOOKUP(B75,Startlist!B:H,7,FALSE)</f>
        <v>Vaz 2106</v>
      </c>
      <c r="G75" s="228" t="str">
        <f>IF(VLOOKUP(B75,Startlist!B:H,6,FALSE)="","",VLOOKUP(B75,Startlist!B:H,6,FALSE))</f>
        <v>Kadrina Hobiklubi</v>
      </c>
      <c r="H75" s="230" t="str">
        <f>IF(VLOOKUP(B75,Results!B:N,9,FALSE)=""," ",VLOOKUP(B75,Results!B:N,9,FALSE))</f>
        <v> 2.13,5</v>
      </c>
    </row>
    <row r="76" spans="1:8" ht="15">
      <c r="A76" s="225">
        <f t="shared" si="1"/>
        <v>69</v>
      </c>
      <c r="B76" s="226">
        <v>11</v>
      </c>
      <c r="C76" s="227" t="str">
        <f>VLOOKUP(B76,'Champ Classes'!A:B,2,FALSE)</f>
        <v>J16</v>
      </c>
      <c r="D76" s="228" t="str">
        <f>CONCATENATE(VLOOKUP(B76,Startlist!B:H,3,FALSE)," / ",VLOOKUP(B76,Startlist!B:H,4,FALSE))</f>
        <v>Rainer Raun / Targo Raun</v>
      </c>
      <c r="E76" s="229" t="str">
        <f>VLOOKUP(B76,Startlist!B:F,5,FALSE)</f>
        <v>EST</v>
      </c>
      <c r="F76" s="228" t="str">
        <f>VLOOKUP(B76,Startlist!B:H,7,FALSE)</f>
        <v>Honda Civic</v>
      </c>
      <c r="G76" s="228" t="str">
        <f>IF(VLOOKUP(B76,Startlist!B:H,6,FALSE)="","",VLOOKUP(B76,Startlist!B:H,6,FALSE))</f>
        <v>Thule Motorsport</v>
      </c>
      <c r="H76" s="230" t="str">
        <f>IF(VLOOKUP(B76,Results!B:N,9,FALSE)=""," ",VLOOKUP(B76,Results!B:N,9,FALSE))</f>
        <v> 2.13,6</v>
      </c>
    </row>
    <row r="77" spans="1:8" ht="15">
      <c r="A77" s="225">
        <f t="shared" si="1"/>
        <v>70</v>
      </c>
      <c r="B77" s="226">
        <v>104</v>
      </c>
      <c r="C77" s="227" t="str">
        <f>VLOOKUP(B77,'Champ Classes'!A:B,2,FALSE)</f>
        <v>2WD-ST</v>
      </c>
      <c r="D77" s="228" t="str">
        <f>CONCATENATE(VLOOKUP(B77,Startlist!B:H,3,FALSE)," / ",VLOOKUP(B77,Startlist!B:H,4,FALSE))</f>
        <v>Kristo Vahter / Levis Vunder</v>
      </c>
      <c r="E77" s="229" t="str">
        <f>VLOOKUP(B77,Startlist!B:F,5,FALSE)</f>
        <v>EST</v>
      </c>
      <c r="F77" s="228" t="str">
        <f>VLOOKUP(B77,Startlist!B:H,7,FALSE)</f>
        <v>BMW 328I</v>
      </c>
      <c r="G77" s="228" t="str">
        <f>IF(VLOOKUP(B77,Startlist!B:H,6,FALSE)="","",VLOOKUP(B77,Startlist!B:H,6,FALSE))</f>
        <v>VV Motorsport</v>
      </c>
      <c r="H77" s="230" t="str">
        <f>IF(VLOOKUP(B77,Results!B:N,9,FALSE)=""," ",VLOOKUP(B77,Results!B:N,9,FALSE))</f>
        <v> 2.13,7</v>
      </c>
    </row>
    <row r="78" spans="1:8" ht="15">
      <c r="A78" s="225">
        <f t="shared" si="1"/>
        <v>71</v>
      </c>
      <c r="B78" s="226">
        <v>88</v>
      </c>
      <c r="C78" s="227" t="str">
        <f>VLOOKUP(B78,'Champ Classes'!A:B,2,FALSE)</f>
        <v>SU</v>
      </c>
      <c r="D78" s="228" t="str">
        <f>CONCATENATE(VLOOKUP(B78,Startlist!B:H,3,FALSE)," / ",VLOOKUP(B78,Startlist!B:H,4,FALSE))</f>
        <v>Mikk Saaron / Mait Saaron</v>
      </c>
      <c r="E78" s="229" t="str">
        <f>VLOOKUP(B78,Startlist!B:F,5,FALSE)</f>
        <v>EST</v>
      </c>
      <c r="F78" s="228" t="str">
        <f>VLOOKUP(B78,Startlist!B:H,7,FALSE)</f>
        <v>Lada 2107</v>
      </c>
      <c r="G78" s="228">
        <f>IF(VLOOKUP(B78,Startlist!B:H,6,FALSE)="","",VLOOKUP(B78,Startlist!B:H,6,FALSE))</f>
      </c>
      <c r="H78" s="230" t="str">
        <f>IF(VLOOKUP(B78,Results!B:N,9,FALSE)=""," ",VLOOKUP(B78,Results!B:N,9,FALSE))</f>
        <v> 2.15,0</v>
      </c>
    </row>
    <row r="79" spans="1:8" ht="15">
      <c r="A79" s="225">
        <f t="shared" si="1"/>
        <v>72</v>
      </c>
      <c r="B79" s="226">
        <v>103</v>
      </c>
      <c r="C79" s="227" t="str">
        <f>VLOOKUP(B79,'Champ Classes'!A:B,2,FALSE)</f>
        <v>Naised</v>
      </c>
      <c r="D79" s="228" t="str">
        <f>CONCATENATE(VLOOKUP(B79,Startlist!B:H,3,FALSE)," / ",VLOOKUP(B79,Startlist!B:H,4,FALSE))</f>
        <v>Cärolyn Soidla / Allar Heina</v>
      </c>
      <c r="E79" s="229" t="str">
        <f>VLOOKUP(B79,Startlist!B:F,5,FALSE)</f>
        <v>EST</v>
      </c>
      <c r="F79" s="228" t="str">
        <f>VLOOKUP(B79,Startlist!B:H,7,FALSE)</f>
        <v>Honda Civic</v>
      </c>
      <c r="G79" s="228" t="str">
        <f>IF(VLOOKUP(B79,Startlist!B:H,6,FALSE)="","",VLOOKUP(B79,Startlist!B:H,6,FALSE))</f>
        <v>CMK Racing Team</v>
      </c>
      <c r="H79" s="230" t="str">
        <f>IF(VLOOKUP(B79,Results!B:N,9,FALSE)=""," ",VLOOKUP(B79,Results!B:N,9,FALSE))</f>
        <v> 2.16,1</v>
      </c>
    </row>
    <row r="80" spans="1:8" ht="15">
      <c r="A80" s="225">
        <f t="shared" si="1"/>
        <v>73</v>
      </c>
      <c r="B80" s="226">
        <v>12</v>
      </c>
      <c r="C80" s="227" t="str">
        <f>VLOOKUP(B80,'Champ Classes'!A:B,2,FALSE)</f>
        <v>J18</v>
      </c>
      <c r="D80" s="228" t="str">
        <f>CONCATENATE(VLOOKUP(B80,Startlist!B:H,3,FALSE)," / ",VLOOKUP(B80,Startlist!B:H,4,FALSE))</f>
        <v>Henri Ääremaa / Erkki Ääremaa</v>
      </c>
      <c r="E80" s="229" t="str">
        <f>VLOOKUP(B80,Startlist!B:F,5,FALSE)</f>
        <v>EST</v>
      </c>
      <c r="F80" s="228" t="str">
        <f>VLOOKUP(B80,Startlist!B:H,7,FALSE)</f>
        <v>BMW 318</v>
      </c>
      <c r="G80" s="228" t="str">
        <f>IF(VLOOKUP(B80,Startlist!B:H,6,FALSE)="","",VLOOKUP(B80,Startlist!B:H,6,FALSE))</f>
        <v>Henri/Erkki</v>
      </c>
      <c r="H80" s="230" t="str">
        <f>IF(VLOOKUP(B80,Results!B:N,9,FALSE)=""," ",VLOOKUP(B80,Results!B:N,9,FALSE))</f>
        <v> 2.16,2</v>
      </c>
    </row>
    <row r="81" spans="1:8" ht="15">
      <c r="A81" s="225">
        <f t="shared" si="1"/>
        <v>74</v>
      </c>
      <c r="B81" s="226">
        <v>92</v>
      </c>
      <c r="C81" s="227" t="str">
        <f>VLOOKUP(B81,'Champ Classes'!A:B,2,FALSE)</f>
        <v>SU</v>
      </c>
      <c r="D81" s="228" t="str">
        <f>CONCATENATE(VLOOKUP(B81,Startlist!B:H,3,FALSE)," / ",VLOOKUP(B81,Startlist!B:H,4,FALSE))</f>
        <v>Jaan Hansen / Derek Tedre</v>
      </c>
      <c r="E81" s="229" t="str">
        <f>VLOOKUP(B81,Startlist!B:F,5,FALSE)</f>
        <v>EST</v>
      </c>
      <c r="F81" s="228" t="str">
        <f>VLOOKUP(B81,Startlist!B:H,7,FALSE)</f>
        <v>Vaz 2107</v>
      </c>
      <c r="G81" s="228" t="str">
        <f>IF(VLOOKUP(B81,Startlist!B:H,6,FALSE)="","",VLOOKUP(B81,Startlist!B:H,6,FALSE))</f>
        <v>Vändra Romuring</v>
      </c>
      <c r="H81" s="230" t="str">
        <f>IF(VLOOKUP(B81,Results!B:N,9,FALSE)=""," ",VLOOKUP(B81,Results!B:N,9,FALSE))</f>
        <v> 2.16,6</v>
      </c>
    </row>
    <row r="82" spans="1:8" ht="15">
      <c r="A82" s="225">
        <f t="shared" si="1"/>
        <v>75</v>
      </c>
      <c r="B82" s="226">
        <v>99</v>
      </c>
      <c r="C82" s="227" t="str">
        <f>VLOOKUP(B82,'Champ Classes'!A:B,2,FALSE)</f>
        <v>2WD-ST</v>
      </c>
      <c r="D82" s="228" t="str">
        <f>CONCATENATE(VLOOKUP(B82,Startlist!B:H,3,FALSE)," / ",VLOOKUP(B82,Startlist!B:H,4,FALSE))</f>
        <v>Martin Arula / Kristjan Metsis</v>
      </c>
      <c r="E82" s="229" t="str">
        <f>VLOOKUP(B82,Startlist!B:F,5,FALSE)</f>
        <v>EST</v>
      </c>
      <c r="F82" s="228" t="str">
        <f>VLOOKUP(B82,Startlist!B:H,7,FALSE)</f>
        <v>BMW 325TI</v>
      </c>
      <c r="G82" s="228" t="str">
        <f>IF(VLOOKUP(B82,Startlist!B:H,6,FALSE)="","",VLOOKUP(B82,Startlist!B:H,6,FALSE))</f>
        <v>Kiired ja Tihased</v>
      </c>
      <c r="H82" s="230" t="str">
        <f>IF(VLOOKUP(B82,Results!B:N,9,FALSE)=""," ",VLOOKUP(B82,Results!B:N,9,FALSE))</f>
        <v> 2.16,8</v>
      </c>
    </row>
    <row r="83" spans="1:8" ht="15">
      <c r="A83" s="225">
        <f t="shared" si="1"/>
        <v>76</v>
      </c>
      <c r="B83" s="226">
        <v>107</v>
      </c>
      <c r="C83" s="227" t="str">
        <f>VLOOKUP(B83,'Champ Classes'!A:B,2,FALSE)</f>
        <v>SU</v>
      </c>
      <c r="D83" s="228" t="str">
        <f>CONCATENATE(VLOOKUP(B83,Startlist!B:H,3,FALSE)," / ",VLOOKUP(B83,Startlist!B:H,4,FALSE))</f>
        <v>Kaspar Kanne / Heigo Oja</v>
      </c>
      <c r="E83" s="229" t="str">
        <f>VLOOKUP(B83,Startlist!B:F,5,FALSE)</f>
        <v>EST</v>
      </c>
      <c r="F83" s="228" t="str">
        <f>VLOOKUP(B83,Startlist!B:H,7,FALSE)</f>
        <v>Lada 2105</v>
      </c>
      <c r="G83" s="228">
        <f>IF(VLOOKUP(B83,Startlist!B:H,6,FALSE)="","",VLOOKUP(B83,Startlist!B:H,6,FALSE))</f>
      </c>
      <c r="H83" s="230" t="str">
        <f>IF(VLOOKUP(B83,Results!B:N,9,FALSE)=""," ",VLOOKUP(B83,Results!B:N,9,FALSE))</f>
        <v> 2.17,8</v>
      </c>
    </row>
    <row r="84" spans="1:8" ht="15">
      <c r="A84" s="225">
        <f t="shared" si="1"/>
        <v>77</v>
      </c>
      <c r="B84" s="226">
        <v>79</v>
      </c>
      <c r="C84" s="227" t="str">
        <f>VLOOKUP(B84,'Champ Classes'!A:B,2,FALSE)</f>
        <v>2WD-VE</v>
      </c>
      <c r="D84" s="228" t="str">
        <f>CONCATENATE(VLOOKUP(B84,Startlist!B:H,3,FALSE)," / ",VLOOKUP(B84,Startlist!B:H,4,FALSE))</f>
        <v>Andreas Liiv / Eero Sillandi</v>
      </c>
      <c r="E84" s="229" t="str">
        <f>VLOOKUP(B84,Startlist!B:F,5,FALSE)</f>
        <v>EST</v>
      </c>
      <c r="F84" s="228" t="str">
        <f>VLOOKUP(B84,Startlist!B:H,7,FALSE)</f>
        <v>Citroen C2</v>
      </c>
      <c r="G84" s="228">
        <f>IF(VLOOKUP(B84,Startlist!B:H,6,FALSE)="","",VLOOKUP(B84,Startlist!B:H,6,FALSE))</f>
      </c>
      <c r="H84" s="230" t="str">
        <f>IF(VLOOKUP(B84,Results!B:N,9,FALSE)=""," ",VLOOKUP(B84,Results!B:N,9,FALSE))</f>
        <v> 2.17,9</v>
      </c>
    </row>
    <row r="85" spans="1:8" ht="15">
      <c r="A85" s="225">
        <f t="shared" si="1"/>
        <v>78</v>
      </c>
      <c r="B85" s="226">
        <v>19</v>
      </c>
      <c r="C85" s="227" t="str">
        <f>VLOOKUP(B85,'Champ Classes'!A:B,2,FALSE)</f>
        <v>J16</v>
      </c>
      <c r="D85" s="228" t="str">
        <f>CONCATENATE(VLOOKUP(B85,Startlist!B:H,3,FALSE)," / ",VLOOKUP(B85,Startlist!B:H,4,FALSE))</f>
        <v>Risto Mõik / Raigo Reimal</v>
      </c>
      <c r="E85" s="229" t="str">
        <f>VLOOKUP(B85,Startlist!B:F,5,FALSE)</f>
        <v>EST</v>
      </c>
      <c r="F85" s="228" t="str">
        <f>VLOOKUP(B85,Startlist!B:H,7,FALSE)</f>
        <v>Ford Fiesta</v>
      </c>
      <c r="G85" s="228" t="str">
        <f>IF(VLOOKUP(B85,Startlist!B:H,6,FALSE)="","",VLOOKUP(B85,Startlist!B:H,6,FALSE))</f>
        <v>Thule Motorsport</v>
      </c>
      <c r="H85" s="230" t="str">
        <f>IF(VLOOKUP(B85,Results!B:N,9,FALSE)=""," ",VLOOKUP(B85,Results!B:N,9,FALSE))</f>
        <v> 2.18,4</v>
      </c>
    </row>
    <row r="86" spans="1:8" ht="15">
      <c r="A86" s="225">
        <f t="shared" si="1"/>
        <v>79</v>
      </c>
      <c r="B86" s="226">
        <v>3</v>
      </c>
      <c r="C86" s="227" t="str">
        <f>VLOOKUP(B86,'Champ Classes'!A:B,2,FALSE)</f>
        <v>J16</v>
      </c>
      <c r="D86" s="228" t="str">
        <f>CONCATENATE(VLOOKUP(B86,Startlist!B:H,3,FALSE)," / ",VLOOKUP(B86,Startlist!B:H,4,FALSE))</f>
        <v>Henry Tegova / Ott Kuurberg</v>
      </c>
      <c r="E86" s="229" t="str">
        <f>VLOOKUP(B86,Startlist!B:F,5,FALSE)</f>
        <v>EST</v>
      </c>
      <c r="F86" s="228" t="str">
        <f>VLOOKUP(B86,Startlist!B:H,7,FALSE)</f>
        <v>Audi A3</v>
      </c>
      <c r="G86" s="228" t="str">
        <f>IF(VLOOKUP(B86,Startlist!B:H,6,FALSE)="","",VLOOKUP(B86,Startlist!B:H,6,FALSE))</f>
        <v>A1M Motorsport</v>
      </c>
      <c r="H86" s="230" t="str">
        <f>IF(VLOOKUP(B86,Results!B:N,9,FALSE)=""," ",VLOOKUP(B86,Results!B:N,9,FALSE))</f>
        <v> 2.18,7</v>
      </c>
    </row>
    <row r="87" spans="1:8" ht="15">
      <c r="A87" s="225">
        <f t="shared" si="1"/>
        <v>80</v>
      </c>
      <c r="B87" s="226">
        <v>105</v>
      </c>
      <c r="C87" s="227" t="str">
        <f>VLOOKUP(B87,'Champ Classes'!A:B,2,FALSE)</f>
        <v>2WD-SE</v>
      </c>
      <c r="D87" s="228" t="str">
        <f>CONCATENATE(VLOOKUP(B87,Startlist!B:H,3,FALSE)," / ",VLOOKUP(B87,Startlist!B:H,4,FALSE))</f>
        <v>Andres Pillerpau / Margit Tamm</v>
      </c>
      <c r="E87" s="229" t="str">
        <f>VLOOKUP(B87,Startlist!B:F,5,FALSE)</f>
        <v>EST</v>
      </c>
      <c r="F87" s="228" t="str">
        <f>VLOOKUP(B87,Startlist!B:H,7,FALSE)</f>
        <v>Toyota Celica</v>
      </c>
      <c r="G87" s="228">
        <f>IF(VLOOKUP(B87,Startlist!B:H,6,FALSE)="","",VLOOKUP(B87,Startlist!B:H,6,FALSE))</f>
      </c>
      <c r="H87" s="230" t="str">
        <f>IF(VLOOKUP(B87,Results!B:N,9,FALSE)=""," ",VLOOKUP(B87,Results!B:N,9,FALSE))</f>
        <v> 2.19,1</v>
      </c>
    </row>
    <row r="88" spans="1:8" ht="15">
      <c r="A88" s="225">
        <f t="shared" si="1"/>
        <v>81</v>
      </c>
      <c r="B88" s="226">
        <v>108</v>
      </c>
      <c r="C88" s="227" t="str">
        <f>VLOOKUP(B88,'Champ Classes'!A:B,2,FALSE)</f>
        <v>SU</v>
      </c>
      <c r="D88" s="228" t="str">
        <f>CONCATENATE(VLOOKUP(B88,Startlist!B:H,3,FALSE)," / ",VLOOKUP(B88,Startlist!B:H,4,FALSE))</f>
        <v>Indrek Mäestu / Verko Nõmme</v>
      </c>
      <c r="E88" s="229" t="str">
        <f>VLOOKUP(B88,Startlist!B:F,5,FALSE)</f>
        <v>EST</v>
      </c>
      <c r="F88" s="228" t="str">
        <f>VLOOKUP(B88,Startlist!B:H,7,FALSE)</f>
        <v>Vaz 2105</v>
      </c>
      <c r="G88" s="228">
        <f>IF(VLOOKUP(B88,Startlist!B:H,6,FALSE)="","",VLOOKUP(B88,Startlist!B:H,6,FALSE))</f>
      </c>
      <c r="H88" s="230" t="str">
        <f>IF(VLOOKUP(B88,Results!B:N,9,FALSE)=""," ",VLOOKUP(B88,Results!B:N,9,FALSE))</f>
        <v> 2.19,7</v>
      </c>
    </row>
    <row r="89" spans="1:8" ht="15">
      <c r="A89" s="225">
        <f t="shared" si="1"/>
        <v>82</v>
      </c>
      <c r="B89" s="226">
        <v>82</v>
      </c>
      <c r="C89" s="227" t="str">
        <f>VLOOKUP(B89,'Champ Classes'!A:B,2,FALSE)</f>
        <v>Naised</v>
      </c>
      <c r="D89" s="228" t="str">
        <f>CONCATENATE(VLOOKUP(B89,Startlist!B:H,3,FALSE)," / ",VLOOKUP(B89,Startlist!B:H,4,FALSE))</f>
        <v>Triinu Tammel / Karoliina Tammel</v>
      </c>
      <c r="E89" s="229" t="str">
        <f>VLOOKUP(B89,Startlist!B:F,5,FALSE)</f>
        <v>EST</v>
      </c>
      <c r="F89" s="228" t="str">
        <f>VLOOKUP(B89,Startlist!B:H,7,FALSE)</f>
        <v>Ford Fiesta</v>
      </c>
      <c r="G89" s="228" t="str">
        <f>IF(VLOOKUP(B89,Startlist!B:H,6,FALSE)="","",VLOOKUP(B89,Startlist!B:H,6,FALSE))</f>
        <v>Thule Motorsport</v>
      </c>
      <c r="H89" s="230" t="str">
        <f>IF(VLOOKUP(B89,Results!B:N,9,FALSE)=""," ",VLOOKUP(B89,Results!B:N,9,FALSE))</f>
        <v> 2.19,9</v>
      </c>
    </row>
    <row r="90" spans="1:8" ht="15">
      <c r="A90" s="225">
        <f t="shared" si="1"/>
        <v>83</v>
      </c>
      <c r="B90" s="226">
        <v>102</v>
      </c>
      <c r="C90" s="227" t="str">
        <f>VLOOKUP(B90,'Champ Classes'!A:B,2,FALSE)</f>
        <v>2WD-VE</v>
      </c>
      <c r="D90" s="228" t="str">
        <f>CONCATENATE(VLOOKUP(B90,Startlist!B:H,3,FALSE)," / ",VLOOKUP(B90,Startlist!B:H,4,FALSE))</f>
        <v>Kalju Kallasmaa / Kristjan Sasse</v>
      </c>
      <c r="E90" s="229" t="str">
        <f>VLOOKUP(B90,Startlist!B:F,5,FALSE)</f>
        <v>EST</v>
      </c>
      <c r="F90" s="228" t="str">
        <f>VLOOKUP(B90,Startlist!B:H,7,FALSE)</f>
        <v>Honda Civic</v>
      </c>
      <c r="G90" s="228" t="str">
        <f>IF(VLOOKUP(B90,Startlist!B:H,6,FALSE)="","",VLOOKUP(B90,Startlist!B:H,6,FALSE))</f>
        <v>Kalju Kallasmaa</v>
      </c>
      <c r="H90" s="230" t="str">
        <f>IF(VLOOKUP(B90,Results!B:N,9,FALSE)=""," ",VLOOKUP(B90,Results!B:N,9,FALSE))</f>
        <v> 2.20,9</v>
      </c>
    </row>
    <row r="91" spans="1:8" ht="15">
      <c r="A91" s="225">
        <f t="shared" si="1"/>
        <v>84</v>
      </c>
      <c r="B91" s="226">
        <v>127</v>
      </c>
      <c r="C91" s="227" t="str">
        <f>VLOOKUP(B91,'Champ Classes'!A:B,2,FALSE)</f>
        <v>SU</v>
      </c>
      <c r="D91" s="228" t="str">
        <f>CONCATENATE(VLOOKUP(B91,Startlist!B:H,3,FALSE)," / ",VLOOKUP(B91,Startlist!B:H,4,FALSE))</f>
        <v>Marten Põder / Freddy Tõnutare</v>
      </c>
      <c r="E91" s="229" t="str">
        <f>VLOOKUP(B91,Startlist!B:F,5,FALSE)</f>
        <v>EST</v>
      </c>
      <c r="F91" s="228" t="str">
        <f>VLOOKUP(B91,Startlist!B:H,7,FALSE)</f>
        <v>Vaz 2105</v>
      </c>
      <c r="G91" s="228" t="str">
        <f>IF(VLOOKUP(B91,Startlist!B:H,6,FALSE)="","",VLOOKUP(B91,Startlist!B:H,6,FALSE))</f>
        <v>Vändra TSK</v>
      </c>
      <c r="H91" s="230" t="str">
        <f>IF(VLOOKUP(B91,Results!B:N,9,FALSE)=""," ",VLOOKUP(B91,Results!B:N,9,FALSE))</f>
        <v> 2.22,5</v>
      </c>
    </row>
    <row r="92" spans="1:8" ht="15">
      <c r="A92" s="225">
        <f t="shared" si="1"/>
        <v>85</v>
      </c>
      <c r="B92" s="226">
        <v>96</v>
      </c>
      <c r="C92" s="227" t="str">
        <f>VLOOKUP(B92,'Champ Classes'!A:B,2,FALSE)</f>
        <v>SU</v>
      </c>
      <c r="D92" s="228" t="str">
        <f>CONCATENATE(VLOOKUP(B92,Startlist!B:H,3,FALSE)," / ",VLOOKUP(B92,Startlist!B:H,4,FALSE))</f>
        <v>Tarmo Leedis / Riho Pirk</v>
      </c>
      <c r="E92" s="229" t="str">
        <f>VLOOKUP(B92,Startlist!B:F,5,FALSE)</f>
        <v>EST</v>
      </c>
      <c r="F92" s="228" t="str">
        <f>VLOOKUP(B92,Startlist!B:H,7,FALSE)</f>
        <v>Vaz 2105</v>
      </c>
      <c r="G92" s="228">
        <f>IF(VLOOKUP(B92,Startlist!B:H,6,FALSE)="","",VLOOKUP(B92,Startlist!B:H,6,FALSE))</f>
      </c>
      <c r="H92" s="230" t="str">
        <f>IF(VLOOKUP(B92,Results!B:N,9,FALSE)=""," ",VLOOKUP(B92,Results!B:N,9,FALSE))</f>
        <v> 2.23,6</v>
      </c>
    </row>
    <row r="93" spans="1:8" ht="15">
      <c r="A93" s="225">
        <f t="shared" si="1"/>
        <v>86</v>
      </c>
      <c r="B93" s="226">
        <v>106</v>
      </c>
      <c r="C93" s="227" t="str">
        <f>VLOOKUP(B93,'Champ Classes'!A:B,2,FALSE)</f>
        <v>2WD-VE</v>
      </c>
      <c r="D93" s="228" t="str">
        <f>CONCATENATE(VLOOKUP(B93,Startlist!B:H,3,FALSE)," / ",VLOOKUP(B93,Startlist!B:H,4,FALSE))</f>
        <v>Kristjan Sarv / Sander Sarv</v>
      </c>
      <c r="E93" s="229" t="str">
        <f>VLOOKUP(B93,Startlist!B:F,5,FALSE)</f>
        <v>EST</v>
      </c>
      <c r="F93" s="228" t="str">
        <f>VLOOKUP(B93,Startlist!B:H,7,FALSE)</f>
        <v>Audi A3</v>
      </c>
      <c r="G93" s="228">
        <f>IF(VLOOKUP(B93,Startlist!B:H,6,FALSE)="","",VLOOKUP(B93,Startlist!B:H,6,FALSE))</f>
      </c>
      <c r="H93" s="230" t="str">
        <f>IF(VLOOKUP(B93,Results!B:N,9,FALSE)=""," ",VLOOKUP(B93,Results!B:N,9,FALSE))</f>
        <v> 2.24,1</v>
      </c>
    </row>
    <row r="94" spans="1:8" ht="15">
      <c r="A94" s="225">
        <f t="shared" si="1"/>
        <v>87</v>
      </c>
      <c r="B94" s="226">
        <v>121</v>
      </c>
      <c r="C94" s="227" t="str">
        <f>VLOOKUP(B94,'Champ Classes'!A:B,2,FALSE)</f>
        <v>2WD-VE</v>
      </c>
      <c r="D94" s="228" t="str">
        <f>CONCATENATE(VLOOKUP(B94,Startlist!B:H,3,FALSE)," / ",VLOOKUP(B94,Startlist!B:H,4,FALSE))</f>
        <v>Kristjan Urtson / Marko Puksing</v>
      </c>
      <c r="E94" s="229" t="str">
        <f>VLOOKUP(B94,Startlist!B:F,5,FALSE)</f>
        <v>EST</v>
      </c>
      <c r="F94" s="228" t="str">
        <f>VLOOKUP(B94,Startlist!B:H,7,FALSE)</f>
        <v>Ford Focus</v>
      </c>
      <c r="G94" s="228">
        <f>IF(VLOOKUP(B94,Startlist!B:H,6,FALSE)="","",VLOOKUP(B94,Startlist!B:H,6,FALSE))</f>
      </c>
      <c r="H94" s="230" t="str">
        <f>IF(VLOOKUP(B94,Results!B:N,9,FALSE)=""," ",VLOOKUP(B94,Results!B:N,9,FALSE))</f>
        <v> 2.25,7</v>
      </c>
    </row>
    <row r="95" spans="1:8" ht="15">
      <c r="A95" s="225">
        <f t="shared" si="1"/>
        <v>88</v>
      </c>
      <c r="B95" s="226">
        <v>126</v>
      </c>
      <c r="C95" s="227" t="str">
        <f>VLOOKUP(B95,'Champ Classes'!A:B,2,FALSE)</f>
        <v>SU</v>
      </c>
      <c r="D95" s="228" t="str">
        <f>CONCATENATE(VLOOKUP(B95,Startlist!B:H,3,FALSE)," / ",VLOOKUP(B95,Startlist!B:H,4,FALSE))</f>
        <v>Sander Prii / Sander Siniaas</v>
      </c>
      <c r="E95" s="229" t="str">
        <f>VLOOKUP(B95,Startlist!B:F,5,FALSE)</f>
        <v>EST</v>
      </c>
      <c r="F95" s="228" t="str">
        <f>VLOOKUP(B95,Startlist!B:H,7,FALSE)</f>
        <v>Vaz 2107</v>
      </c>
      <c r="G95" s="228" t="str">
        <f>IF(VLOOKUP(B95,Startlist!B:H,6,FALSE)="","",VLOOKUP(B95,Startlist!B:H,6,FALSE))</f>
        <v>Apex Racing</v>
      </c>
      <c r="H95" s="230" t="str">
        <f>IF(VLOOKUP(B95,Results!B:N,9,FALSE)=""," ",VLOOKUP(B95,Results!B:N,9,FALSE))</f>
        <v> 2.25,9</v>
      </c>
    </row>
    <row r="96" spans="1:8" ht="15">
      <c r="A96" s="225">
        <f t="shared" si="1"/>
        <v>89</v>
      </c>
      <c r="B96" s="226">
        <v>7</v>
      </c>
      <c r="C96" s="227" t="str">
        <f>VLOOKUP(B96,'Champ Classes'!A:B,2,FALSE)</f>
        <v>J16</v>
      </c>
      <c r="D96" s="228" t="str">
        <f>CONCATENATE(VLOOKUP(B96,Startlist!B:H,3,FALSE)," / ",VLOOKUP(B96,Startlist!B:H,4,FALSE))</f>
        <v>Sebastian Kupri / Alari Kupri</v>
      </c>
      <c r="E96" s="229" t="str">
        <f>VLOOKUP(B96,Startlist!B:F,5,FALSE)</f>
        <v>EST</v>
      </c>
      <c r="F96" s="228" t="str">
        <f>VLOOKUP(B96,Startlist!B:H,7,FALSE)</f>
        <v>Citroen C2</v>
      </c>
      <c r="G96" s="228" t="str">
        <f>IF(VLOOKUP(B96,Startlist!B:H,6,FALSE)="","",VLOOKUP(B96,Startlist!B:H,6,FALSE))</f>
        <v>M.S. Racing</v>
      </c>
      <c r="H96" s="230" t="str">
        <f>IF(VLOOKUP(B96,Results!B:N,9,FALSE)=""," ",VLOOKUP(B96,Results!B:N,9,FALSE))</f>
        <v> 2.27,7</v>
      </c>
    </row>
    <row r="97" spans="1:8" ht="15">
      <c r="A97" s="225">
        <f t="shared" si="1"/>
        <v>90</v>
      </c>
      <c r="B97" s="226">
        <v>4</v>
      </c>
      <c r="C97" s="227" t="str">
        <f>VLOOKUP(B97,'Champ Classes'!A:B,2,FALSE)</f>
        <v>J16</v>
      </c>
      <c r="D97" s="228" t="str">
        <f>CONCATENATE(VLOOKUP(B97,Startlist!B:H,3,FALSE)," / ",VLOOKUP(B97,Startlist!B:H,4,FALSE))</f>
        <v>Albert Ako Kokk / Marko Kokk</v>
      </c>
      <c r="E97" s="229" t="str">
        <f>VLOOKUP(B97,Startlist!B:F,5,FALSE)</f>
        <v>EST</v>
      </c>
      <c r="F97" s="228" t="str">
        <f>VLOOKUP(B97,Startlist!B:H,7,FALSE)</f>
        <v>Ford Fiesta</v>
      </c>
      <c r="G97" s="228" t="str">
        <f>IF(VLOOKUP(B97,Startlist!B:H,6,FALSE)="","",VLOOKUP(B97,Startlist!B:H,6,FALSE))</f>
        <v>Murakas Racing</v>
      </c>
      <c r="H97" s="230" t="str">
        <f>IF(VLOOKUP(B97,Results!B:N,9,FALSE)=""," ",VLOOKUP(B97,Results!B:N,9,FALSE))</f>
        <v> 2.30,4</v>
      </c>
    </row>
    <row r="98" spans="1:8" ht="15">
      <c r="A98" s="225">
        <f t="shared" si="1"/>
        <v>91</v>
      </c>
      <c r="B98" s="226">
        <v>109</v>
      </c>
      <c r="C98" s="227" t="str">
        <f>VLOOKUP(B98,'Champ Classes'!A:B,2,FALSE)</f>
        <v>SU</v>
      </c>
      <c r="D98" s="228" t="str">
        <f>CONCATENATE(VLOOKUP(B98,Startlist!B:H,3,FALSE)," / ",VLOOKUP(B98,Startlist!B:H,4,FALSE))</f>
        <v>Olavi Laupa / Rain Laupa</v>
      </c>
      <c r="E98" s="229" t="str">
        <f>VLOOKUP(B98,Startlist!B:F,5,FALSE)</f>
        <v>EST</v>
      </c>
      <c r="F98" s="228" t="str">
        <f>VLOOKUP(B98,Startlist!B:H,7,FALSE)</f>
        <v>Vaz 2106</v>
      </c>
      <c r="G98" s="228">
        <f>IF(VLOOKUP(B98,Startlist!B:H,6,FALSE)="","",VLOOKUP(B98,Startlist!B:H,6,FALSE))</f>
      </c>
      <c r="H98" s="230" t="str">
        <f>IF(VLOOKUP(B98,Results!B:N,9,FALSE)=""," ",VLOOKUP(B98,Results!B:N,9,FALSE))</f>
        <v> 2.32,3</v>
      </c>
    </row>
    <row r="99" spans="1:8" ht="15">
      <c r="A99" s="225">
        <f t="shared" si="1"/>
        <v>92</v>
      </c>
      <c r="B99" s="226">
        <v>110</v>
      </c>
      <c r="C99" s="227" t="str">
        <f>VLOOKUP(B99,'Champ Classes'!A:B,2,FALSE)</f>
        <v>Naised</v>
      </c>
      <c r="D99" s="228" t="str">
        <f>CONCATENATE(VLOOKUP(B99,Startlist!B:H,3,FALSE)," / ",VLOOKUP(B99,Startlist!B:H,4,FALSE))</f>
        <v>Laura Asu / Priit Kallas</v>
      </c>
      <c r="E99" s="229" t="str">
        <f>VLOOKUP(B99,Startlist!B:F,5,FALSE)</f>
        <v>EST</v>
      </c>
      <c r="F99" s="228" t="str">
        <f>VLOOKUP(B99,Startlist!B:H,7,FALSE)</f>
        <v>BMW 318TI</v>
      </c>
      <c r="G99" s="228">
        <f>IF(VLOOKUP(B99,Startlist!B:H,6,FALSE)="","",VLOOKUP(B99,Startlist!B:H,6,FALSE))</f>
      </c>
      <c r="H99" s="230" t="str">
        <f>IF(VLOOKUP(B99,Results!B:N,9,FALSE)=""," ",VLOOKUP(B99,Results!B:N,9,FALSE))</f>
        <v> 2.38,5</v>
      </c>
    </row>
  </sheetData>
  <sheetProtection/>
  <autoFilter ref="B7:H99"/>
  <mergeCells count="3"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2" sqref="K22"/>
    </sheetView>
  </sheetViews>
  <sheetFormatPr defaultColWidth="9.140625" defaultRowHeight="12.75"/>
  <cols>
    <col min="1" max="1" width="7.00390625" style="206" customWidth="1"/>
    <col min="2" max="2" width="11.00390625" style="206" customWidth="1"/>
    <col min="3" max="3" width="11.28125" style="206" customWidth="1"/>
    <col min="4" max="4" width="27.00390625" style="206" customWidth="1"/>
    <col min="5" max="5" width="11.140625" style="206" customWidth="1"/>
    <col min="6" max="16384" width="9.140625" style="206" customWidth="1"/>
  </cols>
  <sheetData>
    <row r="1" spans="1:4" ht="15">
      <c r="A1" s="205" t="s">
        <v>1138</v>
      </c>
      <c r="B1" s="205" t="s">
        <v>1139</v>
      </c>
      <c r="C1" s="205" t="s">
        <v>1140</v>
      </c>
      <c r="D1" s="205" t="s">
        <v>1141</v>
      </c>
    </row>
    <row r="2" spans="1:5" ht="15">
      <c r="A2" s="207">
        <v>1</v>
      </c>
      <c r="B2" s="208" t="s">
        <v>1158</v>
      </c>
      <c r="C2" s="207" t="s">
        <v>1158</v>
      </c>
      <c r="D2" s="209" t="s">
        <v>824</v>
      </c>
      <c r="E2" s="206">
        <f>IF(VLOOKUP(A2,Startlist!B:C,2,FALSE)=C2,"","ERINEV")</f>
      </c>
    </row>
    <row r="3" spans="1:5" ht="15">
      <c r="A3" s="207">
        <v>3</v>
      </c>
      <c r="B3" s="208" t="s">
        <v>1158</v>
      </c>
      <c r="C3" s="207" t="s">
        <v>1158</v>
      </c>
      <c r="D3" s="209" t="s">
        <v>826</v>
      </c>
      <c r="E3" s="206">
        <f>IF(VLOOKUP(A3,Startlist!B:C,2,FALSE)=C3,"","ERINEV")</f>
      </c>
    </row>
    <row r="4" spans="1:5" ht="15">
      <c r="A4" s="207">
        <v>4</v>
      </c>
      <c r="B4" s="208" t="s">
        <v>1158</v>
      </c>
      <c r="C4" s="207" t="s">
        <v>1158</v>
      </c>
      <c r="D4" s="209" t="s">
        <v>828</v>
      </c>
      <c r="E4" s="206">
        <f>IF(VLOOKUP(A4,Startlist!B:C,2,FALSE)=C4,"","ERINEV")</f>
      </c>
    </row>
    <row r="5" spans="1:5" ht="15">
      <c r="A5" s="207">
        <v>5</v>
      </c>
      <c r="B5" s="208" t="s">
        <v>1155</v>
      </c>
      <c r="C5" s="207" t="s">
        <v>1155</v>
      </c>
      <c r="D5" s="209" t="s">
        <v>831</v>
      </c>
      <c r="E5" s="206">
        <f>IF(VLOOKUP(A5,Startlist!B:C,2,FALSE)=C5,"","ERINEV")</f>
      </c>
    </row>
    <row r="6" spans="1:5" ht="15">
      <c r="A6" s="207">
        <v>6</v>
      </c>
      <c r="B6" s="208" t="s">
        <v>1158</v>
      </c>
      <c r="C6" s="207" t="s">
        <v>1158</v>
      </c>
      <c r="D6" s="209" t="s">
        <v>1037</v>
      </c>
      <c r="E6" s="206">
        <f>IF(VLOOKUP(A6,Startlist!B:C,2,FALSE)=C6,"","ERINEV")</f>
      </c>
    </row>
    <row r="7" spans="1:5" ht="15">
      <c r="A7" s="207">
        <v>7</v>
      </c>
      <c r="B7" s="208" t="s">
        <v>1158</v>
      </c>
      <c r="C7" s="207" t="s">
        <v>1158</v>
      </c>
      <c r="D7" s="209" t="s">
        <v>834</v>
      </c>
      <c r="E7" s="206">
        <f>IF(VLOOKUP(A7,Startlist!B:C,2,FALSE)=C7,"","ERINEV")</f>
      </c>
    </row>
    <row r="8" spans="1:5" ht="15">
      <c r="A8" s="207">
        <v>9</v>
      </c>
      <c r="B8" s="208" t="s">
        <v>1158</v>
      </c>
      <c r="C8" s="207" t="s">
        <v>1158</v>
      </c>
      <c r="D8" s="209" t="s">
        <v>838</v>
      </c>
      <c r="E8" s="206">
        <f>IF(VLOOKUP(A8,Startlist!B:C,2,FALSE)=C8,"","ERINEV")</f>
      </c>
    </row>
    <row r="9" spans="1:5" ht="15">
      <c r="A9" s="207">
        <v>10</v>
      </c>
      <c r="B9" s="208" t="s">
        <v>1158</v>
      </c>
      <c r="C9" s="207" t="s">
        <v>1158</v>
      </c>
      <c r="D9" s="209" t="s">
        <v>1094</v>
      </c>
      <c r="E9" s="206">
        <f>IF(VLOOKUP(A9,Startlist!B:C,2,FALSE)=C9,"","ERINEV")</f>
      </c>
    </row>
    <row r="10" spans="1:5" ht="15">
      <c r="A10" s="207">
        <v>11</v>
      </c>
      <c r="B10" s="208" t="s">
        <v>1158</v>
      </c>
      <c r="C10" s="207" t="s">
        <v>1158</v>
      </c>
      <c r="D10" s="209" t="s">
        <v>1195</v>
      </c>
      <c r="E10" s="206">
        <f>IF(VLOOKUP(A10,Startlist!B:C,2,FALSE)=C10,"","ERINEV")</f>
      </c>
    </row>
    <row r="11" spans="1:5" ht="15">
      <c r="A11" s="207">
        <v>12</v>
      </c>
      <c r="B11" s="208" t="s">
        <v>1155</v>
      </c>
      <c r="C11" s="207" t="s">
        <v>1155</v>
      </c>
      <c r="D11" s="209" t="s">
        <v>1034</v>
      </c>
      <c r="E11" s="206">
        <f>IF(VLOOKUP(A11,Startlist!B:C,2,FALSE)=C11,"","ERINEV")</f>
      </c>
    </row>
    <row r="12" spans="1:5" ht="15">
      <c r="A12" s="207">
        <v>14</v>
      </c>
      <c r="B12" s="208" t="s">
        <v>1158</v>
      </c>
      <c r="C12" s="207" t="s">
        <v>1158</v>
      </c>
      <c r="D12" s="209" t="s">
        <v>1216</v>
      </c>
      <c r="E12" s="206">
        <f>IF(VLOOKUP(A12,Startlist!B:C,2,FALSE)=C12,"","ERINEV")</f>
      </c>
    </row>
    <row r="13" spans="1:5" ht="15">
      <c r="A13" s="207">
        <v>15</v>
      </c>
      <c r="B13" s="208" t="s">
        <v>1158</v>
      </c>
      <c r="C13" s="207" t="s">
        <v>1158</v>
      </c>
      <c r="D13" s="209" t="s">
        <v>1097</v>
      </c>
      <c r="E13" s="206">
        <f>IF(VLOOKUP(A13,Startlist!B:C,2,FALSE)=C13,"","ERINEV")</f>
      </c>
    </row>
    <row r="14" spans="1:5" ht="15">
      <c r="A14" s="207">
        <v>16</v>
      </c>
      <c r="B14" s="208" t="s">
        <v>1158</v>
      </c>
      <c r="C14" s="207" t="s">
        <v>1158</v>
      </c>
      <c r="D14" s="209" t="s">
        <v>1205</v>
      </c>
      <c r="E14" s="206">
        <f>IF(VLOOKUP(A14,Startlist!B:C,2,FALSE)=C14,"","ERINEV")</f>
      </c>
    </row>
    <row r="15" spans="1:5" ht="15">
      <c r="A15" s="207">
        <v>17</v>
      </c>
      <c r="B15" s="208" t="s">
        <v>1155</v>
      </c>
      <c r="C15" s="207" t="s">
        <v>1155</v>
      </c>
      <c r="D15" s="209" t="s">
        <v>1042</v>
      </c>
      <c r="E15" s="206">
        <f>IF(VLOOKUP(A15,Startlist!B:C,2,FALSE)=C15,"","ERINEV")</f>
      </c>
    </row>
    <row r="16" spans="1:5" ht="15">
      <c r="A16" s="207">
        <v>18</v>
      </c>
      <c r="B16" s="208" t="s">
        <v>1158</v>
      </c>
      <c r="C16" s="207" t="s">
        <v>1158</v>
      </c>
      <c r="D16" s="209" t="s">
        <v>1091</v>
      </c>
      <c r="E16" s="206">
        <f>IF(VLOOKUP(A16,Startlist!B:C,2,FALSE)=C16,"","ERINEV")</f>
      </c>
    </row>
    <row r="17" spans="1:5" ht="15">
      <c r="A17" s="207">
        <v>19</v>
      </c>
      <c r="B17" s="208" t="s">
        <v>1158</v>
      </c>
      <c r="C17" s="207" t="s">
        <v>1158</v>
      </c>
      <c r="D17" s="209" t="s">
        <v>1422</v>
      </c>
      <c r="E17" s="206">
        <f>IF(VLOOKUP(A17,Startlist!B:C,2,FALSE)=C17,"","ERINEV")</f>
      </c>
    </row>
    <row r="18" spans="1:5" ht="15">
      <c r="A18" s="207">
        <v>20</v>
      </c>
      <c r="B18" s="208" t="s">
        <v>1158</v>
      </c>
      <c r="C18" s="207" t="s">
        <v>1158</v>
      </c>
      <c r="D18" s="209" t="s">
        <v>1212</v>
      </c>
      <c r="E18" s="206">
        <f>IF(VLOOKUP(A18,Startlist!B:C,2,FALSE)=C18,"","ERINEV")</f>
      </c>
    </row>
    <row r="19" spans="1:5" ht="15">
      <c r="A19" s="207">
        <v>21</v>
      </c>
      <c r="B19" s="208" t="s">
        <v>1158</v>
      </c>
      <c r="C19" s="207" t="s">
        <v>1158</v>
      </c>
      <c r="D19" s="209" t="s">
        <v>989</v>
      </c>
      <c r="E19" s="206">
        <f>IF(VLOOKUP(A19,Startlist!B:C,2,FALSE)=C19,"","ERINEV")</f>
      </c>
    </row>
    <row r="20" spans="1:5" ht="15">
      <c r="A20" s="207">
        <v>23</v>
      </c>
      <c r="B20" s="208" t="s">
        <v>1158</v>
      </c>
      <c r="C20" s="207" t="s">
        <v>1158</v>
      </c>
      <c r="D20" s="209" t="s">
        <v>1423</v>
      </c>
      <c r="E20" s="206">
        <f>IF(VLOOKUP(A20,Startlist!B:C,2,FALSE)=C20,"","ERINEV")</f>
      </c>
    </row>
    <row r="21" spans="1:5" ht="15">
      <c r="A21" s="207">
        <v>24</v>
      </c>
      <c r="B21" s="208" t="s">
        <v>1158</v>
      </c>
      <c r="C21" s="207" t="s">
        <v>1158</v>
      </c>
      <c r="D21" s="209" t="s">
        <v>1424</v>
      </c>
      <c r="E21" s="206">
        <f>IF(VLOOKUP(A21,Startlist!B:C,2,FALSE)=C21,"","ERINEV")</f>
      </c>
    </row>
    <row r="22" spans="1:5" ht="15">
      <c r="A22" s="207">
        <v>25</v>
      </c>
      <c r="B22" s="208" t="s">
        <v>1155</v>
      </c>
      <c r="C22" s="207" t="s">
        <v>1155</v>
      </c>
      <c r="D22" s="209" t="s">
        <v>1235</v>
      </c>
      <c r="E22" s="206">
        <f>IF(VLOOKUP(A22,Startlist!B:C,2,FALSE)=C22,"","ERINEV")</f>
      </c>
    </row>
    <row r="23" spans="1:5" ht="15">
      <c r="A23" s="207">
        <v>26</v>
      </c>
      <c r="B23" s="208" t="s">
        <v>1155</v>
      </c>
      <c r="C23" s="207" t="s">
        <v>1155</v>
      </c>
      <c r="D23" s="209" t="s">
        <v>1233</v>
      </c>
      <c r="E23" s="206">
        <f>IF(VLOOKUP(A23,Startlist!B:C,2,FALSE)=C23,"","ERINEV")</f>
      </c>
    </row>
    <row r="24" spans="1:5" ht="15">
      <c r="A24" s="207">
        <v>27</v>
      </c>
      <c r="B24" s="208" t="s">
        <v>1155</v>
      </c>
      <c r="C24" s="207" t="s">
        <v>1155</v>
      </c>
      <c r="D24" s="209" t="s">
        <v>1100</v>
      </c>
      <c r="E24" s="206">
        <f>IF(VLOOKUP(A24,Startlist!B:C,2,FALSE)=C24,"","ERINEV")</f>
      </c>
    </row>
    <row r="25" spans="1:5" ht="15">
      <c r="A25" s="207">
        <v>28</v>
      </c>
      <c r="B25" s="208" t="s">
        <v>1154</v>
      </c>
      <c r="C25" s="207" t="s">
        <v>1154</v>
      </c>
      <c r="D25" s="209" t="s">
        <v>1411</v>
      </c>
      <c r="E25" s="206">
        <f>IF(VLOOKUP(A25,Startlist!B:C,2,FALSE)=C25,"","ERINEV")</f>
      </c>
    </row>
    <row r="26" spans="1:5" ht="15">
      <c r="A26" s="207">
        <v>29</v>
      </c>
      <c r="B26" s="208" t="s">
        <v>1154</v>
      </c>
      <c r="C26" s="207" t="s">
        <v>1154</v>
      </c>
      <c r="D26" s="209" t="s">
        <v>1102</v>
      </c>
      <c r="E26" s="206">
        <f>IF(VLOOKUP(A26,Startlist!B:C,2,FALSE)=C26,"","ERINEV")</f>
      </c>
    </row>
    <row r="27" spans="1:5" ht="15">
      <c r="A27" s="207">
        <v>30</v>
      </c>
      <c r="B27" s="208" t="s">
        <v>1143</v>
      </c>
      <c r="C27" s="207" t="s">
        <v>1106</v>
      </c>
      <c r="D27" s="209" t="s">
        <v>1258</v>
      </c>
      <c r="E27" s="206">
        <f>IF(VLOOKUP(A27,Startlist!B:C,2,FALSE)=C27,"","ERINEV")</f>
      </c>
    </row>
    <row r="28" spans="1:5" ht="15">
      <c r="A28" s="207">
        <v>31</v>
      </c>
      <c r="B28" s="208" t="s">
        <v>1144</v>
      </c>
      <c r="C28" s="207" t="s">
        <v>1107</v>
      </c>
      <c r="D28" s="209" t="s">
        <v>1117</v>
      </c>
      <c r="E28" s="206">
        <f>IF(VLOOKUP(A28,Startlist!B:C,2,FALSE)=C28,"","ERINEV")</f>
      </c>
    </row>
    <row r="29" spans="1:5" ht="15">
      <c r="A29" s="207">
        <v>32</v>
      </c>
      <c r="B29" s="208" t="s">
        <v>1143</v>
      </c>
      <c r="C29" s="207" t="s">
        <v>1106</v>
      </c>
      <c r="D29" s="209" t="s">
        <v>1249</v>
      </c>
      <c r="E29" s="206">
        <f>IF(VLOOKUP(A29,Startlist!B:C,2,FALSE)=C29,"","ERINEV")</f>
      </c>
    </row>
    <row r="30" spans="1:5" ht="15">
      <c r="A30" s="207">
        <v>33</v>
      </c>
      <c r="B30" s="208" t="s">
        <v>1144</v>
      </c>
      <c r="C30" s="207" t="s">
        <v>1107</v>
      </c>
      <c r="D30" s="209" t="s">
        <v>1311</v>
      </c>
      <c r="E30" s="206">
        <f>IF(VLOOKUP(A30,Startlist!B:C,2,FALSE)=C30,"","ERINEV")</f>
      </c>
    </row>
    <row r="31" spans="1:5" ht="15">
      <c r="A31" s="207">
        <v>34</v>
      </c>
      <c r="B31" s="208" t="s">
        <v>1144</v>
      </c>
      <c r="C31" s="207" t="s">
        <v>1107</v>
      </c>
      <c r="D31" s="209" t="s">
        <v>844</v>
      </c>
      <c r="E31" s="206">
        <f>IF(VLOOKUP(A31,Startlist!B:C,2,FALSE)=C31,"","ERINEV")</f>
      </c>
    </row>
    <row r="32" spans="1:5" ht="15">
      <c r="A32" s="207">
        <v>35</v>
      </c>
      <c r="B32" s="208" t="s">
        <v>1143</v>
      </c>
      <c r="C32" s="207" t="s">
        <v>1106</v>
      </c>
      <c r="D32" s="209" t="s">
        <v>1425</v>
      </c>
      <c r="E32" s="206">
        <f>IF(VLOOKUP(A32,Startlist!B:C,2,FALSE)=C32,"","ERINEV")</f>
      </c>
    </row>
    <row r="33" spans="1:5" ht="15">
      <c r="A33" s="210">
        <v>36</v>
      </c>
      <c r="B33" s="208" t="s">
        <v>1142</v>
      </c>
      <c r="C33" s="207" t="s">
        <v>1109</v>
      </c>
      <c r="D33" s="209" t="s">
        <v>1319</v>
      </c>
      <c r="E33" s="206">
        <f>IF(VLOOKUP(A33,Startlist!B:C,2,FALSE)=C33,"","ERINEV")</f>
      </c>
    </row>
    <row r="34" spans="1:5" ht="15">
      <c r="A34" s="207">
        <v>37</v>
      </c>
      <c r="B34" s="208" t="s">
        <v>1142</v>
      </c>
      <c r="C34" s="207" t="s">
        <v>1109</v>
      </c>
      <c r="D34" s="209" t="s">
        <v>1275</v>
      </c>
      <c r="E34" s="206">
        <f>IF(VLOOKUP(A34,Startlist!B:C,2,FALSE)=C34,"","ERINEV")</f>
      </c>
    </row>
    <row r="35" spans="1:5" ht="15">
      <c r="A35" s="207">
        <v>38</v>
      </c>
      <c r="B35" s="208" t="s">
        <v>1143</v>
      </c>
      <c r="C35" s="207" t="s">
        <v>1106</v>
      </c>
      <c r="D35" s="209" t="s">
        <v>1292</v>
      </c>
      <c r="E35" s="206">
        <f>IF(VLOOKUP(A35,Startlist!B:C,2,FALSE)=C35,"","ERINEV")</f>
      </c>
    </row>
    <row r="36" spans="1:5" ht="15">
      <c r="A36" s="207">
        <v>39</v>
      </c>
      <c r="B36" s="208" t="s">
        <v>1142</v>
      </c>
      <c r="C36" s="207" t="s">
        <v>1109</v>
      </c>
      <c r="D36" s="209" t="s">
        <v>1266</v>
      </c>
      <c r="E36" s="206">
        <f>IF(VLOOKUP(A36,Startlist!B:C,2,FALSE)=C36,"","ERINEV")</f>
      </c>
    </row>
    <row r="37" spans="1:5" ht="15">
      <c r="A37" s="207">
        <v>40</v>
      </c>
      <c r="B37" s="208" t="s">
        <v>1157</v>
      </c>
      <c r="C37" s="207" t="s">
        <v>1157</v>
      </c>
      <c r="D37" s="209" t="s">
        <v>846</v>
      </c>
      <c r="E37" s="206">
        <f>IF(VLOOKUP(A37,Startlist!B:C,2,FALSE)=C37,"","ERINEV")</f>
      </c>
    </row>
    <row r="38" spans="1:5" ht="15">
      <c r="A38" s="207">
        <v>41</v>
      </c>
      <c r="B38" s="208" t="s">
        <v>1144</v>
      </c>
      <c r="C38" s="207" t="s">
        <v>1107</v>
      </c>
      <c r="D38" s="209" t="s">
        <v>849</v>
      </c>
      <c r="E38" s="206">
        <f>IF(VLOOKUP(A38,Startlist!B:C,2,FALSE)=C38,"","ERINEV")</f>
      </c>
    </row>
    <row r="39" spans="1:5" ht="15">
      <c r="A39" s="207">
        <v>42</v>
      </c>
      <c r="B39" s="208" t="s">
        <v>1154</v>
      </c>
      <c r="C39" s="207" t="s">
        <v>1154</v>
      </c>
      <c r="D39" s="209" t="s">
        <v>1241</v>
      </c>
      <c r="E39" s="206">
        <f>IF(VLOOKUP(A39,Startlist!B:C,2,FALSE)=C39,"","ERINEV")</f>
      </c>
    </row>
    <row r="40" spans="1:5" ht="15">
      <c r="A40" s="207">
        <v>43</v>
      </c>
      <c r="B40" s="208" t="s">
        <v>1154</v>
      </c>
      <c r="C40" s="207" t="s">
        <v>1154</v>
      </c>
      <c r="D40" s="209" t="s">
        <v>1105</v>
      </c>
      <c r="E40" s="206">
        <f>IF(VLOOKUP(A40,Startlist!B:C,2,FALSE)=C40,"","ERINEV")</f>
      </c>
    </row>
    <row r="41" spans="1:5" ht="15">
      <c r="A41" s="207">
        <v>44</v>
      </c>
      <c r="B41" s="208" t="s">
        <v>1143</v>
      </c>
      <c r="C41" s="207" t="s">
        <v>1106</v>
      </c>
      <c r="D41" s="209" t="s">
        <v>1050</v>
      </c>
      <c r="E41" s="206">
        <f>IF(VLOOKUP(A41,Startlist!B:C,2,FALSE)=C41,"","ERINEV")</f>
      </c>
    </row>
    <row r="42" spans="1:5" ht="15">
      <c r="A42" s="207">
        <v>45</v>
      </c>
      <c r="B42" s="208" t="s">
        <v>1144</v>
      </c>
      <c r="C42" s="207" t="s">
        <v>1107</v>
      </c>
      <c r="D42" s="209" t="s">
        <v>1327</v>
      </c>
      <c r="E42" s="206">
        <f>IF(VLOOKUP(A42,Startlist!B:C,2,FALSE)=C42,"","ERINEV")</f>
      </c>
    </row>
    <row r="43" spans="1:5" ht="15">
      <c r="A43" s="207">
        <v>46</v>
      </c>
      <c r="B43" s="208" t="s">
        <v>1157</v>
      </c>
      <c r="C43" s="207" t="s">
        <v>1157</v>
      </c>
      <c r="D43" s="209" t="s">
        <v>1323</v>
      </c>
      <c r="E43" s="206">
        <f>IF(VLOOKUP(A43,Startlist!B:C,2,FALSE)=C43,"","ERINEV")</f>
      </c>
    </row>
    <row r="44" spans="1:5" ht="15">
      <c r="A44" s="207">
        <v>47</v>
      </c>
      <c r="B44" s="208" t="s">
        <v>1144</v>
      </c>
      <c r="C44" s="207" t="s">
        <v>1107</v>
      </c>
      <c r="D44" s="209" t="s">
        <v>1127</v>
      </c>
      <c r="E44" s="206">
        <f>IF(VLOOKUP(A44,Startlist!B:C,2,FALSE)=C44,"","ERINEV")</f>
      </c>
    </row>
    <row r="45" spans="1:5" ht="15">
      <c r="A45" s="207">
        <v>48</v>
      </c>
      <c r="B45" s="208" t="s">
        <v>1154</v>
      </c>
      <c r="C45" s="207" t="s">
        <v>1154</v>
      </c>
      <c r="D45" s="209" t="s">
        <v>1304</v>
      </c>
      <c r="E45" s="206">
        <f>IF(VLOOKUP(A45,Startlist!B:C,2,FALSE)=C45,"","ERINEV")</f>
      </c>
    </row>
    <row r="46" spans="1:5" ht="15">
      <c r="A46" s="207">
        <v>49</v>
      </c>
      <c r="B46" s="208" t="s">
        <v>1142</v>
      </c>
      <c r="C46" s="207" t="s">
        <v>1109</v>
      </c>
      <c r="D46" s="209" t="s">
        <v>850</v>
      </c>
      <c r="E46" s="206">
        <f>IF(VLOOKUP(A46,Startlist!B:C,2,FALSE)=C46,"","ERINEV")</f>
      </c>
    </row>
    <row r="47" spans="1:5" ht="15">
      <c r="A47" s="207">
        <v>50</v>
      </c>
      <c r="B47" s="208" t="s">
        <v>1144</v>
      </c>
      <c r="C47" s="207" t="s">
        <v>1107</v>
      </c>
      <c r="D47" s="209" t="s">
        <v>1108</v>
      </c>
      <c r="E47" s="206">
        <f>IF(VLOOKUP(A47,Startlist!B:C,2,FALSE)=C47,"","ERINEV")</f>
      </c>
    </row>
    <row r="48" spans="1:5" ht="15">
      <c r="A48" s="207">
        <v>51</v>
      </c>
      <c r="B48" s="208" t="s">
        <v>1142</v>
      </c>
      <c r="C48" s="207" t="s">
        <v>1109</v>
      </c>
      <c r="D48" s="209" t="s">
        <v>1300</v>
      </c>
      <c r="E48" s="206">
        <f>IF(VLOOKUP(A48,Startlist!B:C,2,FALSE)=C48,"","ERINEV")</f>
      </c>
    </row>
    <row r="49" spans="1:5" ht="15">
      <c r="A49" s="207">
        <v>53</v>
      </c>
      <c r="B49" s="208" t="s">
        <v>1142</v>
      </c>
      <c r="C49" s="207" t="s">
        <v>1109</v>
      </c>
      <c r="D49" s="209" t="s">
        <v>1110</v>
      </c>
      <c r="E49" s="206">
        <f>IF(VLOOKUP(A49,Startlist!B:C,2,FALSE)=C49,"","ERINEV")</f>
      </c>
    </row>
    <row r="50" spans="1:5" ht="15">
      <c r="A50" s="207">
        <v>54</v>
      </c>
      <c r="B50" s="208" t="s">
        <v>1145</v>
      </c>
      <c r="C50" s="207" t="s">
        <v>1113</v>
      </c>
      <c r="D50" s="209" t="s">
        <v>1331</v>
      </c>
      <c r="E50" s="206">
        <f>IF(VLOOKUP(A50,Startlist!B:C,2,FALSE)=C50,"","ERINEV")</f>
      </c>
    </row>
    <row r="51" spans="1:5" ht="15">
      <c r="A51" s="207">
        <v>56</v>
      </c>
      <c r="B51" s="208" t="s">
        <v>1143</v>
      </c>
      <c r="C51" s="207" t="s">
        <v>1106</v>
      </c>
      <c r="D51" s="209" t="s">
        <v>1309</v>
      </c>
      <c r="E51" s="206">
        <f>IF(VLOOKUP(A51,Startlist!B:C,2,FALSE)=C51,"","ERINEV")</f>
      </c>
    </row>
    <row r="52" spans="1:5" ht="15">
      <c r="A52" s="207">
        <v>57</v>
      </c>
      <c r="B52" s="208" t="s">
        <v>1145</v>
      </c>
      <c r="C52" s="207" t="s">
        <v>1113</v>
      </c>
      <c r="D52" s="209" t="s">
        <v>861</v>
      </c>
      <c r="E52" s="206">
        <f>IF(VLOOKUP(A52,Startlist!B:C,2,FALSE)=C52,"","ERINEV")</f>
      </c>
    </row>
    <row r="53" spans="1:5" ht="15">
      <c r="A53" s="207">
        <v>58</v>
      </c>
      <c r="B53" s="208" t="s">
        <v>1142</v>
      </c>
      <c r="C53" s="207" t="s">
        <v>1109</v>
      </c>
      <c r="D53" s="209" t="s">
        <v>1268</v>
      </c>
      <c r="E53" s="206">
        <f>IF(VLOOKUP(A53,Startlist!B:C,2,FALSE)=C53,"","ERINEV")</f>
      </c>
    </row>
    <row r="54" spans="1:5" ht="15">
      <c r="A54" s="207">
        <v>59</v>
      </c>
      <c r="B54" s="208" t="s">
        <v>1142</v>
      </c>
      <c r="C54" s="207" t="s">
        <v>1109</v>
      </c>
      <c r="D54" s="209" t="s">
        <v>1284</v>
      </c>
      <c r="E54" s="206">
        <f>IF(VLOOKUP(A54,Startlist!B:C,2,FALSE)=C54,"","ERINEV")</f>
      </c>
    </row>
    <row r="55" spans="1:5" ht="15">
      <c r="A55" s="207">
        <v>60</v>
      </c>
      <c r="B55" s="208" t="s">
        <v>1145</v>
      </c>
      <c r="C55" s="207" t="s">
        <v>1113</v>
      </c>
      <c r="D55" s="209" t="s">
        <v>1114</v>
      </c>
      <c r="E55" s="206">
        <f>IF(VLOOKUP(A55,Startlist!B:C,2,FALSE)=C55,"","ERINEV")</f>
      </c>
    </row>
    <row r="56" spans="1:5" ht="15">
      <c r="A56" s="207">
        <v>61</v>
      </c>
      <c r="B56" s="208" t="s">
        <v>1144</v>
      </c>
      <c r="C56" s="207" t="s">
        <v>1107</v>
      </c>
      <c r="D56" s="209" t="s">
        <v>867</v>
      </c>
      <c r="E56" s="206">
        <f>IF(VLOOKUP(A56,Startlist!B:C,2,FALSE)=C56,"","ERINEV")</f>
      </c>
    </row>
    <row r="57" spans="1:5" ht="15">
      <c r="A57" s="207">
        <v>62</v>
      </c>
      <c r="B57" s="208" t="s">
        <v>1146</v>
      </c>
      <c r="C57" s="207" t="s">
        <v>1156</v>
      </c>
      <c r="D57" s="209" t="s">
        <v>1054</v>
      </c>
      <c r="E57" s="206">
        <f>IF(VLOOKUP(A57,Startlist!B:C,2,FALSE)=C57,"","ERINEV")</f>
      </c>
    </row>
    <row r="58" spans="1:5" ht="15">
      <c r="A58" s="207">
        <v>64</v>
      </c>
      <c r="B58" s="208" t="s">
        <v>1143</v>
      </c>
      <c r="C58" s="207" t="s">
        <v>1106</v>
      </c>
      <c r="D58" s="209" t="s">
        <v>1057</v>
      </c>
      <c r="E58" s="206">
        <f>IF(VLOOKUP(A58,Startlist!B:C,2,FALSE)=C58,"","ERINEV")</f>
      </c>
    </row>
    <row r="59" spans="1:5" ht="15">
      <c r="A59" s="207">
        <v>65</v>
      </c>
      <c r="B59" s="208" t="s">
        <v>1143</v>
      </c>
      <c r="C59" s="207" t="s">
        <v>1106</v>
      </c>
      <c r="D59" s="209" t="s">
        <v>1072</v>
      </c>
      <c r="E59" s="206">
        <f>IF(VLOOKUP(A59,Startlist!B:C,2,FALSE)=C59,"","ERINEV")</f>
      </c>
    </row>
    <row r="60" spans="1:5" ht="15">
      <c r="A60" s="207">
        <v>66</v>
      </c>
      <c r="B60" s="208" t="s">
        <v>1143</v>
      </c>
      <c r="C60" s="207" t="s">
        <v>1106</v>
      </c>
      <c r="D60" s="209" t="s">
        <v>1262</v>
      </c>
      <c r="E60" s="206">
        <f>IF(VLOOKUP(A60,Startlist!B:C,2,FALSE)=C60,"","ERINEV")</f>
      </c>
    </row>
    <row r="61" spans="1:5" ht="15">
      <c r="A61" s="207">
        <v>68</v>
      </c>
      <c r="B61" s="208" t="s">
        <v>1143</v>
      </c>
      <c r="C61" s="207" t="s">
        <v>1106</v>
      </c>
      <c r="D61" s="209" t="s">
        <v>1405</v>
      </c>
      <c r="E61" s="206">
        <f>IF(VLOOKUP(A61,Startlist!B:C,2,FALSE)=C61,"","ERINEV")</f>
      </c>
    </row>
    <row r="62" spans="1:5" ht="15">
      <c r="A62" s="207">
        <v>69</v>
      </c>
      <c r="B62" s="208" t="s">
        <v>1143</v>
      </c>
      <c r="C62" s="207" t="s">
        <v>1106</v>
      </c>
      <c r="D62" s="209" t="s">
        <v>1403</v>
      </c>
      <c r="E62" s="206">
        <f>IF(VLOOKUP(A62,Startlist!B:C,2,FALSE)=C62,"","ERINEV")</f>
      </c>
    </row>
    <row r="63" spans="1:5" ht="15">
      <c r="A63" s="207">
        <v>70</v>
      </c>
      <c r="B63" s="208" t="s">
        <v>1154</v>
      </c>
      <c r="C63" s="207" t="s">
        <v>1154</v>
      </c>
      <c r="D63" s="209" t="s">
        <v>1409</v>
      </c>
      <c r="E63" s="206">
        <f>IF(VLOOKUP(A63,Startlist!B:C,2,FALSE)=C63,"","ERINEV")</f>
      </c>
    </row>
    <row r="64" spans="1:5" ht="15">
      <c r="A64" s="207">
        <v>71</v>
      </c>
      <c r="B64" s="208" t="s">
        <v>1144</v>
      </c>
      <c r="C64" s="207" t="s">
        <v>1107</v>
      </c>
      <c r="D64" s="209" t="s">
        <v>1228</v>
      </c>
      <c r="E64" s="206">
        <f>IF(VLOOKUP(A64,Startlist!B:C,2,FALSE)=C64,"","ERINEV")</f>
      </c>
    </row>
    <row r="65" spans="1:5" ht="15">
      <c r="A65" s="207">
        <v>72</v>
      </c>
      <c r="B65" s="208" t="s">
        <v>1143</v>
      </c>
      <c r="C65" s="207" t="s">
        <v>1106</v>
      </c>
      <c r="D65" s="209" t="s">
        <v>1333</v>
      </c>
      <c r="E65" s="206">
        <f>IF(VLOOKUP(A65,Startlist!B:C,2,FALSE)=C65,"","ERINEV")</f>
      </c>
    </row>
    <row r="66" spans="1:5" ht="15">
      <c r="A66" s="207">
        <v>73</v>
      </c>
      <c r="B66" s="208" t="s">
        <v>1143</v>
      </c>
      <c r="C66" s="207" t="s">
        <v>1106</v>
      </c>
      <c r="D66" s="209" t="s">
        <v>1064</v>
      </c>
      <c r="E66" s="206">
        <f>IF(VLOOKUP(A66,Startlist!B:C,2,FALSE)=C66,"","ERINEV")</f>
      </c>
    </row>
    <row r="67" spans="1:5" ht="15">
      <c r="A67" s="207">
        <v>74</v>
      </c>
      <c r="B67" s="208" t="s">
        <v>1157</v>
      </c>
      <c r="C67" s="207" t="s">
        <v>1157</v>
      </c>
      <c r="D67" s="209" t="s">
        <v>1345</v>
      </c>
      <c r="E67" s="206">
        <f>IF(VLOOKUP(A67,Startlist!B:C,2,FALSE)=C67,"","ERINEV")</f>
      </c>
    </row>
    <row r="68" spans="1:5" ht="15">
      <c r="A68" s="207">
        <v>75</v>
      </c>
      <c r="B68" s="208" t="s">
        <v>1144</v>
      </c>
      <c r="C68" s="207" t="s">
        <v>1107</v>
      </c>
      <c r="D68" s="209" t="s">
        <v>1121</v>
      </c>
      <c r="E68" s="206">
        <f>IF(VLOOKUP(A68,Startlist!B:C,2,FALSE)=C68,"","ERINEV")</f>
      </c>
    </row>
    <row r="69" spans="1:5" ht="15">
      <c r="A69" s="207">
        <v>76</v>
      </c>
      <c r="B69" s="208" t="s">
        <v>1143</v>
      </c>
      <c r="C69" s="207" t="s">
        <v>1106</v>
      </c>
      <c r="D69" s="209" t="s">
        <v>1066</v>
      </c>
      <c r="E69" s="206">
        <f>IF(VLOOKUP(A69,Startlist!B:C,2,FALSE)=C69,"","ERINEV")</f>
      </c>
    </row>
    <row r="70" spans="1:5" ht="15">
      <c r="A70" s="207">
        <v>77</v>
      </c>
      <c r="B70" s="208" t="s">
        <v>1142</v>
      </c>
      <c r="C70" s="207" t="s">
        <v>1109</v>
      </c>
      <c r="D70" s="209" t="s">
        <v>1125</v>
      </c>
      <c r="E70" s="206">
        <f>IF(VLOOKUP(A70,Startlist!B:C,2,FALSE)=C70,"","ERINEV")</f>
      </c>
    </row>
    <row r="71" spans="1:5" ht="15">
      <c r="A71" s="207">
        <v>78</v>
      </c>
      <c r="B71" s="208" t="s">
        <v>1143</v>
      </c>
      <c r="C71" s="207" t="s">
        <v>1106</v>
      </c>
      <c r="D71" s="209" t="s">
        <v>887</v>
      </c>
      <c r="E71" s="206">
        <f>IF(VLOOKUP(A71,Startlist!B:C,2,FALSE)=C71,"","ERINEV")</f>
      </c>
    </row>
    <row r="72" spans="1:5" ht="15">
      <c r="A72" s="207">
        <v>79</v>
      </c>
      <c r="B72" s="208" t="s">
        <v>1144</v>
      </c>
      <c r="C72" s="207" t="s">
        <v>1107</v>
      </c>
      <c r="D72" s="209" t="s">
        <v>889</v>
      </c>
      <c r="E72" s="206">
        <f>IF(VLOOKUP(A72,Startlist!B:C,2,FALSE)=C72,"","ERINEV")</f>
      </c>
    </row>
    <row r="73" spans="1:5" ht="15">
      <c r="A73" s="207">
        <v>80</v>
      </c>
      <c r="B73" s="208" t="s">
        <v>1145</v>
      </c>
      <c r="C73" s="207" t="s">
        <v>1113</v>
      </c>
      <c r="D73" s="209" t="s">
        <v>1384</v>
      </c>
      <c r="E73" s="206">
        <f>IF(VLOOKUP(A73,Startlist!B:C,2,FALSE)=C73,"","ERINEV")</f>
      </c>
    </row>
    <row r="74" spans="1:5" ht="15">
      <c r="A74" s="207">
        <v>81</v>
      </c>
      <c r="B74" s="208" t="s">
        <v>1145</v>
      </c>
      <c r="C74" s="207" t="s">
        <v>1113</v>
      </c>
      <c r="D74" s="209" t="s">
        <v>893</v>
      </c>
      <c r="E74" s="206">
        <f>IF(VLOOKUP(A74,Startlist!B:C,2,FALSE)=C74,"","ERINEV")</f>
      </c>
    </row>
    <row r="75" spans="1:5" ht="15">
      <c r="A75" s="207">
        <v>82</v>
      </c>
      <c r="B75" s="208" t="s">
        <v>1146</v>
      </c>
      <c r="C75" s="207" t="s">
        <v>1156</v>
      </c>
      <c r="D75" s="209" t="s">
        <v>1372</v>
      </c>
      <c r="E75" s="206">
        <f>IF(VLOOKUP(A75,Startlist!B:C,2,FALSE)=C75,"","ERINEV")</f>
      </c>
    </row>
    <row r="76" spans="1:5" ht="15">
      <c r="A76" s="207">
        <v>83</v>
      </c>
      <c r="B76" s="208" t="s">
        <v>1144</v>
      </c>
      <c r="C76" s="207" t="s">
        <v>1107</v>
      </c>
      <c r="D76" s="209" t="s">
        <v>1315</v>
      </c>
      <c r="E76" s="206">
        <f>IF(VLOOKUP(A76,Startlist!B:C,2,FALSE)=C76,"","ERINEV")</f>
      </c>
    </row>
    <row r="77" spans="1:5" ht="15">
      <c r="A77" s="207">
        <v>84</v>
      </c>
      <c r="B77" s="208" t="s">
        <v>1145</v>
      </c>
      <c r="C77" s="207" t="s">
        <v>1113</v>
      </c>
      <c r="D77" s="209" t="s">
        <v>1119</v>
      </c>
      <c r="E77" s="206">
        <f>IF(VLOOKUP(A77,Startlist!B:C,2,FALSE)=C77,"","ERINEV")</f>
      </c>
    </row>
    <row r="78" spans="1:5" ht="15">
      <c r="A78" s="207">
        <v>85</v>
      </c>
      <c r="B78" s="208" t="s">
        <v>1154</v>
      </c>
      <c r="C78" s="207" t="s">
        <v>1154</v>
      </c>
      <c r="D78" s="209" t="s">
        <v>898</v>
      </c>
      <c r="E78" s="206">
        <f>IF(VLOOKUP(A78,Startlist!B:C,2,FALSE)=C78,"","ERINEV")</f>
      </c>
    </row>
    <row r="79" spans="1:5" ht="15">
      <c r="A79" s="207">
        <v>86</v>
      </c>
      <c r="B79" s="208" t="s">
        <v>1143</v>
      </c>
      <c r="C79" s="207" t="s">
        <v>1106</v>
      </c>
      <c r="D79" s="209" t="s">
        <v>1068</v>
      </c>
      <c r="E79" s="206">
        <f>IF(VLOOKUP(A79,Startlist!B:C,2,FALSE)=C79,"","ERINEV")</f>
      </c>
    </row>
    <row r="80" spans="1:5" ht="15">
      <c r="A80" s="207">
        <v>87</v>
      </c>
      <c r="B80" s="208" t="s">
        <v>1154</v>
      </c>
      <c r="C80" s="207" t="s">
        <v>1154</v>
      </c>
      <c r="D80" s="209" t="s">
        <v>903</v>
      </c>
      <c r="E80" s="206">
        <f>IF(VLOOKUP(A80,Startlist!B:C,2,FALSE)=C80,"","ERINEV")</f>
      </c>
    </row>
    <row r="81" spans="1:5" ht="15">
      <c r="A81" s="207">
        <v>88</v>
      </c>
      <c r="B81" s="208" t="s">
        <v>1157</v>
      </c>
      <c r="C81" s="207" t="s">
        <v>1157</v>
      </c>
      <c r="D81" s="209" t="s">
        <v>1087</v>
      </c>
      <c r="E81" s="206">
        <f>IF(VLOOKUP(A81,Startlist!B:C,2,FALSE)=C81,"","ERINEV")</f>
      </c>
    </row>
    <row r="82" spans="1:5" ht="15">
      <c r="A82" s="207">
        <v>89</v>
      </c>
      <c r="B82" s="208" t="s">
        <v>1157</v>
      </c>
      <c r="C82" s="207" t="s">
        <v>1157</v>
      </c>
      <c r="D82" s="209" t="s">
        <v>1123</v>
      </c>
      <c r="E82" s="206">
        <f>IF(VLOOKUP(A82,Startlist!B:C,2,FALSE)=C82,"","ERINEV")</f>
      </c>
    </row>
    <row r="83" spans="1:5" ht="15">
      <c r="A83" s="207">
        <v>90</v>
      </c>
      <c r="B83" s="208" t="s">
        <v>1143</v>
      </c>
      <c r="C83" s="207" t="s">
        <v>1106</v>
      </c>
      <c r="D83" s="209" t="s">
        <v>1427</v>
      </c>
      <c r="E83" s="206">
        <f>IF(VLOOKUP(A83,Startlist!B:C,2,FALSE)=C83,"","ERINEV")</f>
      </c>
    </row>
    <row r="84" spans="1:5" ht="15">
      <c r="A84" s="207">
        <v>91</v>
      </c>
      <c r="B84" s="208" t="s">
        <v>1145</v>
      </c>
      <c r="C84" s="207" t="s">
        <v>1113</v>
      </c>
      <c r="D84" s="209" t="s">
        <v>911</v>
      </c>
      <c r="E84" s="206">
        <f>IF(VLOOKUP(A84,Startlist!B:C,2,FALSE)=C84,"","ERINEV")</f>
      </c>
    </row>
    <row r="85" spans="1:5" ht="15">
      <c r="A85" s="207">
        <v>92</v>
      </c>
      <c r="B85" s="208" t="s">
        <v>1157</v>
      </c>
      <c r="C85" s="207" t="s">
        <v>1157</v>
      </c>
      <c r="D85" s="209" t="s">
        <v>1128</v>
      </c>
      <c r="E85" s="206">
        <f>IF(VLOOKUP(A85,Startlist!B:C,2,FALSE)=C85,"","ERINEV")</f>
      </c>
    </row>
    <row r="86" spans="1:5" ht="15">
      <c r="A86" s="207">
        <v>93</v>
      </c>
      <c r="B86" s="208" t="s">
        <v>1142</v>
      </c>
      <c r="C86" s="207" t="s">
        <v>1109</v>
      </c>
      <c r="D86" s="209" t="s">
        <v>1224</v>
      </c>
      <c r="E86" s="206">
        <f>IF(VLOOKUP(A86,Startlist!B:C,2,FALSE)=C86,"","ERINEV")</f>
      </c>
    </row>
    <row r="87" spans="1:5" ht="15">
      <c r="A87" s="207">
        <v>94</v>
      </c>
      <c r="B87" s="208" t="s">
        <v>1143</v>
      </c>
      <c r="C87" s="207" t="s">
        <v>1106</v>
      </c>
      <c r="D87" s="209" t="s">
        <v>1365</v>
      </c>
      <c r="E87" s="206">
        <f>IF(VLOOKUP(A87,Startlist!B:C,2,FALSE)=C87,"","ERINEV")</f>
      </c>
    </row>
    <row r="88" spans="1:5" ht="15">
      <c r="A88" s="207">
        <v>95</v>
      </c>
      <c r="B88" s="208" t="s">
        <v>1145</v>
      </c>
      <c r="C88" s="207" t="s">
        <v>1113</v>
      </c>
      <c r="D88" s="209" t="s">
        <v>1414</v>
      </c>
      <c r="E88" s="206">
        <f>IF(VLOOKUP(A88,Startlist!B:C,2,FALSE)=C88,"","ERINEV")</f>
      </c>
    </row>
    <row r="89" spans="1:5" ht="15">
      <c r="A89" s="207">
        <v>96</v>
      </c>
      <c r="B89" s="208" t="s">
        <v>1157</v>
      </c>
      <c r="C89" s="207" t="s">
        <v>1157</v>
      </c>
      <c r="D89" s="209" t="s">
        <v>1071</v>
      </c>
      <c r="E89" s="206">
        <f>IF(VLOOKUP(A89,Startlist!B:C,2,FALSE)=C89,"","ERINEV")</f>
      </c>
    </row>
    <row r="90" spans="1:5" ht="15">
      <c r="A90" s="207">
        <v>97</v>
      </c>
      <c r="B90" s="208" t="s">
        <v>1144</v>
      </c>
      <c r="C90" s="207" t="s">
        <v>1107</v>
      </c>
      <c r="D90" s="209" t="s">
        <v>1412</v>
      </c>
      <c r="E90" s="206">
        <f>IF(VLOOKUP(A90,Startlist!B:C,2,FALSE)=C90,"","ERINEV")</f>
      </c>
    </row>
    <row r="91" spans="1:5" ht="15">
      <c r="A91" s="207">
        <v>98</v>
      </c>
      <c r="B91" s="208" t="s">
        <v>1146</v>
      </c>
      <c r="C91" s="207" t="s">
        <v>1156</v>
      </c>
      <c r="D91" s="209" t="s">
        <v>1357</v>
      </c>
      <c r="E91" s="206">
        <f>IF(VLOOKUP(A91,Startlist!B:C,2,FALSE)=C91,"","ERINEV")</f>
      </c>
    </row>
    <row r="92" spans="1:5" ht="15">
      <c r="A92" s="207">
        <v>99</v>
      </c>
      <c r="B92" s="208" t="s">
        <v>1143</v>
      </c>
      <c r="C92" s="207" t="s">
        <v>1106</v>
      </c>
      <c r="D92" s="209" t="s">
        <v>1360</v>
      </c>
      <c r="E92" s="206">
        <f>IF(VLOOKUP(A92,Startlist!B:C,2,FALSE)=C92,"","ERINEV")</f>
      </c>
    </row>
    <row r="93" spans="1:5" ht="15">
      <c r="A93" s="207">
        <v>101</v>
      </c>
      <c r="B93" s="208" t="s">
        <v>1144</v>
      </c>
      <c r="C93" s="207" t="s">
        <v>1107</v>
      </c>
      <c r="D93" s="209" t="s">
        <v>1082</v>
      </c>
      <c r="E93" s="206">
        <f>IF(VLOOKUP(A93,Startlist!B:C,2,FALSE)=C93,"","ERINEV")</f>
      </c>
    </row>
    <row r="94" spans="1:5" ht="15">
      <c r="A94" s="207">
        <v>102</v>
      </c>
      <c r="B94" s="208" t="s">
        <v>1144</v>
      </c>
      <c r="C94" s="207" t="s">
        <v>1107</v>
      </c>
      <c r="D94" s="209" t="s">
        <v>925</v>
      </c>
      <c r="E94" s="206">
        <f>IF(VLOOKUP(A94,Startlist!B:C,2,FALSE)=C94,"","ERINEV")</f>
      </c>
    </row>
    <row r="95" spans="1:5" ht="15">
      <c r="A95" s="207">
        <v>103</v>
      </c>
      <c r="B95" s="208" t="s">
        <v>1146</v>
      </c>
      <c r="C95" s="207" t="s">
        <v>1156</v>
      </c>
      <c r="D95" s="209" t="s">
        <v>928</v>
      </c>
      <c r="E95" s="206">
        <f>IF(VLOOKUP(A95,Startlist!B:C,2,FALSE)=C95,"","ERINEV")</f>
      </c>
    </row>
    <row r="96" spans="1:5" ht="15">
      <c r="A96" s="207">
        <v>104</v>
      </c>
      <c r="B96" s="208" t="s">
        <v>1143</v>
      </c>
      <c r="C96" s="207" t="s">
        <v>1106</v>
      </c>
      <c r="D96" s="209" t="s">
        <v>1074</v>
      </c>
      <c r="E96" s="206">
        <f>IF(VLOOKUP(A96,Startlist!B:C,2,FALSE)=C96,"","ERINEV")</f>
      </c>
    </row>
    <row r="97" spans="1:5" ht="15">
      <c r="A97" s="207">
        <v>105</v>
      </c>
      <c r="B97" s="208" t="s">
        <v>1142</v>
      </c>
      <c r="C97" s="207" t="s">
        <v>1109</v>
      </c>
      <c r="D97" s="209" t="s">
        <v>1132</v>
      </c>
      <c r="E97" s="206">
        <f>IF(VLOOKUP(A97,Startlist!B:C,2,FALSE)=C97,"","ERINEV")</f>
      </c>
    </row>
    <row r="98" spans="1:5" ht="15">
      <c r="A98" s="207">
        <v>106</v>
      </c>
      <c r="B98" s="208" t="s">
        <v>1144</v>
      </c>
      <c r="C98" s="207" t="s">
        <v>1107</v>
      </c>
      <c r="D98" s="209" t="s">
        <v>934</v>
      </c>
      <c r="E98" s="206">
        <f>IF(VLOOKUP(A98,Startlist!B:C,2,FALSE)=C98,"","ERINEV")</f>
      </c>
    </row>
    <row r="99" spans="1:5" ht="15">
      <c r="A99" s="207">
        <v>107</v>
      </c>
      <c r="B99" s="208" t="s">
        <v>1157</v>
      </c>
      <c r="C99" s="207" t="s">
        <v>1157</v>
      </c>
      <c r="D99" s="209" t="s">
        <v>1085</v>
      </c>
      <c r="E99" s="206">
        <f>IF(VLOOKUP(A99,Startlist!B:C,2,FALSE)=C99,"","ERINEV")</f>
      </c>
    </row>
    <row r="100" spans="1:5" ht="15">
      <c r="A100" s="207">
        <v>108</v>
      </c>
      <c r="B100" s="208" t="s">
        <v>1157</v>
      </c>
      <c r="C100" s="207" t="s">
        <v>1157</v>
      </c>
      <c r="D100" s="209" t="s">
        <v>1077</v>
      </c>
      <c r="E100" s="206">
        <f>IF(VLOOKUP(A100,Startlist!B:C,2,FALSE)=C100,"","ERINEV")</f>
      </c>
    </row>
    <row r="101" spans="1:5" ht="15">
      <c r="A101" s="207">
        <v>109</v>
      </c>
      <c r="B101" s="208" t="s">
        <v>1157</v>
      </c>
      <c r="C101" s="207" t="s">
        <v>1157</v>
      </c>
      <c r="D101" s="209" t="s">
        <v>939</v>
      </c>
      <c r="E101" s="206">
        <f>IF(VLOOKUP(A101,Startlist!B:C,2,FALSE)=C101,"","ERINEV")</f>
      </c>
    </row>
    <row r="102" spans="1:5" ht="15">
      <c r="A102" s="207">
        <v>110</v>
      </c>
      <c r="B102" s="208" t="s">
        <v>1146</v>
      </c>
      <c r="C102" s="207" t="s">
        <v>1156</v>
      </c>
      <c r="D102" s="209" t="s">
        <v>1137</v>
      </c>
      <c r="E102" s="206">
        <f>IF(VLOOKUP(A102,Startlist!B:C,2,FALSE)=C102,"","ERINEV")</f>
      </c>
    </row>
    <row r="103" spans="1:5" ht="15">
      <c r="A103" s="207">
        <v>111</v>
      </c>
      <c r="B103" s="208" t="s">
        <v>1144</v>
      </c>
      <c r="C103" s="207" t="s">
        <v>1107</v>
      </c>
      <c r="D103" s="209" t="s">
        <v>943</v>
      </c>
      <c r="E103" s="206">
        <f>IF(VLOOKUP(A103,Startlist!B:C,2,FALSE)=C103,"","ERINEV")</f>
      </c>
    </row>
    <row r="104" spans="1:5" ht="15">
      <c r="A104" s="207">
        <v>112</v>
      </c>
      <c r="B104" s="208" t="s">
        <v>1154</v>
      </c>
      <c r="C104" s="207" t="s">
        <v>1154</v>
      </c>
      <c r="D104" s="209" t="s">
        <v>946</v>
      </c>
      <c r="E104" s="206">
        <f>IF(VLOOKUP(A104,Startlist!B:C,2,FALSE)=C104,"","ERINEV")</f>
      </c>
    </row>
    <row r="105" spans="1:5" ht="15">
      <c r="A105" s="207">
        <v>113</v>
      </c>
      <c r="B105" s="208" t="s">
        <v>1142</v>
      </c>
      <c r="C105" s="207" t="s">
        <v>1109</v>
      </c>
      <c r="D105" s="209" t="s">
        <v>949</v>
      </c>
      <c r="E105" s="206">
        <f>IF(VLOOKUP(A105,Startlist!B:C,2,FALSE)=C105,"","ERINEV")</f>
      </c>
    </row>
    <row r="106" spans="1:5" ht="15">
      <c r="A106" s="207">
        <v>114</v>
      </c>
      <c r="B106" s="208" t="s">
        <v>1143</v>
      </c>
      <c r="C106" s="207" t="s">
        <v>1106</v>
      </c>
      <c r="D106" s="209" t="s">
        <v>952</v>
      </c>
      <c r="E106" s="206">
        <f>IF(VLOOKUP(A106,Startlist!B:C,2,FALSE)=C106,"","ERINEV")</f>
      </c>
    </row>
    <row r="107" spans="1:5" ht="15">
      <c r="A107" s="207">
        <v>115</v>
      </c>
      <c r="B107" s="208" t="s">
        <v>1143</v>
      </c>
      <c r="C107" s="207" t="s">
        <v>1106</v>
      </c>
      <c r="D107" s="209" t="s">
        <v>955</v>
      </c>
      <c r="E107" s="206">
        <f>IF(VLOOKUP(A107,Startlist!B:C,2,FALSE)=C107,"","ERINEV")</f>
      </c>
    </row>
    <row r="108" spans="1:5" ht="15">
      <c r="A108" s="207">
        <v>116</v>
      </c>
      <c r="B108" s="208" t="s">
        <v>1143</v>
      </c>
      <c r="C108" s="207" t="s">
        <v>1106</v>
      </c>
      <c r="D108" s="209" t="s">
        <v>958</v>
      </c>
      <c r="E108" s="206">
        <f>IF(VLOOKUP(A108,Startlist!B:C,2,FALSE)=C108,"","ERINEV")</f>
      </c>
    </row>
    <row r="109" spans="1:5" ht="15">
      <c r="A109" s="207">
        <v>117</v>
      </c>
      <c r="B109" s="208" t="s">
        <v>1143</v>
      </c>
      <c r="C109" s="207" t="s">
        <v>1106</v>
      </c>
      <c r="D109" s="209" t="s">
        <v>960</v>
      </c>
      <c r="E109" s="206">
        <f>IF(VLOOKUP(A109,Startlist!B:C,2,FALSE)=C109,"","ERINEV")</f>
      </c>
    </row>
    <row r="110" spans="1:5" ht="15">
      <c r="A110" s="207">
        <v>119</v>
      </c>
      <c r="B110" s="208" t="s">
        <v>1143</v>
      </c>
      <c r="C110" s="207" t="s">
        <v>1106</v>
      </c>
      <c r="D110" s="209" t="s">
        <v>1079</v>
      </c>
      <c r="E110" s="206">
        <f>IF(VLOOKUP(A110,Startlist!B:C,2,FALSE)=C110,"","ERINEV")</f>
      </c>
    </row>
    <row r="111" spans="1:5" ht="15">
      <c r="A111" s="207">
        <v>120</v>
      </c>
      <c r="B111" s="208" t="s">
        <v>1143</v>
      </c>
      <c r="C111" s="207" t="s">
        <v>1106</v>
      </c>
      <c r="D111" s="209" t="s">
        <v>965</v>
      </c>
      <c r="E111" s="206">
        <f>IF(VLOOKUP(A111,Startlist!B:C,2,FALSE)=C111,"","ERINEV")</f>
      </c>
    </row>
    <row r="112" spans="1:5" ht="15">
      <c r="A112" s="207">
        <v>121</v>
      </c>
      <c r="B112" s="208" t="s">
        <v>1144</v>
      </c>
      <c r="C112" s="207" t="s">
        <v>1107</v>
      </c>
      <c r="D112" s="209" t="s">
        <v>968</v>
      </c>
      <c r="E112" s="206">
        <f>IF(VLOOKUP(A112,Startlist!B:C,2,FALSE)=C112,"","ERINEV")</f>
      </c>
    </row>
    <row r="113" spans="1:5" ht="15">
      <c r="A113" s="207">
        <v>122</v>
      </c>
      <c r="B113" s="208" t="s">
        <v>1145</v>
      </c>
      <c r="C113" s="207" t="s">
        <v>1113</v>
      </c>
      <c r="D113" s="209" t="s">
        <v>972</v>
      </c>
      <c r="E113" s="206">
        <f>IF(VLOOKUP(A113,Startlist!B:C,2,FALSE)=C113,"","ERINEV")</f>
      </c>
    </row>
    <row r="114" spans="1:5" ht="15">
      <c r="A114" s="207">
        <v>124</v>
      </c>
      <c r="B114" s="208" t="s">
        <v>1145</v>
      </c>
      <c r="C114" s="207" t="s">
        <v>1113</v>
      </c>
      <c r="D114" s="209" t="s">
        <v>976</v>
      </c>
      <c r="E114" s="206">
        <f>IF(VLOOKUP(A114,Startlist!B:C,2,FALSE)=C114,"","ERINEV")</f>
      </c>
    </row>
    <row r="115" spans="1:5" ht="15">
      <c r="A115" s="207">
        <v>125</v>
      </c>
      <c r="B115" s="208" t="s">
        <v>1146</v>
      </c>
      <c r="C115" s="207" t="s">
        <v>1156</v>
      </c>
      <c r="D115" s="209" t="s">
        <v>979</v>
      </c>
      <c r="E115" s="206">
        <f>IF(VLOOKUP(A115,Startlist!B:C,2,FALSE)=C115,"","ERINEV")</f>
      </c>
    </row>
    <row r="116" spans="1:5" ht="15">
      <c r="A116" s="207">
        <v>126</v>
      </c>
      <c r="B116" s="208" t="s">
        <v>1157</v>
      </c>
      <c r="C116" s="207" t="s">
        <v>1157</v>
      </c>
      <c r="D116" s="209" t="s">
        <v>982</v>
      </c>
      <c r="E116" s="206">
        <f>IF(VLOOKUP(A116,Startlist!B:C,2,FALSE)=C116,"","ERINEV")</f>
      </c>
    </row>
    <row r="117" spans="1:5" ht="15">
      <c r="A117" s="207">
        <v>127</v>
      </c>
      <c r="B117" s="208" t="s">
        <v>1157</v>
      </c>
      <c r="C117" s="207" t="s">
        <v>1157</v>
      </c>
      <c r="D117" s="209" t="s">
        <v>1426</v>
      </c>
      <c r="E117" s="206">
        <f>IF(VLOOKUP(A117,Startlist!B:C,2,FALSE)=C117,"","ERINEV")</f>
      </c>
    </row>
    <row r="118" spans="1:5" ht="15">
      <c r="A118" s="207">
        <v>128</v>
      </c>
      <c r="B118" s="208" t="s">
        <v>1157</v>
      </c>
      <c r="C118" s="207" t="s">
        <v>1157</v>
      </c>
      <c r="D118" s="209" t="s">
        <v>984</v>
      </c>
      <c r="E118" s="206">
        <f>IF(VLOOKUP(A118,Startlist!B:C,2,FALSE)=C118,"","ERINEV")</f>
      </c>
    </row>
  </sheetData>
  <sheetProtection/>
  <autoFilter ref="A1:E11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24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M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1" width="6.8515625" style="0" customWidth="1"/>
    <col min="12" max="12" width="6.7109375" style="112" customWidth="1"/>
    <col min="13" max="13" width="15.00390625" style="0" customWidth="1"/>
    <col min="14" max="14" width="9.140625" style="70" customWidth="1"/>
    <col min="15" max="15" width="15.140625" style="0" bestFit="1" customWidth="1"/>
  </cols>
  <sheetData>
    <row r="1" spans="1:13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M1" s="4"/>
    </row>
    <row r="2" spans="1:13" ht="15.75">
      <c r="A2" s="271" t="str">
        <f>Startlist!$F2</f>
        <v>Läänemaa Rahvaralli 2021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5">
      <c r="A3" s="272" t="str">
        <f>Startlist!$F3</f>
        <v>25.september 2021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5">
      <c r="A4" s="272" t="str">
        <f>Startlist!$F4</f>
        <v>Piirsalu, Läänemaa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</row>
    <row r="5" spans="1:13" ht="15">
      <c r="A5" s="49" t="s">
        <v>1163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113"/>
      <c r="M5" s="48"/>
    </row>
    <row r="6" spans="1:13" ht="12.75">
      <c r="A6" s="138" t="s">
        <v>1171</v>
      </c>
      <c r="B6" s="139" t="s">
        <v>1172</v>
      </c>
      <c r="C6" s="140" t="s">
        <v>1173</v>
      </c>
      <c r="D6" s="270" t="s">
        <v>1185</v>
      </c>
      <c r="E6" s="270"/>
      <c r="F6" s="270"/>
      <c r="G6" s="270"/>
      <c r="H6" s="270"/>
      <c r="I6" s="270"/>
      <c r="J6" s="270"/>
      <c r="K6" s="270"/>
      <c r="L6" s="191" t="s">
        <v>1175</v>
      </c>
      <c r="M6" s="141" t="s">
        <v>1181</v>
      </c>
    </row>
    <row r="7" spans="1:13" ht="12.75">
      <c r="A7" s="142" t="s">
        <v>1183</v>
      </c>
      <c r="B7" s="143"/>
      <c r="C7" s="144" t="s">
        <v>1169</v>
      </c>
      <c r="D7" s="145">
        <v>1</v>
      </c>
      <c r="E7" s="145">
        <v>2</v>
      </c>
      <c r="F7" s="145">
        <v>3</v>
      </c>
      <c r="G7" s="145">
        <v>4</v>
      </c>
      <c r="H7" s="145">
        <v>5</v>
      </c>
      <c r="I7" s="145">
        <v>6</v>
      </c>
      <c r="J7" s="145">
        <v>7</v>
      </c>
      <c r="K7" s="145">
        <v>8</v>
      </c>
      <c r="L7" s="192"/>
      <c r="M7" s="142" t="s">
        <v>1182</v>
      </c>
    </row>
    <row r="8" spans="1:24" ht="12.75">
      <c r="A8" s="146" t="s">
        <v>1457</v>
      </c>
      <c r="B8" s="123">
        <v>43</v>
      </c>
      <c r="C8" s="124" t="s">
        <v>1528</v>
      </c>
      <c r="D8" s="72" t="s">
        <v>1649</v>
      </c>
      <c r="E8" s="71" t="s">
        <v>1650</v>
      </c>
      <c r="F8" s="71" t="s">
        <v>2137</v>
      </c>
      <c r="G8" s="71" t="s">
        <v>96</v>
      </c>
      <c r="H8" s="71" t="s">
        <v>126</v>
      </c>
      <c r="I8" s="71" t="s">
        <v>127</v>
      </c>
      <c r="J8" s="114" t="s">
        <v>439</v>
      </c>
      <c r="K8" s="114" t="s">
        <v>440</v>
      </c>
      <c r="L8" s="154"/>
      <c r="M8" s="158" t="s">
        <v>441</v>
      </c>
      <c r="R8" s="70"/>
      <c r="S8" s="70"/>
      <c r="T8" s="70"/>
      <c r="U8" s="70"/>
      <c r="V8" s="70"/>
      <c r="W8" s="70"/>
      <c r="X8" s="70"/>
    </row>
    <row r="9" spans="1:24" ht="12.75">
      <c r="A9" s="147" t="s">
        <v>1154</v>
      </c>
      <c r="B9" s="42"/>
      <c r="C9" s="43" t="s">
        <v>1389</v>
      </c>
      <c r="D9" s="72" t="s">
        <v>1461</v>
      </c>
      <c r="E9" s="71" t="s">
        <v>1651</v>
      </c>
      <c r="F9" s="71" t="s">
        <v>1461</v>
      </c>
      <c r="G9" s="71"/>
      <c r="H9" s="44" t="s">
        <v>1653</v>
      </c>
      <c r="I9" s="44" t="s">
        <v>1653</v>
      </c>
      <c r="J9" s="152" t="s">
        <v>1653</v>
      </c>
      <c r="K9" s="152" t="s">
        <v>1653</v>
      </c>
      <c r="L9" s="155"/>
      <c r="M9" s="157" t="s">
        <v>1462</v>
      </c>
      <c r="N9"/>
      <c r="R9" s="70"/>
      <c r="S9" s="70"/>
      <c r="T9" s="70"/>
      <c r="U9" s="70"/>
      <c r="V9" s="70"/>
      <c r="W9" s="70"/>
      <c r="X9" s="70"/>
    </row>
    <row r="10" spans="1:24" ht="12.75">
      <c r="A10" s="148" t="s">
        <v>1652</v>
      </c>
      <c r="B10" s="39">
        <v>42</v>
      </c>
      <c r="C10" s="40" t="s">
        <v>1527</v>
      </c>
      <c r="D10" s="37" t="s">
        <v>1606</v>
      </c>
      <c r="E10" s="41" t="s">
        <v>1655</v>
      </c>
      <c r="F10" s="41" t="s">
        <v>2139</v>
      </c>
      <c r="G10" s="41" t="s">
        <v>96</v>
      </c>
      <c r="H10" s="71" t="s">
        <v>128</v>
      </c>
      <c r="I10" s="71" t="s">
        <v>129</v>
      </c>
      <c r="J10" s="153" t="s">
        <v>442</v>
      </c>
      <c r="K10" s="153" t="s">
        <v>443</v>
      </c>
      <c r="L10" s="156"/>
      <c r="M10" s="158" t="s">
        <v>444</v>
      </c>
      <c r="N10"/>
      <c r="R10" s="70"/>
      <c r="S10" s="70"/>
      <c r="T10" s="70"/>
      <c r="U10" s="70"/>
      <c r="V10" s="70"/>
      <c r="W10" s="70"/>
      <c r="X10" s="70"/>
    </row>
    <row r="11" spans="1:24" ht="12.75">
      <c r="A11" s="147" t="s">
        <v>1154</v>
      </c>
      <c r="B11" s="42"/>
      <c r="C11" s="43" t="s">
        <v>1243</v>
      </c>
      <c r="D11" s="38" t="s">
        <v>1653</v>
      </c>
      <c r="E11" s="44" t="s">
        <v>1656</v>
      </c>
      <c r="F11" s="44" t="s">
        <v>1656</v>
      </c>
      <c r="G11" s="44"/>
      <c r="H11" s="44" t="s">
        <v>1461</v>
      </c>
      <c r="I11" s="44" t="s">
        <v>1461</v>
      </c>
      <c r="J11" s="152" t="s">
        <v>1461</v>
      </c>
      <c r="K11" s="152" t="s">
        <v>1461</v>
      </c>
      <c r="L11" s="155" t="s">
        <v>2128</v>
      </c>
      <c r="M11" s="157" t="s">
        <v>445</v>
      </c>
      <c r="N11"/>
      <c r="R11" s="70"/>
      <c r="S11" s="70"/>
      <c r="T11" s="70"/>
      <c r="U11" s="70"/>
      <c r="V11" s="70"/>
      <c r="W11" s="70"/>
      <c r="X11" s="70"/>
    </row>
    <row r="12" spans="1:24" ht="12.75">
      <c r="A12" s="148" t="s">
        <v>1654</v>
      </c>
      <c r="B12" s="39">
        <v>29</v>
      </c>
      <c r="C12" s="40" t="s">
        <v>1514</v>
      </c>
      <c r="D12" s="72" t="s">
        <v>1606</v>
      </c>
      <c r="E12" s="71" t="s">
        <v>1607</v>
      </c>
      <c r="F12" s="71" t="s">
        <v>2138</v>
      </c>
      <c r="G12" s="71" t="s">
        <v>96</v>
      </c>
      <c r="H12" s="41" t="s">
        <v>130</v>
      </c>
      <c r="I12" s="41" t="s">
        <v>131</v>
      </c>
      <c r="J12" s="153" t="s">
        <v>377</v>
      </c>
      <c r="K12" s="153" t="s">
        <v>378</v>
      </c>
      <c r="L12" s="156"/>
      <c r="M12" s="158" t="s">
        <v>379</v>
      </c>
      <c r="N12"/>
      <c r="R12" s="70"/>
      <c r="S12" s="70"/>
      <c r="T12" s="70"/>
      <c r="U12" s="70"/>
      <c r="V12" s="70"/>
      <c r="W12" s="70"/>
      <c r="X12" s="70"/>
    </row>
    <row r="13" spans="1:24" ht="12.75">
      <c r="A13" s="147" t="s">
        <v>1154</v>
      </c>
      <c r="B13" s="42"/>
      <c r="C13" s="43" t="s">
        <v>1104</v>
      </c>
      <c r="D13" s="72" t="s">
        <v>1653</v>
      </c>
      <c r="E13" s="71" t="s">
        <v>1461</v>
      </c>
      <c r="F13" s="71" t="s">
        <v>1651</v>
      </c>
      <c r="G13" s="71"/>
      <c r="H13" s="44" t="s">
        <v>1656</v>
      </c>
      <c r="I13" s="44" t="s">
        <v>1656</v>
      </c>
      <c r="J13" s="152" t="s">
        <v>522</v>
      </c>
      <c r="K13" s="152" t="s">
        <v>104</v>
      </c>
      <c r="L13" s="155" t="s">
        <v>2128</v>
      </c>
      <c r="M13" s="157" t="s">
        <v>446</v>
      </c>
      <c r="N13"/>
      <c r="R13" s="70"/>
      <c r="S13" s="70"/>
      <c r="T13" s="70"/>
      <c r="U13" s="70"/>
      <c r="V13" s="70"/>
      <c r="W13" s="70"/>
      <c r="X13" s="70"/>
    </row>
    <row r="14" spans="1:24" ht="12.75">
      <c r="A14" s="148" t="s">
        <v>1657</v>
      </c>
      <c r="B14" s="39">
        <v>32</v>
      </c>
      <c r="C14" s="40" t="s">
        <v>1517</v>
      </c>
      <c r="D14" s="37" t="s">
        <v>1608</v>
      </c>
      <c r="E14" s="41" t="s">
        <v>1609</v>
      </c>
      <c r="F14" s="41" t="s">
        <v>2141</v>
      </c>
      <c r="G14" s="41" t="s">
        <v>96</v>
      </c>
      <c r="H14" s="71" t="s">
        <v>134</v>
      </c>
      <c r="I14" s="71" t="s">
        <v>135</v>
      </c>
      <c r="J14" s="153" t="s">
        <v>380</v>
      </c>
      <c r="K14" s="153" t="s">
        <v>381</v>
      </c>
      <c r="L14" s="156"/>
      <c r="M14" s="158" t="s">
        <v>382</v>
      </c>
      <c r="N14"/>
      <c r="R14" s="70"/>
      <c r="S14" s="70"/>
      <c r="T14" s="70"/>
      <c r="U14" s="70"/>
      <c r="V14" s="70"/>
      <c r="W14" s="70"/>
      <c r="X14" s="70"/>
    </row>
    <row r="15" spans="1:24" ht="12.75">
      <c r="A15" s="147" t="s">
        <v>1106</v>
      </c>
      <c r="B15" s="42"/>
      <c r="C15" s="43" t="s">
        <v>1252</v>
      </c>
      <c r="D15" s="38" t="s">
        <v>1800</v>
      </c>
      <c r="E15" s="44" t="s">
        <v>1617</v>
      </c>
      <c r="F15" s="44" t="s">
        <v>1800</v>
      </c>
      <c r="G15" s="44"/>
      <c r="H15" s="44" t="s">
        <v>1615</v>
      </c>
      <c r="I15" s="44" t="s">
        <v>1800</v>
      </c>
      <c r="J15" s="152" t="s">
        <v>391</v>
      </c>
      <c r="K15" s="152" t="s">
        <v>101</v>
      </c>
      <c r="L15" s="155"/>
      <c r="M15" s="157" t="s">
        <v>447</v>
      </c>
      <c r="N15"/>
      <c r="R15" s="70"/>
      <c r="S15" s="70"/>
      <c r="T15" s="70"/>
      <c r="U15" s="70"/>
      <c r="V15" s="70"/>
      <c r="W15" s="70"/>
      <c r="X15" s="70"/>
    </row>
    <row r="16" spans="1:24" ht="12.75">
      <c r="A16" s="148" t="s">
        <v>107</v>
      </c>
      <c r="B16" s="39">
        <v>112</v>
      </c>
      <c r="C16" s="40" t="s">
        <v>1594</v>
      </c>
      <c r="D16" s="72" t="s">
        <v>1797</v>
      </c>
      <c r="E16" s="71" t="s">
        <v>1798</v>
      </c>
      <c r="F16" s="71" t="s">
        <v>2232</v>
      </c>
      <c r="G16" s="71" t="s">
        <v>96</v>
      </c>
      <c r="H16" s="71" t="s">
        <v>250</v>
      </c>
      <c r="I16" s="71" t="s">
        <v>251</v>
      </c>
      <c r="J16" s="153" t="s">
        <v>572</v>
      </c>
      <c r="K16" s="153" t="s">
        <v>573</v>
      </c>
      <c r="L16" s="156"/>
      <c r="M16" s="158" t="s">
        <v>574</v>
      </c>
      <c r="N16"/>
      <c r="R16" s="70"/>
      <c r="S16" s="70"/>
      <c r="T16" s="70"/>
      <c r="U16" s="70"/>
      <c r="V16" s="70"/>
      <c r="W16" s="70"/>
      <c r="X16" s="70"/>
    </row>
    <row r="17" spans="1:24" ht="12.75">
      <c r="A17" s="147" t="s">
        <v>1154</v>
      </c>
      <c r="B17" s="42"/>
      <c r="C17" s="43" t="s">
        <v>1243</v>
      </c>
      <c r="D17" s="38" t="s">
        <v>1656</v>
      </c>
      <c r="E17" s="44" t="s">
        <v>1799</v>
      </c>
      <c r="F17" s="44" t="s">
        <v>1802</v>
      </c>
      <c r="G17" s="44"/>
      <c r="H17" s="44" t="s">
        <v>252</v>
      </c>
      <c r="I17" s="44" t="s">
        <v>1802</v>
      </c>
      <c r="J17" s="152" t="s">
        <v>162</v>
      </c>
      <c r="K17" s="152" t="s">
        <v>1827</v>
      </c>
      <c r="L17" s="155"/>
      <c r="M17" s="157" t="s">
        <v>575</v>
      </c>
      <c r="N17"/>
      <c r="R17" s="70"/>
      <c r="S17" s="70"/>
      <c r="T17" s="70"/>
      <c r="U17" s="70"/>
      <c r="V17" s="70"/>
      <c r="W17" s="70"/>
      <c r="X17" s="70"/>
    </row>
    <row r="18" spans="1:14" ht="12.75">
      <c r="A18" s="148" t="s">
        <v>110</v>
      </c>
      <c r="B18" s="39">
        <v>28</v>
      </c>
      <c r="C18" s="40" t="s">
        <v>1513</v>
      </c>
      <c r="D18" s="37" t="s">
        <v>1612</v>
      </c>
      <c r="E18" s="41" t="s">
        <v>1607</v>
      </c>
      <c r="F18" s="41" t="s">
        <v>2140</v>
      </c>
      <c r="G18" s="41" t="s">
        <v>96</v>
      </c>
      <c r="H18" s="71" t="s">
        <v>132</v>
      </c>
      <c r="I18" s="71" t="s">
        <v>133</v>
      </c>
      <c r="J18" s="114" t="s">
        <v>383</v>
      </c>
      <c r="K18" s="114" t="s">
        <v>384</v>
      </c>
      <c r="L18" s="154"/>
      <c r="M18" s="158" t="s">
        <v>385</v>
      </c>
      <c r="N18"/>
    </row>
    <row r="19" spans="1:14" ht="12.75">
      <c r="A19" s="147" t="s">
        <v>1154</v>
      </c>
      <c r="B19" s="42"/>
      <c r="C19" s="43" t="s">
        <v>1243</v>
      </c>
      <c r="D19" s="38" t="s">
        <v>2057</v>
      </c>
      <c r="E19" s="44" t="s">
        <v>1461</v>
      </c>
      <c r="F19" s="44" t="s">
        <v>1653</v>
      </c>
      <c r="G19" s="44"/>
      <c r="H19" s="71" t="s">
        <v>1651</v>
      </c>
      <c r="I19" s="71" t="s">
        <v>1651</v>
      </c>
      <c r="J19" s="152" t="s">
        <v>1651</v>
      </c>
      <c r="K19" s="152" t="s">
        <v>576</v>
      </c>
      <c r="L19" s="155"/>
      <c r="M19" s="157" t="s">
        <v>448</v>
      </c>
      <c r="N19"/>
    </row>
    <row r="20" spans="1:14" ht="12.75">
      <c r="A20" s="148" t="s">
        <v>2233</v>
      </c>
      <c r="B20" s="39">
        <v>30</v>
      </c>
      <c r="C20" s="40" t="s">
        <v>1515</v>
      </c>
      <c r="D20" s="37" t="s">
        <v>1610</v>
      </c>
      <c r="E20" s="41" t="s">
        <v>1611</v>
      </c>
      <c r="F20" s="41" t="s">
        <v>2142</v>
      </c>
      <c r="G20" s="41" t="s">
        <v>96</v>
      </c>
      <c r="H20" s="41" t="s">
        <v>136</v>
      </c>
      <c r="I20" s="41" t="s">
        <v>2221</v>
      </c>
      <c r="J20" s="114" t="s">
        <v>386</v>
      </c>
      <c r="K20" s="114" t="s">
        <v>387</v>
      </c>
      <c r="L20" s="154"/>
      <c r="M20" s="158" t="s">
        <v>388</v>
      </c>
      <c r="N20"/>
    </row>
    <row r="21" spans="1:14" ht="12.75">
      <c r="A21" s="147" t="s">
        <v>1106</v>
      </c>
      <c r="B21" s="42"/>
      <c r="C21" s="43" t="s">
        <v>1052</v>
      </c>
      <c r="D21" s="38" t="s">
        <v>1801</v>
      </c>
      <c r="E21" s="44" t="s">
        <v>1800</v>
      </c>
      <c r="F21" s="44" t="s">
        <v>2234</v>
      </c>
      <c r="G21" s="44"/>
      <c r="H21" s="44" t="s">
        <v>1727</v>
      </c>
      <c r="I21" s="44" t="s">
        <v>1665</v>
      </c>
      <c r="J21" s="152" t="s">
        <v>182</v>
      </c>
      <c r="K21" s="152" t="s">
        <v>1803</v>
      </c>
      <c r="L21" s="155"/>
      <c r="M21" s="157" t="s">
        <v>449</v>
      </c>
      <c r="N21"/>
    </row>
    <row r="22" spans="1:14" ht="12.75">
      <c r="A22" s="148" t="s">
        <v>139</v>
      </c>
      <c r="B22" s="39">
        <v>75</v>
      </c>
      <c r="C22" s="40" t="s">
        <v>1558</v>
      </c>
      <c r="D22" s="37" t="s">
        <v>1704</v>
      </c>
      <c r="E22" s="41" t="s">
        <v>1663</v>
      </c>
      <c r="F22" s="41" t="s">
        <v>1704</v>
      </c>
      <c r="G22" s="41" t="s">
        <v>96</v>
      </c>
      <c r="H22" s="71" t="s">
        <v>178</v>
      </c>
      <c r="I22" s="71" t="s">
        <v>179</v>
      </c>
      <c r="J22" s="114" t="s">
        <v>175</v>
      </c>
      <c r="K22" s="114" t="s">
        <v>2221</v>
      </c>
      <c r="L22" s="154"/>
      <c r="M22" s="158" t="s">
        <v>577</v>
      </c>
      <c r="N22"/>
    </row>
    <row r="23" spans="1:14" ht="12.75">
      <c r="A23" s="147" t="s">
        <v>1107</v>
      </c>
      <c r="B23" s="42"/>
      <c r="C23" s="43" t="s">
        <v>1198</v>
      </c>
      <c r="D23" s="38" t="s">
        <v>1807</v>
      </c>
      <c r="E23" s="44" t="s">
        <v>1719</v>
      </c>
      <c r="F23" s="44" t="s">
        <v>1809</v>
      </c>
      <c r="G23" s="44"/>
      <c r="H23" s="44" t="s">
        <v>255</v>
      </c>
      <c r="I23" s="71" t="s">
        <v>1616</v>
      </c>
      <c r="J23" s="152" t="s">
        <v>1738</v>
      </c>
      <c r="K23" s="152" t="s">
        <v>2146</v>
      </c>
      <c r="L23" s="155"/>
      <c r="M23" s="157" t="s">
        <v>578</v>
      </c>
      <c r="N23"/>
    </row>
    <row r="24" spans="1:14" ht="12.75">
      <c r="A24" s="148" t="s">
        <v>253</v>
      </c>
      <c r="B24" s="39">
        <v>48</v>
      </c>
      <c r="C24" s="40" t="s">
        <v>1533</v>
      </c>
      <c r="D24" s="37" t="s">
        <v>1658</v>
      </c>
      <c r="E24" s="41" t="s">
        <v>1659</v>
      </c>
      <c r="F24" s="41" t="s">
        <v>1669</v>
      </c>
      <c r="G24" s="41" t="s">
        <v>96</v>
      </c>
      <c r="H24" s="41" t="s">
        <v>176</v>
      </c>
      <c r="I24" s="41" t="s">
        <v>177</v>
      </c>
      <c r="J24" s="114" t="s">
        <v>403</v>
      </c>
      <c r="K24" s="114" t="s">
        <v>177</v>
      </c>
      <c r="L24" s="154"/>
      <c r="M24" s="158" t="s">
        <v>450</v>
      </c>
      <c r="N24"/>
    </row>
    <row r="25" spans="1:14" ht="12.75">
      <c r="A25" s="147" t="s">
        <v>1154</v>
      </c>
      <c r="B25" s="42"/>
      <c r="C25" s="43" t="s">
        <v>1307</v>
      </c>
      <c r="D25" s="38" t="s">
        <v>1802</v>
      </c>
      <c r="E25" s="44" t="s">
        <v>2056</v>
      </c>
      <c r="F25" s="44" t="s">
        <v>1923</v>
      </c>
      <c r="G25" s="44"/>
      <c r="H25" s="44" t="s">
        <v>254</v>
      </c>
      <c r="I25" s="44" t="s">
        <v>2056</v>
      </c>
      <c r="J25" s="152" t="s">
        <v>1835</v>
      </c>
      <c r="K25" s="152" t="s">
        <v>399</v>
      </c>
      <c r="L25" s="155"/>
      <c r="M25" s="157" t="s">
        <v>1888</v>
      </c>
      <c r="N25"/>
    </row>
    <row r="26" spans="1:14" ht="12.75">
      <c r="A26" s="148" t="s">
        <v>2147</v>
      </c>
      <c r="B26" s="39">
        <v>45</v>
      </c>
      <c r="C26" s="40" t="s">
        <v>1530</v>
      </c>
      <c r="D26" s="37" t="s">
        <v>1666</v>
      </c>
      <c r="E26" s="41" t="s">
        <v>1667</v>
      </c>
      <c r="F26" s="41" t="s">
        <v>2145</v>
      </c>
      <c r="G26" s="41" t="s">
        <v>96</v>
      </c>
      <c r="H26" s="71" t="s">
        <v>185</v>
      </c>
      <c r="I26" s="71" t="s">
        <v>1962</v>
      </c>
      <c r="J26" s="114" t="s">
        <v>451</v>
      </c>
      <c r="K26" s="114" t="s">
        <v>452</v>
      </c>
      <c r="L26" s="154"/>
      <c r="M26" s="158" t="s">
        <v>453</v>
      </c>
      <c r="N26"/>
    </row>
    <row r="27" spans="1:14" ht="12.75">
      <c r="A27" s="147" t="s">
        <v>1107</v>
      </c>
      <c r="B27" s="42"/>
      <c r="C27" s="43" t="s">
        <v>1198</v>
      </c>
      <c r="D27" s="38" t="s">
        <v>2065</v>
      </c>
      <c r="E27" s="44" t="s">
        <v>1834</v>
      </c>
      <c r="F27" s="44" t="s">
        <v>1811</v>
      </c>
      <c r="G27" s="44"/>
      <c r="H27" s="71" t="s">
        <v>1616</v>
      </c>
      <c r="I27" s="71" t="s">
        <v>1809</v>
      </c>
      <c r="J27" s="152" t="s">
        <v>402</v>
      </c>
      <c r="K27" s="152" t="s">
        <v>1801</v>
      </c>
      <c r="L27" s="155"/>
      <c r="M27" s="157" t="s">
        <v>454</v>
      </c>
      <c r="N27"/>
    </row>
    <row r="28" spans="1:14" ht="12.75">
      <c r="A28" s="148" t="s">
        <v>579</v>
      </c>
      <c r="B28" s="39">
        <v>66</v>
      </c>
      <c r="C28" s="40" t="s">
        <v>1549</v>
      </c>
      <c r="D28" s="37" t="s">
        <v>1702</v>
      </c>
      <c r="E28" s="41" t="s">
        <v>1703</v>
      </c>
      <c r="F28" s="41" t="s">
        <v>2186</v>
      </c>
      <c r="G28" s="41" t="s">
        <v>96</v>
      </c>
      <c r="H28" s="41" t="s">
        <v>180</v>
      </c>
      <c r="I28" s="41" t="s">
        <v>181</v>
      </c>
      <c r="J28" s="114" t="s">
        <v>523</v>
      </c>
      <c r="K28" s="114" t="s">
        <v>524</v>
      </c>
      <c r="L28" s="154"/>
      <c r="M28" s="158" t="s">
        <v>525</v>
      </c>
      <c r="N28"/>
    </row>
    <row r="29" spans="1:14" ht="12.75">
      <c r="A29" s="147" t="s">
        <v>1106</v>
      </c>
      <c r="B29" s="42"/>
      <c r="C29" s="43" t="s">
        <v>1252</v>
      </c>
      <c r="D29" s="38" t="s">
        <v>1804</v>
      </c>
      <c r="E29" s="44" t="s">
        <v>1701</v>
      </c>
      <c r="F29" s="44" t="s">
        <v>2235</v>
      </c>
      <c r="G29" s="44"/>
      <c r="H29" s="44" t="s">
        <v>2239</v>
      </c>
      <c r="I29" s="44" t="s">
        <v>256</v>
      </c>
      <c r="J29" s="152" t="s">
        <v>580</v>
      </c>
      <c r="K29" s="152" t="s">
        <v>1831</v>
      </c>
      <c r="L29" s="155"/>
      <c r="M29" s="157" t="s">
        <v>526</v>
      </c>
      <c r="N29"/>
    </row>
    <row r="30" spans="1:14" ht="12.75">
      <c r="A30" s="148" t="s">
        <v>406</v>
      </c>
      <c r="B30" s="39">
        <v>78</v>
      </c>
      <c r="C30" s="40" t="s">
        <v>1561</v>
      </c>
      <c r="D30" s="37" t="s">
        <v>1619</v>
      </c>
      <c r="E30" s="41" t="s">
        <v>1624</v>
      </c>
      <c r="F30" s="41" t="s">
        <v>2187</v>
      </c>
      <c r="G30" s="41" t="s">
        <v>96</v>
      </c>
      <c r="H30" s="71" t="s">
        <v>175</v>
      </c>
      <c r="I30" s="71" t="s">
        <v>1470</v>
      </c>
      <c r="J30" s="114" t="s">
        <v>484</v>
      </c>
      <c r="K30" s="114" t="s">
        <v>581</v>
      </c>
      <c r="L30" s="154"/>
      <c r="M30" s="158" t="s">
        <v>582</v>
      </c>
      <c r="N30"/>
    </row>
    <row r="31" spans="1:14" ht="12.75">
      <c r="A31" s="147" t="s">
        <v>1106</v>
      </c>
      <c r="B31" s="42"/>
      <c r="C31" s="43" t="s">
        <v>1260</v>
      </c>
      <c r="D31" s="38" t="s">
        <v>1705</v>
      </c>
      <c r="E31" s="44" t="s">
        <v>1733</v>
      </c>
      <c r="F31" s="44" t="s">
        <v>1665</v>
      </c>
      <c r="G31" s="44"/>
      <c r="H31" s="71" t="s">
        <v>1665</v>
      </c>
      <c r="I31" s="71" t="s">
        <v>2235</v>
      </c>
      <c r="J31" s="152" t="s">
        <v>431</v>
      </c>
      <c r="K31" s="152" t="s">
        <v>2195</v>
      </c>
      <c r="L31" s="155"/>
      <c r="M31" s="157" t="s">
        <v>583</v>
      </c>
      <c r="N31"/>
    </row>
    <row r="32" spans="1:14" ht="12.75">
      <c r="A32" s="148" t="s">
        <v>1808</v>
      </c>
      <c r="B32" s="39">
        <v>65</v>
      </c>
      <c r="C32" s="40" t="s">
        <v>1548</v>
      </c>
      <c r="D32" s="37" t="s">
        <v>1672</v>
      </c>
      <c r="E32" s="41" t="s">
        <v>1673</v>
      </c>
      <c r="F32" s="41" t="s">
        <v>2188</v>
      </c>
      <c r="G32" s="41" t="s">
        <v>96</v>
      </c>
      <c r="H32" s="41" t="s">
        <v>183</v>
      </c>
      <c r="I32" s="41" t="s">
        <v>184</v>
      </c>
      <c r="J32" s="114" t="s">
        <v>527</v>
      </c>
      <c r="K32" s="114" t="s">
        <v>528</v>
      </c>
      <c r="L32" s="154"/>
      <c r="M32" s="158" t="s">
        <v>529</v>
      </c>
      <c r="N32"/>
    </row>
    <row r="33" spans="1:14" ht="12.75">
      <c r="A33" s="147" t="s">
        <v>1106</v>
      </c>
      <c r="B33" s="42"/>
      <c r="C33" s="43" t="s">
        <v>1252</v>
      </c>
      <c r="D33" s="38" t="s">
        <v>1817</v>
      </c>
      <c r="E33" s="44" t="s">
        <v>1926</v>
      </c>
      <c r="F33" s="44" t="s">
        <v>1801</v>
      </c>
      <c r="G33" s="44"/>
      <c r="H33" s="44" t="s">
        <v>2235</v>
      </c>
      <c r="I33" s="44" t="s">
        <v>1803</v>
      </c>
      <c r="J33" s="152" t="s">
        <v>2076</v>
      </c>
      <c r="K33" s="152" t="s">
        <v>1733</v>
      </c>
      <c r="L33" s="155" t="s">
        <v>2128</v>
      </c>
      <c r="M33" s="157" t="s">
        <v>530</v>
      </c>
      <c r="N33"/>
    </row>
    <row r="34" spans="1:14" ht="12.75">
      <c r="A34" s="148" t="s">
        <v>2061</v>
      </c>
      <c r="B34" s="39">
        <v>44</v>
      </c>
      <c r="C34" s="40" t="s">
        <v>1529</v>
      </c>
      <c r="D34" s="37" t="s">
        <v>1660</v>
      </c>
      <c r="E34" s="41" t="s">
        <v>1661</v>
      </c>
      <c r="F34" s="41" t="s">
        <v>2143</v>
      </c>
      <c r="G34" s="41" t="s">
        <v>96</v>
      </c>
      <c r="H34" s="71" t="s">
        <v>137</v>
      </c>
      <c r="I34" s="71" t="s">
        <v>138</v>
      </c>
      <c r="J34" s="114" t="s">
        <v>187</v>
      </c>
      <c r="K34" s="114" t="s">
        <v>455</v>
      </c>
      <c r="L34" s="154"/>
      <c r="M34" s="158" t="s">
        <v>456</v>
      </c>
      <c r="N34"/>
    </row>
    <row r="35" spans="1:14" ht="12.75">
      <c r="A35" s="147" t="s">
        <v>1106</v>
      </c>
      <c r="B35" s="42"/>
      <c r="C35" s="43" t="s">
        <v>1252</v>
      </c>
      <c r="D35" s="38" t="s">
        <v>1803</v>
      </c>
      <c r="E35" s="44" t="s">
        <v>1803</v>
      </c>
      <c r="F35" s="44" t="s">
        <v>2060</v>
      </c>
      <c r="G35" s="44"/>
      <c r="H35" s="71" t="s">
        <v>1928</v>
      </c>
      <c r="I35" s="71" t="s">
        <v>2197</v>
      </c>
      <c r="J35" s="114" t="s">
        <v>1818</v>
      </c>
      <c r="K35" s="114" t="s">
        <v>2241</v>
      </c>
      <c r="L35" s="154"/>
      <c r="M35" s="157" t="s">
        <v>457</v>
      </c>
      <c r="N35"/>
    </row>
    <row r="36" spans="1:14" ht="12.75">
      <c r="A36" s="148" t="s">
        <v>1920</v>
      </c>
      <c r="B36" s="39">
        <v>34</v>
      </c>
      <c r="C36" s="40" t="s">
        <v>1519</v>
      </c>
      <c r="D36" s="37" t="s">
        <v>1625</v>
      </c>
      <c r="E36" s="41" t="s">
        <v>1626</v>
      </c>
      <c r="F36" s="41" t="s">
        <v>2152</v>
      </c>
      <c r="G36" s="41" t="s">
        <v>96</v>
      </c>
      <c r="H36" s="41" t="s">
        <v>140</v>
      </c>
      <c r="I36" s="41" t="s">
        <v>141</v>
      </c>
      <c r="J36" s="153" t="s">
        <v>458</v>
      </c>
      <c r="K36" s="153" t="s">
        <v>459</v>
      </c>
      <c r="L36" s="156"/>
      <c r="M36" s="158" t="s">
        <v>460</v>
      </c>
      <c r="N36"/>
    </row>
    <row r="37" spans="1:14" ht="12.75">
      <c r="A37" s="147" t="s">
        <v>1107</v>
      </c>
      <c r="B37" s="42"/>
      <c r="C37" s="43" t="s">
        <v>1198</v>
      </c>
      <c r="D37" s="38" t="s">
        <v>1820</v>
      </c>
      <c r="E37" s="44" t="s">
        <v>1838</v>
      </c>
      <c r="F37" s="44" t="s">
        <v>1664</v>
      </c>
      <c r="G37" s="44"/>
      <c r="H37" s="44" t="s">
        <v>2149</v>
      </c>
      <c r="I37" s="44" t="s">
        <v>1810</v>
      </c>
      <c r="J37" s="152" t="s">
        <v>1801</v>
      </c>
      <c r="K37" s="152" t="s">
        <v>2064</v>
      </c>
      <c r="L37" s="155"/>
      <c r="M37" s="157" t="s">
        <v>461</v>
      </c>
      <c r="N37"/>
    </row>
    <row r="38" spans="1:14" ht="12.75">
      <c r="A38" s="148" t="s">
        <v>1921</v>
      </c>
      <c r="B38" s="39">
        <v>37</v>
      </c>
      <c r="C38" s="40" t="s">
        <v>1522</v>
      </c>
      <c r="D38" s="37" t="s">
        <v>1613</v>
      </c>
      <c r="E38" s="41" t="s">
        <v>1614</v>
      </c>
      <c r="F38" s="41" t="s">
        <v>2150</v>
      </c>
      <c r="G38" s="41" t="s">
        <v>96</v>
      </c>
      <c r="H38" s="71" t="s">
        <v>142</v>
      </c>
      <c r="I38" s="71" t="s">
        <v>1962</v>
      </c>
      <c r="J38" s="114" t="s">
        <v>462</v>
      </c>
      <c r="K38" s="114" t="s">
        <v>1470</v>
      </c>
      <c r="L38" s="154"/>
      <c r="M38" s="158" t="s">
        <v>463</v>
      </c>
      <c r="N38"/>
    </row>
    <row r="39" spans="1:14" ht="12.75">
      <c r="A39" s="147" t="s">
        <v>1109</v>
      </c>
      <c r="B39" s="42"/>
      <c r="C39" s="43" t="s">
        <v>1271</v>
      </c>
      <c r="D39" s="38" t="s">
        <v>2062</v>
      </c>
      <c r="E39" s="44" t="s">
        <v>1840</v>
      </c>
      <c r="F39" s="44" t="s">
        <v>1924</v>
      </c>
      <c r="G39" s="44"/>
      <c r="H39" s="71" t="s">
        <v>2071</v>
      </c>
      <c r="I39" s="71" t="s">
        <v>1707</v>
      </c>
      <c r="J39" s="114" t="s">
        <v>1641</v>
      </c>
      <c r="K39" s="114" t="s">
        <v>1930</v>
      </c>
      <c r="L39" s="154"/>
      <c r="M39" s="157" t="s">
        <v>464</v>
      </c>
      <c r="N39"/>
    </row>
    <row r="40" spans="1:14" ht="12.75">
      <c r="A40" s="148" t="s">
        <v>584</v>
      </c>
      <c r="B40" s="39">
        <v>64</v>
      </c>
      <c r="C40" s="40" t="s">
        <v>1547</v>
      </c>
      <c r="D40" s="37" t="s">
        <v>1682</v>
      </c>
      <c r="E40" s="41" t="s">
        <v>1683</v>
      </c>
      <c r="F40" s="41" t="s">
        <v>2194</v>
      </c>
      <c r="G40" s="41" t="s">
        <v>96</v>
      </c>
      <c r="H40" s="41" t="s">
        <v>187</v>
      </c>
      <c r="I40" s="41" t="s">
        <v>188</v>
      </c>
      <c r="J40" s="153" t="s">
        <v>183</v>
      </c>
      <c r="K40" s="153" t="s">
        <v>531</v>
      </c>
      <c r="L40" s="156"/>
      <c r="M40" s="158" t="s">
        <v>532</v>
      </c>
      <c r="N40"/>
    </row>
    <row r="41" spans="1:14" ht="12.75">
      <c r="A41" s="147" t="s">
        <v>1106</v>
      </c>
      <c r="B41" s="42"/>
      <c r="C41" s="43" t="s">
        <v>1260</v>
      </c>
      <c r="D41" s="38" t="s">
        <v>1727</v>
      </c>
      <c r="E41" s="44" t="s">
        <v>2085</v>
      </c>
      <c r="F41" s="44" t="s">
        <v>2197</v>
      </c>
      <c r="G41" s="44"/>
      <c r="H41" s="44" t="s">
        <v>258</v>
      </c>
      <c r="I41" s="44" t="s">
        <v>1801</v>
      </c>
      <c r="J41" s="152" t="s">
        <v>585</v>
      </c>
      <c r="K41" s="152" t="s">
        <v>1804</v>
      </c>
      <c r="L41" s="155"/>
      <c r="M41" s="157" t="s">
        <v>533</v>
      </c>
      <c r="N41"/>
    </row>
    <row r="42" spans="1:14" ht="12.75">
      <c r="A42" s="148" t="s">
        <v>586</v>
      </c>
      <c r="B42" s="39">
        <v>76</v>
      </c>
      <c r="C42" s="40" t="s">
        <v>1559</v>
      </c>
      <c r="D42" s="37" t="s">
        <v>1712</v>
      </c>
      <c r="E42" s="41" t="s">
        <v>1713</v>
      </c>
      <c r="F42" s="41" t="s">
        <v>2058</v>
      </c>
      <c r="G42" s="41" t="s">
        <v>96</v>
      </c>
      <c r="H42" s="71" t="s">
        <v>190</v>
      </c>
      <c r="I42" s="71" t="s">
        <v>2175</v>
      </c>
      <c r="J42" s="114" t="s">
        <v>587</v>
      </c>
      <c r="K42" s="114" t="s">
        <v>508</v>
      </c>
      <c r="L42" s="154"/>
      <c r="M42" s="158" t="s">
        <v>588</v>
      </c>
      <c r="N42"/>
    </row>
    <row r="43" spans="1:14" ht="12.75">
      <c r="A43" s="147" t="s">
        <v>1106</v>
      </c>
      <c r="B43" s="42"/>
      <c r="C43" s="43" t="s">
        <v>1255</v>
      </c>
      <c r="D43" s="38" t="s">
        <v>1819</v>
      </c>
      <c r="E43" s="44" t="s">
        <v>2069</v>
      </c>
      <c r="F43" s="44" t="s">
        <v>2191</v>
      </c>
      <c r="G43" s="44"/>
      <c r="H43" s="71" t="s">
        <v>1803</v>
      </c>
      <c r="I43" s="71" t="s">
        <v>2185</v>
      </c>
      <c r="J43" s="114" t="s">
        <v>399</v>
      </c>
      <c r="K43" s="114" t="s">
        <v>182</v>
      </c>
      <c r="L43" s="154"/>
      <c r="M43" s="157" t="s">
        <v>589</v>
      </c>
      <c r="N43"/>
    </row>
    <row r="44" spans="1:14" ht="12.75">
      <c r="A44" s="148" t="s">
        <v>534</v>
      </c>
      <c r="B44" s="39">
        <v>38</v>
      </c>
      <c r="C44" s="40" t="s">
        <v>1523</v>
      </c>
      <c r="D44" s="37" t="s">
        <v>1619</v>
      </c>
      <c r="E44" s="41" t="s">
        <v>1620</v>
      </c>
      <c r="F44" s="41" t="s">
        <v>2171</v>
      </c>
      <c r="G44" s="41" t="s">
        <v>96</v>
      </c>
      <c r="H44" s="41" t="s">
        <v>150</v>
      </c>
      <c r="I44" s="41" t="s">
        <v>151</v>
      </c>
      <c r="J44" s="153" t="s">
        <v>465</v>
      </c>
      <c r="K44" s="153" t="s">
        <v>466</v>
      </c>
      <c r="L44" s="156"/>
      <c r="M44" s="158" t="s">
        <v>467</v>
      </c>
      <c r="N44"/>
    </row>
    <row r="45" spans="1:14" ht="12.75">
      <c r="A45" s="147" t="s">
        <v>1106</v>
      </c>
      <c r="B45" s="42"/>
      <c r="C45" s="43" t="s">
        <v>1278</v>
      </c>
      <c r="D45" s="38" t="s">
        <v>1705</v>
      </c>
      <c r="E45" s="44" t="s">
        <v>1931</v>
      </c>
      <c r="F45" s="44" t="s">
        <v>2239</v>
      </c>
      <c r="G45" s="44"/>
      <c r="H45" s="44" t="s">
        <v>259</v>
      </c>
      <c r="I45" s="44" t="s">
        <v>260</v>
      </c>
      <c r="J45" s="152" t="s">
        <v>1919</v>
      </c>
      <c r="K45" s="152" t="s">
        <v>1705</v>
      </c>
      <c r="L45" s="155" t="s">
        <v>2047</v>
      </c>
      <c r="M45" s="157" t="s">
        <v>468</v>
      </c>
      <c r="N45"/>
    </row>
    <row r="46" spans="1:14" ht="12.75">
      <c r="A46" s="148" t="s">
        <v>2237</v>
      </c>
      <c r="B46" s="39">
        <v>27</v>
      </c>
      <c r="C46" s="40" t="s">
        <v>1512</v>
      </c>
      <c r="D46" s="37" t="s">
        <v>1623</v>
      </c>
      <c r="E46" s="41" t="s">
        <v>1624</v>
      </c>
      <c r="F46" s="41" t="s">
        <v>2153</v>
      </c>
      <c r="G46" s="41" t="s">
        <v>96</v>
      </c>
      <c r="H46" s="41" t="s">
        <v>143</v>
      </c>
      <c r="I46" s="41" t="s">
        <v>148</v>
      </c>
      <c r="J46" s="153" t="s">
        <v>190</v>
      </c>
      <c r="K46" s="153" t="s">
        <v>389</v>
      </c>
      <c r="L46" s="156"/>
      <c r="M46" s="158" t="s">
        <v>390</v>
      </c>
      <c r="N46"/>
    </row>
    <row r="47" spans="1:14" ht="12.75">
      <c r="A47" s="147" t="s">
        <v>1155</v>
      </c>
      <c r="B47" s="42"/>
      <c r="C47" s="43" t="s">
        <v>1198</v>
      </c>
      <c r="D47" s="38" t="s">
        <v>1815</v>
      </c>
      <c r="E47" s="44" t="s">
        <v>2065</v>
      </c>
      <c r="F47" s="44" t="s">
        <v>1930</v>
      </c>
      <c r="G47" s="44"/>
      <c r="H47" s="44" t="s">
        <v>171</v>
      </c>
      <c r="I47" s="44" t="s">
        <v>1711</v>
      </c>
      <c r="J47" s="152" t="s">
        <v>1840</v>
      </c>
      <c r="K47" s="152" t="s">
        <v>590</v>
      </c>
      <c r="L47" s="155"/>
      <c r="M47" s="157" t="s">
        <v>469</v>
      </c>
      <c r="N47"/>
    </row>
    <row r="48" spans="1:14" ht="12.75">
      <c r="A48" s="148" t="s">
        <v>2160</v>
      </c>
      <c r="B48" s="39">
        <v>93</v>
      </c>
      <c r="C48" s="40" t="s">
        <v>1576</v>
      </c>
      <c r="D48" s="37" t="s">
        <v>1709</v>
      </c>
      <c r="E48" s="41" t="s">
        <v>1614</v>
      </c>
      <c r="F48" s="41" t="s">
        <v>2236</v>
      </c>
      <c r="G48" s="41" t="s">
        <v>96</v>
      </c>
      <c r="H48" s="41" t="s">
        <v>172</v>
      </c>
      <c r="I48" s="41" t="s">
        <v>146</v>
      </c>
      <c r="J48" s="153" t="s">
        <v>591</v>
      </c>
      <c r="K48" s="153" t="s">
        <v>407</v>
      </c>
      <c r="L48" s="156"/>
      <c r="M48" s="158" t="s">
        <v>470</v>
      </c>
      <c r="N48"/>
    </row>
    <row r="49" spans="1:19" ht="12.75">
      <c r="A49" s="147" t="s">
        <v>1109</v>
      </c>
      <c r="B49" s="42"/>
      <c r="C49" s="43" t="s">
        <v>845</v>
      </c>
      <c r="D49" s="38" t="s">
        <v>1809</v>
      </c>
      <c r="E49" s="44" t="s">
        <v>1840</v>
      </c>
      <c r="F49" s="44" t="s">
        <v>1821</v>
      </c>
      <c r="G49" s="44"/>
      <c r="H49" s="44" t="s">
        <v>170</v>
      </c>
      <c r="I49" s="44" t="s">
        <v>1806</v>
      </c>
      <c r="J49" s="152" t="s">
        <v>2080</v>
      </c>
      <c r="K49" s="152" t="s">
        <v>1832</v>
      </c>
      <c r="L49" s="155"/>
      <c r="M49" s="157" t="s">
        <v>471</v>
      </c>
      <c r="N49"/>
      <c r="R49" s="70"/>
      <c r="S49" s="70"/>
    </row>
    <row r="50" spans="1:19" ht="12.75">
      <c r="A50" s="148" t="s">
        <v>592</v>
      </c>
      <c r="B50" s="39">
        <v>56</v>
      </c>
      <c r="C50" s="40" t="s">
        <v>1539</v>
      </c>
      <c r="D50" s="37" t="s">
        <v>1674</v>
      </c>
      <c r="E50" s="41" t="s">
        <v>1675</v>
      </c>
      <c r="F50" s="41" t="s">
        <v>1704</v>
      </c>
      <c r="G50" s="41" t="s">
        <v>96</v>
      </c>
      <c r="H50" s="71" t="s">
        <v>169</v>
      </c>
      <c r="I50" s="71" t="s">
        <v>189</v>
      </c>
      <c r="J50" s="114" t="s">
        <v>394</v>
      </c>
      <c r="K50" s="114" t="s">
        <v>455</v>
      </c>
      <c r="L50" s="154"/>
      <c r="M50" s="158" t="s">
        <v>470</v>
      </c>
      <c r="N50"/>
      <c r="R50" s="70"/>
      <c r="S50" s="70"/>
    </row>
    <row r="51" spans="1:14" ht="12.75">
      <c r="A51" s="147" t="s">
        <v>1106</v>
      </c>
      <c r="B51" s="42"/>
      <c r="C51" s="43" t="s">
        <v>859</v>
      </c>
      <c r="D51" s="38" t="s">
        <v>1813</v>
      </c>
      <c r="E51" s="44" t="s">
        <v>2068</v>
      </c>
      <c r="F51" s="44" t="s">
        <v>2238</v>
      </c>
      <c r="G51" s="44"/>
      <c r="H51" s="71" t="s">
        <v>2098</v>
      </c>
      <c r="I51" s="71" t="s">
        <v>2241</v>
      </c>
      <c r="J51" s="114" t="s">
        <v>593</v>
      </c>
      <c r="K51" s="114" t="s">
        <v>2241</v>
      </c>
      <c r="L51" s="154"/>
      <c r="M51" s="157" t="s">
        <v>471</v>
      </c>
      <c r="N51"/>
    </row>
    <row r="52" spans="1:14" ht="12.75">
      <c r="A52" s="148" t="s">
        <v>168</v>
      </c>
      <c r="B52" s="39">
        <v>33</v>
      </c>
      <c r="C52" s="40" t="s">
        <v>1518</v>
      </c>
      <c r="D52" s="37" t="s">
        <v>1613</v>
      </c>
      <c r="E52" s="41" t="s">
        <v>1618</v>
      </c>
      <c r="F52" s="41" t="s">
        <v>2148</v>
      </c>
      <c r="G52" s="41" t="s">
        <v>96</v>
      </c>
      <c r="H52" s="41" t="s">
        <v>143</v>
      </c>
      <c r="I52" s="41" t="s">
        <v>144</v>
      </c>
      <c r="J52" s="153" t="s">
        <v>140</v>
      </c>
      <c r="K52" s="153" t="s">
        <v>472</v>
      </c>
      <c r="L52" s="156"/>
      <c r="M52" s="158" t="s">
        <v>473</v>
      </c>
      <c r="N52"/>
    </row>
    <row r="53" spans="1:14" ht="12.75">
      <c r="A53" s="147" t="s">
        <v>1107</v>
      </c>
      <c r="B53" s="42"/>
      <c r="C53" s="43" t="s">
        <v>1313</v>
      </c>
      <c r="D53" s="38" t="s">
        <v>2064</v>
      </c>
      <c r="E53" s="44" t="s">
        <v>1706</v>
      </c>
      <c r="F53" s="44" t="s">
        <v>1708</v>
      </c>
      <c r="G53" s="44"/>
      <c r="H53" s="44" t="s">
        <v>2144</v>
      </c>
      <c r="I53" s="44" t="s">
        <v>1721</v>
      </c>
      <c r="J53" s="152" t="s">
        <v>1925</v>
      </c>
      <c r="K53" s="152" t="s">
        <v>2200</v>
      </c>
      <c r="L53" s="155"/>
      <c r="M53" s="157" t="s">
        <v>474</v>
      </c>
      <c r="N53"/>
    </row>
    <row r="54" spans="1:14" ht="12.75">
      <c r="A54" s="148" t="s">
        <v>594</v>
      </c>
      <c r="B54" s="39">
        <v>68</v>
      </c>
      <c r="C54" s="40" t="s">
        <v>1551</v>
      </c>
      <c r="D54" s="37" t="s">
        <v>1725</v>
      </c>
      <c r="E54" s="41" t="s">
        <v>1726</v>
      </c>
      <c r="F54" s="41" t="s">
        <v>2190</v>
      </c>
      <c r="G54" s="41" t="s">
        <v>96</v>
      </c>
      <c r="H54" s="71" t="s">
        <v>187</v>
      </c>
      <c r="I54" s="71" t="s">
        <v>1762</v>
      </c>
      <c r="J54" s="114" t="s">
        <v>535</v>
      </c>
      <c r="K54" s="114" t="s">
        <v>1910</v>
      </c>
      <c r="L54" s="154"/>
      <c r="M54" s="158" t="s">
        <v>536</v>
      </c>
      <c r="N54"/>
    </row>
    <row r="55" spans="1:14" ht="12.75">
      <c r="A55" s="147" t="s">
        <v>1106</v>
      </c>
      <c r="B55" s="42"/>
      <c r="C55" s="43" t="s">
        <v>1281</v>
      </c>
      <c r="D55" s="38" t="s">
        <v>1828</v>
      </c>
      <c r="E55" s="44" t="s">
        <v>2076</v>
      </c>
      <c r="F55" s="44" t="s">
        <v>2242</v>
      </c>
      <c r="G55" s="44"/>
      <c r="H55" s="71" t="s">
        <v>258</v>
      </c>
      <c r="I55" s="71" t="s">
        <v>2239</v>
      </c>
      <c r="J55" s="114" t="s">
        <v>2078</v>
      </c>
      <c r="K55" s="114" t="s">
        <v>1727</v>
      </c>
      <c r="L55" s="154"/>
      <c r="M55" s="157" t="s">
        <v>537</v>
      </c>
      <c r="N55"/>
    </row>
    <row r="56" spans="1:14" ht="12.75">
      <c r="A56" s="148" t="s">
        <v>595</v>
      </c>
      <c r="B56" s="39">
        <v>25</v>
      </c>
      <c r="C56" s="40" t="s">
        <v>1510</v>
      </c>
      <c r="D56" s="37" t="s">
        <v>1629</v>
      </c>
      <c r="E56" s="41" t="s">
        <v>1630</v>
      </c>
      <c r="F56" s="41" t="s">
        <v>2154</v>
      </c>
      <c r="G56" s="41" t="s">
        <v>96</v>
      </c>
      <c r="H56" s="41" t="s">
        <v>149</v>
      </c>
      <c r="I56" s="41" t="s">
        <v>1696</v>
      </c>
      <c r="J56" s="153" t="s">
        <v>190</v>
      </c>
      <c r="K56" s="153" t="s">
        <v>392</v>
      </c>
      <c r="L56" s="156"/>
      <c r="M56" s="158" t="s">
        <v>393</v>
      </c>
      <c r="N56"/>
    </row>
    <row r="57" spans="1:14" ht="12.75">
      <c r="A57" s="147" t="s">
        <v>1155</v>
      </c>
      <c r="B57" s="42"/>
      <c r="C57" s="43" t="s">
        <v>1236</v>
      </c>
      <c r="D57" s="38" t="s">
        <v>1825</v>
      </c>
      <c r="E57" s="44" t="s">
        <v>2064</v>
      </c>
      <c r="F57" s="44" t="s">
        <v>2065</v>
      </c>
      <c r="G57" s="44"/>
      <c r="H57" s="44" t="s">
        <v>186</v>
      </c>
      <c r="I57" s="44" t="s">
        <v>171</v>
      </c>
      <c r="J57" s="152" t="s">
        <v>1840</v>
      </c>
      <c r="K57" s="152" t="s">
        <v>1617</v>
      </c>
      <c r="L57" s="155" t="s">
        <v>2047</v>
      </c>
      <c r="M57" s="157" t="s">
        <v>475</v>
      </c>
      <c r="N57"/>
    </row>
    <row r="58" spans="1:14" ht="12.75">
      <c r="A58" s="148" t="s">
        <v>2196</v>
      </c>
      <c r="B58" s="39">
        <v>35</v>
      </c>
      <c r="C58" s="40" t="s">
        <v>1520</v>
      </c>
      <c r="D58" s="37" t="s">
        <v>1637</v>
      </c>
      <c r="E58" s="41" t="s">
        <v>1638</v>
      </c>
      <c r="F58" s="41" t="s">
        <v>2155</v>
      </c>
      <c r="G58" s="41" t="s">
        <v>96</v>
      </c>
      <c r="H58" s="71" t="s">
        <v>152</v>
      </c>
      <c r="I58" s="71" t="s">
        <v>153</v>
      </c>
      <c r="J58" s="114" t="s">
        <v>476</v>
      </c>
      <c r="K58" s="114" t="s">
        <v>477</v>
      </c>
      <c r="L58" s="154"/>
      <c r="M58" s="158" t="s">
        <v>478</v>
      </c>
      <c r="N58"/>
    </row>
    <row r="59" spans="1:14" ht="12.75">
      <c r="A59" s="147" t="s">
        <v>1106</v>
      </c>
      <c r="B59" s="42"/>
      <c r="C59" s="43" t="s">
        <v>1236</v>
      </c>
      <c r="D59" s="38" t="s">
        <v>1842</v>
      </c>
      <c r="E59" s="44" t="s">
        <v>1714</v>
      </c>
      <c r="F59" s="44" t="s">
        <v>2244</v>
      </c>
      <c r="G59" s="44"/>
      <c r="H59" s="71" t="s">
        <v>262</v>
      </c>
      <c r="I59" s="71" t="s">
        <v>263</v>
      </c>
      <c r="J59" s="114" t="s">
        <v>2146</v>
      </c>
      <c r="K59" s="114" t="s">
        <v>1800</v>
      </c>
      <c r="L59" s="154"/>
      <c r="M59" s="157" t="s">
        <v>479</v>
      </c>
      <c r="N59"/>
    </row>
    <row r="60" spans="1:14" ht="12.75">
      <c r="A60" s="148" t="s">
        <v>1717</v>
      </c>
      <c r="B60" s="39">
        <v>23</v>
      </c>
      <c r="C60" s="40" t="s">
        <v>1508</v>
      </c>
      <c r="D60" s="37" t="s">
        <v>1633</v>
      </c>
      <c r="E60" s="41" t="s">
        <v>1634</v>
      </c>
      <c r="F60" s="41" t="s">
        <v>2158</v>
      </c>
      <c r="G60" s="41" t="s">
        <v>96</v>
      </c>
      <c r="H60" s="41" t="s">
        <v>154</v>
      </c>
      <c r="I60" s="41" t="s">
        <v>155</v>
      </c>
      <c r="J60" s="153" t="s">
        <v>394</v>
      </c>
      <c r="K60" s="153" t="s">
        <v>395</v>
      </c>
      <c r="L60" s="156"/>
      <c r="M60" s="158" t="s">
        <v>396</v>
      </c>
      <c r="N60"/>
    </row>
    <row r="61" spans="1:14" ht="12.75">
      <c r="A61" s="147" t="s">
        <v>1158</v>
      </c>
      <c r="B61" s="42"/>
      <c r="C61" s="43" t="s">
        <v>1198</v>
      </c>
      <c r="D61" s="38" t="s">
        <v>1833</v>
      </c>
      <c r="E61" s="44" t="s">
        <v>2081</v>
      </c>
      <c r="F61" s="44" t="s">
        <v>2097</v>
      </c>
      <c r="G61" s="44"/>
      <c r="H61" s="44" t="s">
        <v>1848</v>
      </c>
      <c r="I61" s="44" t="s">
        <v>267</v>
      </c>
      <c r="J61" s="152" t="s">
        <v>1707</v>
      </c>
      <c r="K61" s="152" t="s">
        <v>1807</v>
      </c>
      <c r="L61" s="155"/>
      <c r="M61" s="157" t="s">
        <v>480</v>
      </c>
      <c r="N61"/>
    </row>
    <row r="62" spans="1:14" ht="12.75">
      <c r="A62" s="148" t="s">
        <v>596</v>
      </c>
      <c r="B62" s="39">
        <v>83</v>
      </c>
      <c r="C62" s="40" t="s">
        <v>1566</v>
      </c>
      <c r="D62" s="37" t="s">
        <v>1720</v>
      </c>
      <c r="E62" s="41" t="s">
        <v>1685</v>
      </c>
      <c r="F62" s="41" t="s">
        <v>2192</v>
      </c>
      <c r="G62" s="41" t="s">
        <v>96</v>
      </c>
      <c r="H62" s="71" t="s">
        <v>191</v>
      </c>
      <c r="I62" s="71" t="s">
        <v>144</v>
      </c>
      <c r="J62" s="114" t="s">
        <v>180</v>
      </c>
      <c r="K62" s="114" t="s">
        <v>597</v>
      </c>
      <c r="L62" s="154"/>
      <c r="M62" s="158" t="s">
        <v>598</v>
      </c>
      <c r="N62"/>
    </row>
    <row r="63" spans="1:14" ht="12.75">
      <c r="A63" s="147" t="s">
        <v>1107</v>
      </c>
      <c r="B63" s="42"/>
      <c r="C63" s="43" t="s">
        <v>1316</v>
      </c>
      <c r="D63" s="38" t="s">
        <v>1736</v>
      </c>
      <c r="E63" s="44" t="s">
        <v>2075</v>
      </c>
      <c r="F63" s="44" t="s">
        <v>1730</v>
      </c>
      <c r="G63" s="44"/>
      <c r="H63" s="71" t="s">
        <v>1811</v>
      </c>
      <c r="I63" s="71" t="s">
        <v>1721</v>
      </c>
      <c r="J63" s="114" t="s">
        <v>1721</v>
      </c>
      <c r="K63" s="114" t="s">
        <v>1765</v>
      </c>
      <c r="L63" s="154"/>
      <c r="M63" s="157" t="s">
        <v>599</v>
      </c>
      <c r="N63"/>
    </row>
    <row r="64" spans="1:14" ht="12.75">
      <c r="A64" s="148" t="s">
        <v>2168</v>
      </c>
      <c r="B64" s="39">
        <v>71</v>
      </c>
      <c r="C64" s="40" t="s">
        <v>1554</v>
      </c>
      <c r="D64" s="37" t="s">
        <v>1723</v>
      </c>
      <c r="E64" s="41" t="s">
        <v>1670</v>
      </c>
      <c r="F64" s="41" t="s">
        <v>2174</v>
      </c>
      <c r="G64" s="41" t="s">
        <v>96</v>
      </c>
      <c r="H64" s="41" t="s">
        <v>140</v>
      </c>
      <c r="I64" s="41" t="s">
        <v>194</v>
      </c>
      <c r="J64" s="153" t="s">
        <v>191</v>
      </c>
      <c r="K64" s="153" t="s">
        <v>194</v>
      </c>
      <c r="L64" s="156"/>
      <c r="M64" s="158" t="s">
        <v>600</v>
      </c>
      <c r="N64"/>
    </row>
    <row r="65" spans="1:14" ht="12.75">
      <c r="A65" s="147" t="s">
        <v>1107</v>
      </c>
      <c r="B65" s="42"/>
      <c r="C65" s="43" t="s">
        <v>1198</v>
      </c>
      <c r="D65" s="38" t="s">
        <v>1826</v>
      </c>
      <c r="E65" s="44" t="s">
        <v>1648</v>
      </c>
      <c r="F65" s="44" t="s">
        <v>1846</v>
      </c>
      <c r="G65" s="44"/>
      <c r="H65" s="44" t="s">
        <v>2149</v>
      </c>
      <c r="I65" s="44" t="s">
        <v>1710</v>
      </c>
      <c r="J65" s="152" t="s">
        <v>1827</v>
      </c>
      <c r="K65" s="152" t="s">
        <v>1648</v>
      </c>
      <c r="L65" s="155"/>
      <c r="M65" s="157" t="s">
        <v>601</v>
      </c>
      <c r="N65"/>
    </row>
    <row r="66" spans="1:14" ht="12.75">
      <c r="A66" s="148" t="s">
        <v>2199</v>
      </c>
      <c r="B66" s="39">
        <v>50</v>
      </c>
      <c r="C66" s="40" t="s">
        <v>1535</v>
      </c>
      <c r="D66" s="37" t="s">
        <v>1625</v>
      </c>
      <c r="E66" s="41" t="s">
        <v>1647</v>
      </c>
      <c r="F66" s="41" t="s">
        <v>2157</v>
      </c>
      <c r="G66" s="41" t="s">
        <v>96</v>
      </c>
      <c r="H66" s="71" t="s">
        <v>196</v>
      </c>
      <c r="I66" s="71" t="s">
        <v>197</v>
      </c>
      <c r="J66" s="114" t="s">
        <v>143</v>
      </c>
      <c r="K66" s="114" t="s">
        <v>481</v>
      </c>
      <c r="L66" s="154"/>
      <c r="M66" s="158" t="s">
        <v>482</v>
      </c>
      <c r="N66"/>
    </row>
    <row r="67" spans="1:14" ht="12.75">
      <c r="A67" s="147" t="s">
        <v>1107</v>
      </c>
      <c r="B67" s="42"/>
      <c r="C67" s="43" t="s">
        <v>1198</v>
      </c>
      <c r="D67" s="38" t="s">
        <v>1820</v>
      </c>
      <c r="E67" s="44" t="s">
        <v>2080</v>
      </c>
      <c r="F67" s="44" t="s">
        <v>1680</v>
      </c>
      <c r="G67" s="44"/>
      <c r="H67" s="71" t="s">
        <v>265</v>
      </c>
      <c r="I67" s="71" t="s">
        <v>266</v>
      </c>
      <c r="J67" s="114" t="s">
        <v>1926</v>
      </c>
      <c r="K67" s="114" t="s">
        <v>602</v>
      </c>
      <c r="L67" s="154"/>
      <c r="M67" s="157" t="s">
        <v>483</v>
      </c>
      <c r="N67"/>
    </row>
    <row r="68" spans="1:14" ht="12.75">
      <c r="A68" s="148" t="s">
        <v>603</v>
      </c>
      <c r="B68" s="39">
        <v>53</v>
      </c>
      <c r="C68" s="40" t="s">
        <v>1537</v>
      </c>
      <c r="D68" s="37" t="s">
        <v>1678</v>
      </c>
      <c r="E68" s="41" t="s">
        <v>1679</v>
      </c>
      <c r="F68" s="41" t="s">
        <v>2198</v>
      </c>
      <c r="G68" s="41" t="s">
        <v>96</v>
      </c>
      <c r="H68" s="41" t="s">
        <v>187</v>
      </c>
      <c r="I68" s="41" t="s">
        <v>195</v>
      </c>
      <c r="J68" s="153" t="s">
        <v>484</v>
      </c>
      <c r="K68" s="153" t="s">
        <v>485</v>
      </c>
      <c r="L68" s="156"/>
      <c r="M68" s="158" t="s">
        <v>486</v>
      </c>
      <c r="N68"/>
    </row>
    <row r="69" spans="1:14" ht="12.75">
      <c r="A69" s="147" t="s">
        <v>1109</v>
      </c>
      <c r="B69" s="42"/>
      <c r="C69" s="43" t="s">
        <v>1264</v>
      </c>
      <c r="D69" s="38" t="s">
        <v>1835</v>
      </c>
      <c r="E69" s="44" t="s">
        <v>1753</v>
      </c>
      <c r="F69" s="44" t="s">
        <v>1724</v>
      </c>
      <c r="G69" s="44"/>
      <c r="H69" s="71" t="s">
        <v>1922</v>
      </c>
      <c r="I69" s="44" t="s">
        <v>264</v>
      </c>
      <c r="J69" s="152" t="s">
        <v>147</v>
      </c>
      <c r="K69" s="152" t="s">
        <v>1834</v>
      </c>
      <c r="L69" s="155"/>
      <c r="M69" s="157" t="s">
        <v>487</v>
      </c>
      <c r="N69"/>
    </row>
    <row r="70" spans="1:14" ht="12.75">
      <c r="A70" s="148" t="s">
        <v>1722</v>
      </c>
      <c r="B70" s="39">
        <v>87</v>
      </c>
      <c r="C70" s="40" t="s">
        <v>1570</v>
      </c>
      <c r="D70" s="37" t="s">
        <v>1731</v>
      </c>
      <c r="E70" s="41" t="s">
        <v>1732</v>
      </c>
      <c r="F70" s="41" t="s">
        <v>1666</v>
      </c>
      <c r="G70" s="41" t="s">
        <v>96</v>
      </c>
      <c r="H70" s="41" t="s">
        <v>122</v>
      </c>
      <c r="I70" s="71" t="s">
        <v>2226</v>
      </c>
      <c r="J70" s="114" t="s">
        <v>604</v>
      </c>
      <c r="K70" s="114" t="s">
        <v>2288</v>
      </c>
      <c r="L70" s="154"/>
      <c r="M70" s="158" t="s">
        <v>605</v>
      </c>
      <c r="N70"/>
    </row>
    <row r="71" spans="1:14" ht="12.75">
      <c r="A71" s="147" t="s">
        <v>1154</v>
      </c>
      <c r="B71" s="42"/>
      <c r="C71" s="43" t="s">
        <v>900</v>
      </c>
      <c r="D71" s="38" t="s">
        <v>1830</v>
      </c>
      <c r="E71" s="44" t="s">
        <v>2078</v>
      </c>
      <c r="F71" s="44" t="s">
        <v>1814</v>
      </c>
      <c r="G71" s="44"/>
      <c r="H71" s="44" t="s">
        <v>268</v>
      </c>
      <c r="I71" s="71" t="s">
        <v>1757</v>
      </c>
      <c r="J71" s="114" t="s">
        <v>606</v>
      </c>
      <c r="K71" s="114" t="s">
        <v>1847</v>
      </c>
      <c r="L71" s="154" t="s">
        <v>2128</v>
      </c>
      <c r="M71" s="157" t="s">
        <v>410</v>
      </c>
      <c r="N71"/>
    </row>
    <row r="72" spans="1:14" ht="12.75">
      <c r="A72" s="148" t="s">
        <v>607</v>
      </c>
      <c r="B72" s="39">
        <v>36</v>
      </c>
      <c r="C72" s="40" t="s">
        <v>1521</v>
      </c>
      <c r="D72" s="37" t="s">
        <v>1639</v>
      </c>
      <c r="E72" s="41" t="s">
        <v>1640</v>
      </c>
      <c r="F72" s="41" t="s">
        <v>2159</v>
      </c>
      <c r="G72" s="41" t="s">
        <v>96</v>
      </c>
      <c r="H72" s="41" t="s">
        <v>158</v>
      </c>
      <c r="I72" s="41" t="s">
        <v>159</v>
      </c>
      <c r="J72" s="153" t="s">
        <v>488</v>
      </c>
      <c r="K72" s="153" t="s">
        <v>489</v>
      </c>
      <c r="L72" s="156"/>
      <c r="M72" s="158" t="s">
        <v>490</v>
      </c>
      <c r="N72"/>
    </row>
    <row r="73" spans="1:14" ht="12.75">
      <c r="A73" s="147" t="s">
        <v>1109</v>
      </c>
      <c r="B73" s="42"/>
      <c r="C73" s="43" t="s">
        <v>1321</v>
      </c>
      <c r="D73" s="38" t="s">
        <v>1846</v>
      </c>
      <c r="E73" s="44" t="s">
        <v>2088</v>
      </c>
      <c r="F73" s="44" t="s">
        <v>1820</v>
      </c>
      <c r="G73" s="44"/>
      <c r="H73" s="44" t="s">
        <v>270</v>
      </c>
      <c r="I73" s="44" t="s">
        <v>2074</v>
      </c>
      <c r="J73" s="152" t="s">
        <v>576</v>
      </c>
      <c r="K73" s="152" t="s">
        <v>1691</v>
      </c>
      <c r="L73" s="155"/>
      <c r="M73" s="157" t="s">
        <v>491</v>
      </c>
      <c r="N73"/>
    </row>
    <row r="74" spans="1:14" ht="12.75">
      <c r="A74" s="148" t="s">
        <v>1729</v>
      </c>
      <c r="B74" s="39">
        <v>20</v>
      </c>
      <c r="C74" s="40" t="s">
        <v>1506</v>
      </c>
      <c r="D74" s="37" t="s">
        <v>1635</v>
      </c>
      <c r="E74" s="41" t="s">
        <v>1636</v>
      </c>
      <c r="F74" s="41" t="s">
        <v>2161</v>
      </c>
      <c r="G74" s="41" t="s">
        <v>96</v>
      </c>
      <c r="H74" s="71" t="s">
        <v>160</v>
      </c>
      <c r="I74" s="71" t="s">
        <v>161</v>
      </c>
      <c r="J74" s="114" t="s">
        <v>202</v>
      </c>
      <c r="K74" s="114" t="s">
        <v>397</v>
      </c>
      <c r="L74" s="154"/>
      <c r="M74" s="158" t="s">
        <v>398</v>
      </c>
      <c r="N74"/>
    </row>
    <row r="75" spans="1:14" ht="12.75">
      <c r="A75" s="147" t="s">
        <v>1158</v>
      </c>
      <c r="B75" s="42"/>
      <c r="C75" s="43" t="s">
        <v>1214</v>
      </c>
      <c r="D75" s="38" t="s">
        <v>1837</v>
      </c>
      <c r="E75" s="44" t="s">
        <v>2083</v>
      </c>
      <c r="F75" s="44" t="s">
        <v>2247</v>
      </c>
      <c r="G75" s="44"/>
      <c r="H75" s="71" t="s">
        <v>272</v>
      </c>
      <c r="I75" s="71" t="s">
        <v>223</v>
      </c>
      <c r="J75" s="114" t="s">
        <v>608</v>
      </c>
      <c r="K75" s="114" t="s">
        <v>275</v>
      </c>
      <c r="L75" s="154"/>
      <c r="M75" s="157" t="s">
        <v>492</v>
      </c>
      <c r="N75"/>
    </row>
    <row r="76" spans="1:14" ht="12.75">
      <c r="A76" s="148" t="s">
        <v>269</v>
      </c>
      <c r="B76" s="39">
        <v>40</v>
      </c>
      <c r="C76" s="40" t="s">
        <v>1525</v>
      </c>
      <c r="D76" s="37" t="s">
        <v>1627</v>
      </c>
      <c r="E76" s="41" t="s">
        <v>1628</v>
      </c>
      <c r="F76" s="41" t="s">
        <v>2156</v>
      </c>
      <c r="G76" s="41" t="s">
        <v>96</v>
      </c>
      <c r="H76" s="41" t="s">
        <v>156</v>
      </c>
      <c r="I76" s="41" t="s">
        <v>157</v>
      </c>
      <c r="J76" s="153" t="s">
        <v>493</v>
      </c>
      <c r="K76" s="153" t="s">
        <v>494</v>
      </c>
      <c r="L76" s="156"/>
      <c r="M76" s="158" t="s">
        <v>438</v>
      </c>
      <c r="N76"/>
    </row>
    <row r="77" spans="1:14" ht="12.75">
      <c r="A77" s="147" t="s">
        <v>1157</v>
      </c>
      <c r="B77" s="42"/>
      <c r="C77" s="43" t="s">
        <v>848</v>
      </c>
      <c r="D77" s="38" t="s">
        <v>1822</v>
      </c>
      <c r="E77" s="44" t="s">
        <v>2070</v>
      </c>
      <c r="F77" s="44" t="s">
        <v>2245</v>
      </c>
      <c r="G77" s="44"/>
      <c r="H77" s="44" t="s">
        <v>2070</v>
      </c>
      <c r="I77" s="44" t="s">
        <v>2208</v>
      </c>
      <c r="J77" s="152" t="s">
        <v>200</v>
      </c>
      <c r="K77" s="152" t="s">
        <v>609</v>
      </c>
      <c r="L77" s="155"/>
      <c r="M77" s="157" t="s">
        <v>495</v>
      </c>
      <c r="N77"/>
    </row>
    <row r="78" spans="1:14" ht="12.75">
      <c r="A78" s="148" t="s">
        <v>610</v>
      </c>
      <c r="B78" s="39">
        <v>26</v>
      </c>
      <c r="C78" s="40" t="s">
        <v>1511</v>
      </c>
      <c r="D78" s="37" t="s">
        <v>1646</v>
      </c>
      <c r="E78" s="41" t="s">
        <v>1647</v>
      </c>
      <c r="F78" s="41" t="s">
        <v>2166</v>
      </c>
      <c r="G78" s="41" t="s">
        <v>96</v>
      </c>
      <c r="H78" s="71" t="s">
        <v>164</v>
      </c>
      <c r="I78" s="71" t="s">
        <v>165</v>
      </c>
      <c r="J78" s="114" t="s">
        <v>403</v>
      </c>
      <c r="K78" s="114" t="s">
        <v>148</v>
      </c>
      <c r="L78" s="154"/>
      <c r="M78" s="158" t="s">
        <v>438</v>
      </c>
      <c r="N78"/>
    </row>
    <row r="79" spans="1:14" ht="12.75">
      <c r="A79" s="147" t="s">
        <v>1155</v>
      </c>
      <c r="B79" s="42"/>
      <c r="C79" s="43" t="s">
        <v>1226</v>
      </c>
      <c r="D79" s="38" t="s">
        <v>1874</v>
      </c>
      <c r="E79" s="44" t="s">
        <v>2097</v>
      </c>
      <c r="F79" s="44" t="s">
        <v>1837</v>
      </c>
      <c r="G79" s="44"/>
      <c r="H79" s="71" t="s">
        <v>1869</v>
      </c>
      <c r="I79" s="71" t="s">
        <v>275</v>
      </c>
      <c r="J79" s="114" t="s">
        <v>275</v>
      </c>
      <c r="K79" s="114" t="s">
        <v>2071</v>
      </c>
      <c r="L79" s="154"/>
      <c r="M79" s="157" t="s">
        <v>495</v>
      </c>
      <c r="N79"/>
    </row>
    <row r="80" spans="1:14" ht="12.75">
      <c r="A80" s="148" t="s">
        <v>1734</v>
      </c>
      <c r="B80" s="39">
        <v>24</v>
      </c>
      <c r="C80" s="40" t="s">
        <v>1509</v>
      </c>
      <c r="D80" s="37" t="s">
        <v>1631</v>
      </c>
      <c r="E80" s="41" t="s">
        <v>1632</v>
      </c>
      <c r="F80" s="41" t="s">
        <v>2174</v>
      </c>
      <c r="G80" s="41" t="s">
        <v>96</v>
      </c>
      <c r="H80" s="41" t="s">
        <v>163</v>
      </c>
      <c r="I80" s="41" t="s">
        <v>103</v>
      </c>
      <c r="J80" s="153" t="s">
        <v>191</v>
      </c>
      <c r="K80" s="153" t="s">
        <v>400</v>
      </c>
      <c r="L80" s="156"/>
      <c r="M80" s="158" t="s">
        <v>401</v>
      </c>
      <c r="N80"/>
    </row>
    <row r="81" spans="1:14" ht="12.75">
      <c r="A81" s="147" t="s">
        <v>1158</v>
      </c>
      <c r="B81" s="42"/>
      <c r="C81" s="43" t="s">
        <v>1198</v>
      </c>
      <c r="D81" s="38" t="s">
        <v>1829</v>
      </c>
      <c r="E81" s="44" t="s">
        <v>2077</v>
      </c>
      <c r="F81" s="44" t="s">
        <v>2249</v>
      </c>
      <c r="G81" s="44"/>
      <c r="H81" s="44" t="s">
        <v>274</v>
      </c>
      <c r="I81" s="44" t="s">
        <v>210</v>
      </c>
      <c r="J81" s="152" t="s">
        <v>186</v>
      </c>
      <c r="K81" s="152" t="s">
        <v>1747</v>
      </c>
      <c r="L81" s="155" t="s">
        <v>2128</v>
      </c>
      <c r="M81" s="157" t="s">
        <v>496</v>
      </c>
      <c r="N81"/>
    </row>
    <row r="82" spans="1:14" ht="12.75">
      <c r="A82" s="148" t="s">
        <v>2246</v>
      </c>
      <c r="B82" s="39">
        <v>58</v>
      </c>
      <c r="C82" s="40" t="s">
        <v>1541</v>
      </c>
      <c r="D82" s="37" t="s">
        <v>1689</v>
      </c>
      <c r="E82" s="41" t="s">
        <v>1690</v>
      </c>
      <c r="F82" s="41" t="s">
        <v>2209</v>
      </c>
      <c r="G82" s="41" t="s">
        <v>96</v>
      </c>
      <c r="H82" s="71" t="s">
        <v>202</v>
      </c>
      <c r="I82" s="71" t="s">
        <v>2305</v>
      </c>
      <c r="J82" s="114" t="s">
        <v>192</v>
      </c>
      <c r="K82" s="114" t="s">
        <v>538</v>
      </c>
      <c r="L82" s="154"/>
      <c r="M82" s="158" t="s">
        <v>539</v>
      </c>
      <c r="N82"/>
    </row>
    <row r="83" spans="1:14" ht="12.75">
      <c r="A83" s="147" t="s">
        <v>1109</v>
      </c>
      <c r="B83" s="42"/>
      <c r="C83" s="43" t="s">
        <v>1271</v>
      </c>
      <c r="D83" s="38" t="s">
        <v>1855</v>
      </c>
      <c r="E83" s="44" t="s">
        <v>1779</v>
      </c>
      <c r="F83" s="44" t="s">
        <v>1927</v>
      </c>
      <c r="G83" s="44"/>
      <c r="H83" s="71" t="s">
        <v>273</v>
      </c>
      <c r="I83" s="71" t="s">
        <v>1812</v>
      </c>
      <c r="J83" s="114" t="s">
        <v>517</v>
      </c>
      <c r="K83" s="114" t="s">
        <v>1681</v>
      </c>
      <c r="L83" s="154" t="s">
        <v>2047</v>
      </c>
      <c r="M83" s="157" t="s">
        <v>226</v>
      </c>
      <c r="N83"/>
    </row>
    <row r="84" spans="1:14" ht="12.75">
      <c r="A84" s="148" t="s">
        <v>2079</v>
      </c>
      <c r="B84" s="39">
        <v>41</v>
      </c>
      <c r="C84" s="40" t="s">
        <v>1526</v>
      </c>
      <c r="D84" s="37" t="s">
        <v>1684</v>
      </c>
      <c r="E84" s="41" t="s">
        <v>1685</v>
      </c>
      <c r="F84" s="41" t="s">
        <v>2162</v>
      </c>
      <c r="G84" s="41" t="s">
        <v>96</v>
      </c>
      <c r="H84" s="41" t="s">
        <v>166</v>
      </c>
      <c r="I84" s="41" t="s">
        <v>167</v>
      </c>
      <c r="J84" s="153" t="s">
        <v>497</v>
      </c>
      <c r="K84" s="153" t="s">
        <v>397</v>
      </c>
      <c r="L84" s="156"/>
      <c r="M84" s="158" t="s">
        <v>498</v>
      </c>
      <c r="N84"/>
    </row>
    <row r="85" spans="1:14" ht="12.75">
      <c r="A85" s="147" t="s">
        <v>1107</v>
      </c>
      <c r="B85" s="42"/>
      <c r="C85" s="43" t="s">
        <v>1198</v>
      </c>
      <c r="D85" s="38" t="s">
        <v>1843</v>
      </c>
      <c r="E85" s="44" t="s">
        <v>2075</v>
      </c>
      <c r="F85" s="44" t="s">
        <v>2248</v>
      </c>
      <c r="G85" s="44"/>
      <c r="H85" s="44" t="s">
        <v>276</v>
      </c>
      <c r="I85" s="44" t="s">
        <v>1768</v>
      </c>
      <c r="J85" s="152" t="s">
        <v>1923</v>
      </c>
      <c r="K85" s="152" t="s">
        <v>1835</v>
      </c>
      <c r="L85" s="155"/>
      <c r="M85" s="157" t="s">
        <v>499</v>
      </c>
      <c r="N85"/>
    </row>
    <row r="86" spans="1:14" ht="12.75">
      <c r="A86" s="148" t="s">
        <v>551</v>
      </c>
      <c r="B86" s="39">
        <v>46</v>
      </c>
      <c r="C86" s="40" t="s">
        <v>1531</v>
      </c>
      <c r="D86" s="37" t="s">
        <v>1696</v>
      </c>
      <c r="E86" s="41" t="s">
        <v>1697</v>
      </c>
      <c r="F86" s="41" t="s">
        <v>2167</v>
      </c>
      <c r="G86" s="41" t="s">
        <v>96</v>
      </c>
      <c r="H86" s="71" t="s">
        <v>152</v>
      </c>
      <c r="I86" s="71" t="s">
        <v>205</v>
      </c>
      <c r="J86" s="114" t="s">
        <v>404</v>
      </c>
      <c r="K86" s="114" t="s">
        <v>500</v>
      </c>
      <c r="L86" s="154"/>
      <c r="M86" s="158" t="s">
        <v>501</v>
      </c>
      <c r="N86"/>
    </row>
    <row r="87" spans="1:14" ht="12.75">
      <c r="A87" s="147" t="s">
        <v>1157</v>
      </c>
      <c r="B87" s="42"/>
      <c r="C87" s="43" t="s">
        <v>1325</v>
      </c>
      <c r="D87" s="38" t="s">
        <v>1937</v>
      </c>
      <c r="E87" s="44" t="s">
        <v>1844</v>
      </c>
      <c r="F87" s="44" t="s">
        <v>1936</v>
      </c>
      <c r="G87" s="44"/>
      <c r="H87" s="71" t="s">
        <v>249</v>
      </c>
      <c r="I87" s="71" t="s">
        <v>1746</v>
      </c>
      <c r="J87" s="114" t="s">
        <v>1844</v>
      </c>
      <c r="K87" s="114" t="s">
        <v>1852</v>
      </c>
      <c r="L87" s="154"/>
      <c r="M87" s="157" t="s">
        <v>415</v>
      </c>
      <c r="N87"/>
    </row>
    <row r="88" spans="1:14" ht="12.75">
      <c r="A88" s="148" t="s">
        <v>1836</v>
      </c>
      <c r="B88" s="39">
        <v>17</v>
      </c>
      <c r="C88" s="40" t="s">
        <v>1458</v>
      </c>
      <c r="D88" s="37" t="s">
        <v>1459</v>
      </c>
      <c r="E88" s="41" t="s">
        <v>1460</v>
      </c>
      <c r="F88" s="41" t="s">
        <v>2170</v>
      </c>
      <c r="G88" s="41" t="s">
        <v>96</v>
      </c>
      <c r="H88" s="41" t="s">
        <v>99</v>
      </c>
      <c r="I88" s="41" t="s">
        <v>100</v>
      </c>
      <c r="J88" s="153" t="s">
        <v>404</v>
      </c>
      <c r="K88" s="153" t="s">
        <v>1915</v>
      </c>
      <c r="L88" s="156"/>
      <c r="M88" s="158" t="s">
        <v>405</v>
      </c>
      <c r="N88"/>
    </row>
    <row r="89" spans="1:14" ht="12.75">
      <c r="A89" s="147" t="s">
        <v>1155</v>
      </c>
      <c r="B89" s="42"/>
      <c r="C89" s="43" t="s">
        <v>1044</v>
      </c>
      <c r="D89" s="38" t="s">
        <v>2063</v>
      </c>
      <c r="E89" s="44" t="s">
        <v>1668</v>
      </c>
      <c r="F89" s="44" t="s">
        <v>2257</v>
      </c>
      <c r="G89" s="44"/>
      <c r="H89" s="44" t="s">
        <v>281</v>
      </c>
      <c r="I89" s="44" t="s">
        <v>282</v>
      </c>
      <c r="J89" s="152" t="s">
        <v>282</v>
      </c>
      <c r="K89" s="152" t="s">
        <v>282</v>
      </c>
      <c r="L89" s="155" t="s">
        <v>2130</v>
      </c>
      <c r="M89" s="157" t="s">
        <v>502</v>
      </c>
      <c r="N89"/>
    </row>
    <row r="90" spans="1:14" ht="12.75">
      <c r="A90" s="148" t="s">
        <v>2082</v>
      </c>
      <c r="B90" s="39">
        <v>15</v>
      </c>
      <c r="C90" s="40" t="s">
        <v>1469</v>
      </c>
      <c r="D90" s="37" t="s">
        <v>1470</v>
      </c>
      <c r="E90" s="41" t="s">
        <v>1471</v>
      </c>
      <c r="F90" s="41" t="s">
        <v>2165</v>
      </c>
      <c r="G90" s="41" t="s">
        <v>96</v>
      </c>
      <c r="H90" s="41" t="s">
        <v>102</v>
      </c>
      <c r="I90" s="41" t="s">
        <v>103</v>
      </c>
      <c r="J90" s="153" t="s">
        <v>169</v>
      </c>
      <c r="K90" s="153" t="s">
        <v>407</v>
      </c>
      <c r="L90" s="156"/>
      <c r="M90" s="158" t="s">
        <v>408</v>
      </c>
      <c r="N90"/>
    </row>
    <row r="91" spans="1:14" ht="12.75">
      <c r="A91" s="147" t="s">
        <v>1158</v>
      </c>
      <c r="B91" s="42"/>
      <c r="C91" s="43" t="s">
        <v>1198</v>
      </c>
      <c r="D91" s="38" t="s">
        <v>1941</v>
      </c>
      <c r="E91" s="44" t="s">
        <v>2099</v>
      </c>
      <c r="F91" s="44" t="s">
        <v>2252</v>
      </c>
      <c r="G91" s="44"/>
      <c r="H91" s="44" t="s">
        <v>283</v>
      </c>
      <c r="I91" s="44" t="s">
        <v>210</v>
      </c>
      <c r="J91" s="152" t="s">
        <v>611</v>
      </c>
      <c r="K91" s="152" t="s">
        <v>271</v>
      </c>
      <c r="L91" s="155"/>
      <c r="M91" s="157" t="s">
        <v>503</v>
      </c>
      <c r="N91"/>
    </row>
    <row r="92" spans="1:14" ht="12.75">
      <c r="A92" s="148" t="s">
        <v>1841</v>
      </c>
      <c r="B92" s="39">
        <v>73</v>
      </c>
      <c r="C92" s="40" t="s">
        <v>1556</v>
      </c>
      <c r="D92" s="37" t="s">
        <v>1766</v>
      </c>
      <c r="E92" s="41" t="s">
        <v>1767</v>
      </c>
      <c r="F92" s="41" t="s">
        <v>1684</v>
      </c>
      <c r="G92" s="41" t="s">
        <v>96</v>
      </c>
      <c r="H92" s="41" t="s">
        <v>208</v>
      </c>
      <c r="I92" s="41" t="s">
        <v>159</v>
      </c>
      <c r="J92" s="153" t="s">
        <v>208</v>
      </c>
      <c r="K92" s="153" t="s">
        <v>540</v>
      </c>
      <c r="L92" s="156"/>
      <c r="M92" s="158" t="s">
        <v>541</v>
      </c>
      <c r="N92"/>
    </row>
    <row r="93" spans="1:14" ht="12.75">
      <c r="A93" s="147" t="s">
        <v>1106</v>
      </c>
      <c r="B93" s="42"/>
      <c r="C93" s="43" t="s">
        <v>1247</v>
      </c>
      <c r="D93" s="38" t="s">
        <v>1944</v>
      </c>
      <c r="E93" s="44" t="s">
        <v>2100</v>
      </c>
      <c r="F93" s="44" t="s">
        <v>1871</v>
      </c>
      <c r="G93" s="44"/>
      <c r="H93" s="44" t="s">
        <v>278</v>
      </c>
      <c r="I93" s="44" t="s">
        <v>279</v>
      </c>
      <c r="J93" s="152" t="s">
        <v>1752</v>
      </c>
      <c r="K93" s="152" t="s">
        <v>1816</v>
      </c>
      <c r="L93" s="155"/>
      <c r="M93" s="157" t="s">
        <v>542</v>
      </c>
      <c r="N93"/>
    </row>
    <row r="94" spans="1:14" ht="12.75">
      <c r="A94" s="148" t="s">
        <v>1740</v>
      </c>
      <c r="B94" s="39">
        <v>84</v>
      </c>
      <c r="C94" s="40" t="s">
        <v>1567</v>
      </c>
      <c r="D94" s="37" t="s">
        <v>1741</v>
      </c>
      <c r="E94" s="41" t="s">
        <v>1742</v>
      </c>
      <c r="F94" s="41" t="s">
        <v>2204</v>
      </c>
      <c r="G94" s="41" t="s">
        <v>96</v>
      </c>
      <c r="H94" s="71" t="s">
        <v>202</v>
      </c>
      <c r="I94" s="71" t="s">
        <v>211</v>
      </c>
      <c r="J94" s="114" t="s">
        <v>150</v>
      </c>
      <c r="K94" s="114" t="s">
        <v>612</v>
      </c>
      <c r="L94" s="154"/>
      <c r="M94" s="158" t="s">
        <v>613</v>
      </c>
      <c r="N94"/>
    </row>
    <row r="95" spans="1:14" ht="12.75">
      <c r="A95" s="147" t="s">
        <v>1113</v>
      </c>
      <c r="B95" s="42"/>
      <c r="C95" s="43" t="s">
        <v>1218</v>
      </c>
      <c r="D95" s="38" t="s">
        <v>1844</v>
      </c>
      <c r="E95" s="44" t="s">
        <v>2087</v>
      </c>
      <c r="F95" s="44" t="s">
        <v>1844</v>
      </c>
      <c r="G95" s="44"/>
      <c r="H95" s="71" t="s">
        <v>1829</v>
      </c>
      <c r="I95" s="71" t="s">
        <v>284</v>
      </c>
      <c r="J95" s="114" t="s">
        <v>249</v>
      </c>
      <c r="K95" s="114" t="s">
        <v>2213</v>
      </c>
      <c r="L95" s="154" t="s">
        <v>2128</v>
      </c>
      <c r="M95" s="157" t="s">
        <v>614</v>
      </c>
      <c r="N95"/>
    </row>
    <row r="96" spans="1:14" ht="12.75">
      <c r="A96" s="148" t="s">
        <v>2207</v>
      </c>
      <c r="B96" s="39">
        <v>60</v>
      </c>
      <c r="C96" s="40" t="s">
        <v>1543</v>
      </c>
      <c r="D96" s="37" t="s">
        <v>1694</v>
      </c>
      <c r="E96" s="41" t="s">
        <v>1695</v>
      </c>
      <c r="F96" s="41" t="s">
        <v>1631</v>
      </c>
      <c r="G96" s="41" t="s">
        <v>96</v>
      </c>
      <c r="H96" s="41" t="s">
        <v>206</v>
      </c>
      <c r="I96" s="41" t="s">
        <v>207</v>
      </c>
      <c r="J96" s="153" t="s">
        <v>543</v>
      </c>
      <c r="K96" s="153" t="s">
        <v>544</v>
      </c>
      <c r="L96" s="156"/>
      <c r="M96" s="158" t="s">
        <v>545</v>
      </c>
      <c r="N96"/>
    </row>
    <row r="97" spans="1:14" ht="12.75">
      <c r="A97" s="147" t="s">
        <v>1113</v>
      </c>
      <c r="B97" s="42"/>
      <c r="C97" s="43" t="s">
        <v>1218</v>
      </c>
      <c r="D97" s="38" t="s">
        <v>1865</v>
      </c>
      <c r="E97" s="44" t="s">
        <v>2095</v>
      </c>
      <c r="F97" s="44" t="s">
        <v>1754</v>
      </c>
      <c r="G97" s="44"/>
      <c r="H97" s="44" t="s">
        <v>277</v>
      </c>
      <c r="I97" s="44" t="s">
        <v>1754</v>
      </c>
      <c r="J97" s="152" t="s">
        <v>615</v>
      </c>
      <c r="K97" s="152" t="s">
        <v>1845</v>
      </c>
      <c r="L97" s="155" t="s">
        <v>2128</v>
      </c>
      <c r="M97" s="157" t="s">
        <v>546</v>
      </c>
      <c r="N97"/>
    </row>
    <row r="98" spans="1:14" ht="12.75">
      <c r="A98" s="148" t="s">
        <v>2086</v>
      </c>
      <c r="B98" s="39">
        <v>47</v>
      </c>
      <c r="C98" s="40" t="s">
        <v>1532</v>
      </c>
      <c r="D98" s="37" t="s">
        <v>1698</v>
      </c>
      <c r="E98" s="41" t="s">
        <v>1699</v>
      </c>
      <c r="F98" s="41" t="s">
        <v>2169</v>
      </c>
      <c r="G98" s="41" t="s">
        <v>96</v>
      </c>
      <c r="H98" s="71" t="s">
        <v>196</v>
      </c>
      <c r="I98" s="71" t="s">
        <v>209</v>
      </c>
      <c r="J98" s="114" t="s">
        <v>202</v>
      </c>
      <c r="K98" s="114" t="s">
        <v>504</v>
      </c>
      <c r="L98" s="154"/>
      <c r="M98" s="158" t="s">
        <v>505</v>
      </c>
      <c r="N98"/>
    </row>
    <row r="99" spans="1:14" ht="12.75">
      <c r="A99" s="147" t="s">
        <v>1107</v>
      </c>
      <c r="B99" s="42"/>
      <c r="C99" s="43" t="s">
        <v>1198</v>
      </c>
      <c r="D99" s="38" t="s">
        <v>1946</v>
      </c>
      <c r="E99" s="44" t="s">
        <v>2101</v>
      </c>
      <c r="F99" s="44" t="s">
        <v>2256</v>
      </c>
      <c r="G99" s="44"/>
      <c r="H99" s="71" t="s">
        <v>265</v>
      </c>
      <c r="I99" s="71" t="s">
        <v>1846</v>
      </c>
      <c r="J99" s="114" t="s">
        <v>1748</v>
      </c>
      <c r="K99" s="114" t="s">
        <v>571</v>
      </c>
      <c r="L99" s="154" t="s">
        <v>2128</v>
      </c>
      <c r="M99" s="157" t="s">
        <v>506</v>
      </c>
      <c r="N99"/>
    </row>
    <row r="100" spans="1:14" ht="12.75">
      <c r="A100" s="148" t="s">
        <v>616</v>
      </c>
      <c r="B100" s="39">
        <v>74</v>
      </c>
      <c r="C100" s="40" t="s">
        <v>1557</v>
      </c>
      <c r="D100" s="37" t="s">
        <v>1741</v>
      </c>
      <c r="E100" s="41" t="s">
        <v>1743</v>
      </c>
      <c r="F100" s="41" t="s">
        <v>2205</v>
      </c>
      <c r="G100" s="41" t="s">
        <v>96</v>
      </c>
      <c r="H100" s="41" t="s">
        <v>203</v>
      </c>
      <c r="I100" s="41" t="s">
        <v>204</v>
      </c>
      <c r="J100" s="153" t="s">
        <v>547</v>
      </c>
      <c r="K100" s="153" t="s">
        <v>548</v>
      </c>
      <c r="L100" s="156"/>
      <c r="M100" s="158" t="s">
        <v>549</v>
      </c>
      <c r="N100"/>
    </row>
    <row r="101" spans="1:14" ht="12.75">
      <c r="A101" s="147" t="s">
        <v>1157</v>
      </c>
      <c r="B101" s="42"/>
      <c r="C101" s="43" t="s">
        <v>1347</v>
      </c>
      <c r="D101" s="38" t="s">
        <v>1848</v>
      </c>
      <c r="E101" s="44" t="s">
        <v>1761</v>
      </c>
      <c r="F101" s="44" t="s">
        <v>1960</v>
      </c>
      <c r="G101" s="44"/>
      <c r="H101" s="44" t="s">
        <v>1745</v>
      </c>
      <c r="I101" s="44" t="s">
        <v>214</v>
      </c>
      <c r="J101" s="152" t="s">
        <v>1933</v>
      </c>
      <c r="K101" s="152" t="s">
        <v>1960</v>
      </c>
      <c r="L101" s="155"/>
      <c r="M101" s="157" t="s">
        <v>550</v>
      </c>
      <c r="N101"/>
    </row>
    <row r="102" spans="1:14" ht="12.75">
      <c r="A102" s="148" t="s">
        <v>617</v>
      </c>
      <c r="B102" s="39">
        <v>57</v>
      </c>
      <c r="C102" s="40" t="s">
        <v>1540</v>
      </c>
      <c r="D102" s="37" t="s">
        <v>1692</v>
      </c>
      <c r="E102" s="41" t="s">
        <v>1693</v>
      </c>
      <c r="F102" s="41" t="s">
        <v>2212</v>
      </c>
      <c r="G102" s="41" t="s">
        <v>96</v>
      </c>
      <c r="H102" s="71" t="s">
        <v>212</v>
      </c>
      <c r="I102" s="71" t="s">
        <v>213</v>
      </c>
      <c r="J102" s="114" t="s">
        <v>552</v>
      </c>
      <c r="K102" s="114" t="s">
        <v>553</v>
      </c>
      <c r="L102" s="154"/>
      <c r="M102" s="158" t="s">
        <v>554</v>
      </c>
      <c r="N102"/>
    </row>
    <row r="103" spans="1:14" ht="12.75">
      <c r="A103" s="147" t="s">
        <v>1113</v>
      </c>
      <c r="B103" s="42"/>
      <c r="C103" s="43" t="s">
        <v>1260</v>
      </c>
      <c r="D103" s="38" t="s">
        <v>1863</v>
      </c>
      <c r="E103" s="44" t="s">
        <v>1783</v>
      </c>
      <c r="F103" s="44" t="s">
        <v>2254</v>
      </c>
      <c r="G103" s="44"/>
      <c r="H103" s="71" t="s">
        <v>2219</v>
      </c>
      <c r="I103" s="71" t="s">
        <v>1761</v>
      </c>
      <c r="J103" s="114" t="s">
        <v>618</v>
      </c>
      <c r="K103" s="114" t="s">
        <v>1758</v>
      </c>
      <c r="L103" s="154"/>
      <c r="M103" s="157" t="s">
        <v>555</v>
      </c>
      <c r="N103"/>
    </row>
    <row r="104" spans="1:14" ht="12.75">
      <c r="A104" s="148" t="s">
        <v>2129</v>
      </c>
      <c r="B104" s="39">
        <v>19</v>
      </c>
      <c r="C104" s="40" t="s">
        <v>1505</v>
      </c>
      <c r="D104" s="37" t="s">
        <v>1644</v>
      </c>
      <c r="E104" s="41" t="s">
        <v>1645</v>
      </c>
      <c r="F104" s="41" t="s">
        <v>2164</v>
      </c>
      <c r="G104" s="41" t="s">
        <v>96</v>
      </c>
      <c r="H104" s="41" t="s">
        <v>169</v>
      </c>
      <c r="I104" s="41" t="s">
        <v>1485</v>
      </c>
      <c r="J104" s="153" t="s">
        <v>114</v>
      </c>
      <c r="K104" s="153" t="s">
        <v>165</v>
      </c>
      <c r="L104" s="156"/>
      <c r="M104" s="158" t="s">
        <v>409</v>
      </c>
      <c r="N104"/>
    </row>
    <row r="105" spans="1:14" ht="12.75">
      <c r="A105" s="147" t="s">
        <v>1158</v>
      </c>
      <c r="B105" s="42"/>
      <c r="C105" s="43" t="s">
        <v>1203</v>
      </c>
      <c r="D105" s="38" t="s">
        <v>1862</v>
      </c>
      <c r="E105" s="44" t="s">
        <v>2093</v>
      </c>
      <c r="F105" s="44" t="s">
        <v>2251</v>
      </c>
      <c r="G105" s="44"/>
      <c r="H105" s="44" t="s">
        <v>1737</v>
      </c>
      <c r="I105" s="44" t="s">
        <v>285</v>
      </c>
      <c r="J105" s="152" t="s">
        <v>1950</v>
      </c>
      <c r="K105" s="152" t="s">
        <v>273</v>
      </c>
      <c r="L105" s="155" t="s">
        <v>2</v>
      </c>
      <c r="M105" s="157" t="s">
        <v>507</v>
      </c>
      <c r="N105"/>
    </row>
    <row r="106" spans="1:14" ht="12.75">
      <c r="A106" s="148" t="s">
        <v>280</v>
      </c>
      <c r="B106" s="39">
        <v>81</v>
      </c>
      <c r="C106" s="40" t="s">
        <v>1564</v>
      </c>
      <c r="D106" s="37" t="s">
        <v>1759</v>
      </c>
      <c r="E106" s="41" t="s">
        <v>1760</v>
      </c>
      <c r="F106" s="41" t="s">
        <v>2217</v>
      </c>
      <c r="G106" s="41" t="s">
        <v>96</v>
      </c>
      <c r="H106" s="71" t="s">
        <v>217</v>
      </c>
      <c r="I106" s="71" t="s">
        <v>218</v>
      </c>
      <c r="J106" s="114" t="s">
        <v>203</v>
      </c>
      <c r="K106" s="114" t="s">
        <v>553</v>
      </c>
      <c r="L106" s="154"/>
      <c r="M106" s="158" t="s">
        <v>619</v>
      </c>
      <c r="N106"/>
    </row>
    <row r="107" spans="1:14" ht="12.75">
      <c r="A107" s="147" t="s">
        <v>1113</v>
      </c>
      <c r="B107" s="42"/>
      <c r="C107" s="43" t="s">
        <v>1208</v>
      </c>
      <c r="D107" s="38" t="s">
        <v>1866</v>
      </c>
      <c r="E107" s="44" t="s">
        <v>2096</v>
      </c>
      <c r="F107" s="44" t="s">
        <v>2258</v>
      </c>
      <c r="G107" s="44"/>
      <c r="H107" s="71" t="s">
        <v>2258</v>
      </c>
      <c r="I107" s="71" t="s">
        <v>1932</v>
      </c>
      <c r="J107" s="114" t="s">
        <v>2213</v>
      </c>
      <c r="K107" s="114" t="s">
        <v>1758</v>
      </c>
      <c r="L107" s="154"/>
      <c r="M107" s="157" t="s">
        <v>620</v>
      </c>
      <c r="N107"/>
    </row>
    <row r="108" spans="1:14" ht="12.75">
      <c r="A108" s="148" t="s">
        <v>1853</v>
      </c>
      <c r="B108" s="39">
        <v>51</v>
      </c>
      <c r="C108" s="40" t="s">
        <v>1536</v>
      </c>
      <c r="D108" s="37" t="s">
        <v>1625</v>
      </c>
      <c r="E108" s="41" t="s">
        <v>1700</v>
      </c>
      <c r="F108" s="41" t="s">
        <v>2224</v>
      </c>
      <c r="G108" s="41" t="s">
        <v>96</v>
      </c>
      <c r="H108" s="41" t="s">
        <v>227</v>
      </c>
      <c r="I108" s="41" t="s">
        <v>228</v>
      </c>
      <c r="J108" s="153" t="s">
        <v>386</v>
      </c>
      <c r="K108" s="153" t="s">
        <v>508</v>
      </c>
      <c r="L108" s="156"/>
      <c r="M108" s="158" t="s">
        <v>509</v>
      </c>
      <c r="N108"/>
    </row>
    <row r="109" spans="1:14" ht="12.75">
      <c r="A109" s="147" t="s">
        <v>1109</v>
      </c>
      <c r="B109" s="42"/>
      <c r="C109" s="43" t="s">
        <v>1302</v>
      </c>
      <c r="D109" s="38" t="s">
        <v>1820</v>
      </c>
      <c r="E109" s="44" t="s">
        <v>2000</v>
      </c>
      <c r="F109" s="44" t="s">
        <v>1922</v>
      </c>
      <c r="G109" s="44"/>
      <c r="H109" s="44" t="s">
        <v>293</v>
      </c>
      <c r="I109" s="44" t="s">
        <v>2180</v>
      </c>
      <c r="J109" s="152" t="s">
        <v>2189</v>
      </c>
      <c r="K109" s="152" t="s">
        <v>1671</v>
      </c>
      <c r="L109" s="155"/>
      <c r="M109" s="157" t="s">
        <v>510</v>
      </c>
      <c r="N109"/>
    </row>
    <row r="110" spans="1:14" ht="12.75">
      <c r="A110" s="148" t="s">
        <v>2214</v>
      </c>
      <c r="B110" s="39">
        <v>69</v>
      </c>
      <c r="C110" s="40" t="s">
        <v>1552</v>
      </c>
      <c r="D110" s="37" t="s">
        <v>1698</v>
      </c>
      <c r="E110" s="41" t="s">
        <v>1769</v>
      </c>
      <c r="F110" s="41" t="s">
        <v>1849</v>
      </c>
      <c r="G110" s="41" t="s">
        <v>96</v>
      </c>
      <c r="H110" s="71" t="s">
        <v>215</v>
      </c>
      <c r="I110" s="71" t="s">
        <v>216</v>
      </c>
      <c r="J110" s="114" t="s">
        <v>556</v>
      </c>
      <c r="K110" s="114" t="s">
        <v>557</v>
      </c>
      <c r="L110" s="154"/>
      <c r="M110" s="158" t="s">
        <v>558</v>
      </c>
      <c r="N110"/>
    </row>
    <row r="111" spans="1:14" ht="12.75">
      <c r="A111" s="147" t="s">
        <v>1106</v>
      </c>
      <c r="B111" s="42"/>
      <c r="C111" s="43" t="s">
        <v>1049</v>
      </c>
      <c r="D111" s="38" t="s">
        <v>1951</v>
      </c>
      <c r="E111" s="44" t="s">
        <v>1952</v>
      </c>
      <c r="F111" s="44" t="s">
        <v>1945</v>
      </c>
      <c r="G111" s="44"/>
      <c r="H111" s="71" t="s">
        <v>1861</v>
      </c>
      <c r="I111" s="71" t="s">
        <v>286</v>
      </c>
      <c r="J111" s="114" t="s">
        <v>1871</v>
      </c>
      <c r="K111" s="114" t="s">
        <v>2215</v>
      </c>
      <c r="L111" s="154" t="s">
        <v>2128</v>
      </c>
      <c r="M111" s="157" t="s">
        <v>559</v>
      </c>
      <c r="N111"/>
    </row>
    <row r="112" spans="1:14" ht="12.75">
      <c r="A112" s="148" t="s">
        <v>2090</v>
      </c>
      <c r="B112" s="39">
        <v>70</v>
      </c>
      <c r="C112" s="40" t="s">
        <v>1553</v>
      </c>
      <c r="D112" s="37" t="s">
        <v>1696</v>
      </c>
      <c r="E112" s="41" t="s">
        <v>1756</v>
      </c>
      <c r="F112" s="41" t="s">
        <v>2202</v>
      </c>
      <c r="G112" s="41" t="s">
        <v>96</v>
      </c>
      <c r="H112" s="41" t="s">
        <v>201</v>
      </c>
      <c r="I112" s="41" t="s">
        <v>1780</v>
      </c>
      <c r="J112" s="153" t="s">
        <v>403</v>
      </c>
      <c r="K112" s="153" t="s">
        <v>560</v>
      </c>
      <c r="L112" s="156"/>
      <c r="M112" s="158" t="s">
        <v>561</v>
      </c>
      <c r="N112"/>
    </row>
    <row r="113" spans="1:14" ht="12.75">
      <c r="A113" s="147" t="s">
        <v>1154</v>
      </c>
      <c r="B113" s="42"/>
      <c r="C113" s="43" t="s">
        <v>1243</v>
      </c>
      <c r="D113" s="38" t="s">
        <v>1935</v>
      </c>
      <c r="E113" s="44" t="s">
        <v>2094</v>
      </c>
      <c r="F113" s="44" t="s">
        <v>2250</v>
      </c>
      <c r="G113" s="44"/>
      <c r="H113" s="44" t="s">
        <v>198</v>
      </c>
      <c r="I113" s="44" t="s">
        <v>271</v>
      </c>
      <c r="J113" s="152" t="s">
        <v>1835</v>
      </c>
      <c r="K113" s="152" t="s">
        <v>621</v>
      </c>
      <c r="L113" s="155"/>
      <c r="M113" s="157" t="s">
        <v>562</v>
      </c>
      <c r="N113"/>
    </row>
    <row r="114" spans="1:14" ht="12.75">
      <c r="A114" s="148" t="s">
        <v>363</v>
      </c>
      <c r="B114" s="39">
        <v>62</v>
      </c>
      <c r="C114" s="40" t="s">
        <v>1545</v>
      </c>
      <c r="D114" s="37" t="s">
        <v>1686</v>
      </c>
      <c r="E114" s="41" t="s">
        <v>1687</v>
      </c>
      <c r="F114" s="41" t="s">
        <v>2210</v>
      </c>
      <c r="G114" s="41" t="s">
        <v>96</v>
      </c>
      <c r="H114" s="71" t="s">
        <v>219</v>
      </c>
      <c r="I114" s="71" t="s">
        <v>220</v>
      </c>
      <c r="J114" s="114" t="s">
        <v>488</v>
      </c>
      <c r="K114" s="114" t="s">
        <v>563</v>
      </c>
      <c r="L114" s="154"/>
      <c r="M114" s="158" t="s">
        <v>564</v>
      </c>
      <c r="N114"/>
    </row>
    <row r="115" spans="1:14" ht="12.75">
      <c r="A115" s="147" t="s">
        <v>1156</v>
      </c>
      <c r="B115" s="42"/>
      <c r="C115" s="43" t="s">
        <v>1273</v>
      </c>
      <c r="D115" s="38" t="s">
        <v>1852</v>
      </c>
      <c r="E115" s="44" t="s">
        <v>2089</v>
      </c>
      <c r="F115" s="44" t="s">
        <v>2253</v>
      </c>
      <c r="G115" s="44"/>
      <c r="H115" s="71" t="s">
        <v>350</v>
      </c>
      <c r="I115" s="71" t="s">
        <v>287</v>
      </c>
      <c r="J115" s="114" t="s">
        <v>622</v>
      </c>
      <c r="K115" s="114" t="s">
        <v>2089</v>
      </c>
      <c r="L115" s="154"/>
      <c r="M115" s="157" t="s">
        <v>565</v>
      </c>
      <c r="N115"/>
    </row>
    <row r="116" spans="1:14" ht="12.75">
      <c r="A116" s="148" t="s">
        <v>0</v>
      </c>
      <c r="B116" s="39">
        <v>6</v>
      </c>
      <c r="C116" s="40" t="s">
        <v>1466</v>
      </c>
      <c r="D116" s="37" t="s">
        <v>1467</v>
      </c>
      <c r="E116" s="41" t="s">
        <v>1468</v>
      </c>
      <c r="F116" s="41" t="s">
        <v>2163</v>
      </c>
      <c r="G116" s="41" t="s">
        <v>96</v>
      </c>
      <c r="H116" s="41" t="s">
        <v>97</v>
      </c>
      <c r="I116" s="41" t="s">
        <v>98</v>
      </c>
      <c r="J116" s="153" t="s">
        <v>156</v>
      </c>
      <c r="K116" s="153" t="s">
        <v>411</v>
      </c>
      <c r="L116" s="156"/>
      <c r="M116" s="158" t="s">
        <v>412</v>
      </c>
      <c r="N116"/>
    </row>
    <row r="117" spans="1:14" ht="12.75">
      <c r="A117" s="147" t="s">
        <v>1158</v>
      </c>
      <c r="B117" s="42"/>
      <c r="C117" s="43" t="s">
        <v>1198</v>
      </c>
      <c r="D117" s="38" t="s">
        <v>1839</v>
      </c>
      <c r="E117" s="44" t="s">
        <v>2084</v>
      </c>
      <c r="F117" s="44" t="s">
        <v>2216</v>
      </c>
      <c r="G117" s="44"/>
      <c r="H117" s="44" t="s">
        <v>1735</v>
      </c>
      <c r="I117" s="44" t="s">
        <v>2203</v>
      </c>
      <c r="J117" s="152" t="s">
        <v>272</v>
      </c>
      <c r="K117" s="152" t="s">
        <v>2077</v>
      </c>
      <c r="L117" s="155" t="s">
        <v>2132</v>
      </c>
      <c r="M117" s="157" t="s">
        <v>511</v>
      </c>
      <c r="N117"/>
    </row>
    <row r="118" spans="1:14" ht="12.75">
      <c r="A118" s="148" t="s">
        <v>2218</v>
      </c>
      <c r="B118" s="39">
        <v>104</v>
      </c>
      <c r="C118" s="40" t="s">
        <v>1587</v>
      </c>
      <c r="D118" s="37" t="s">
        <v>1857</v>
      </c>
      <c r="E118" s="41" t="s">
        <v>1858</v>
      </c>
      <c r="F118" s="41" t="s">
        <v>2255</v>
      </c>
      <c r="G118" s="41" t="s">
        <v>96</v>
      </c>
      <c r="H118" s="71" t="s">
        <v>221</v>
      </c>
      <c r="I118" s="71" t="s">
        <v>222</v>
      </c>
      <c r="J118" s="114" t="s">
        <v>623</v>
      </c>
      <c r="K118" s="114" t="s">
        <v>624</v>
      </c>
      <c r="L118" s="154"/>
      <c r="M118" s="158" t="s">
        <v>625</v>
      </c>
      <c r="N118"/>
    </row>
    <row r="119" spans="1:14" ht="12.75">
      <c r="A119" s="147" t="s">
        <v>1106</v>
      </c>
      <c r="B119" s="42"/>
      <c r="C119" s="43" t="s">
        <v>1076</v>
      </c>
      <c r="D119" s="38" t="s">
        <v>1859</v>
      </c>
      <c r="E119" s="44" t="s">
        <v>2091</v>
      </c>
      <c r="F119" s="44" t="s">
        <v>1873</v>
      </c>
      <c r="G119" s="44"/>
      <c r="H119" s="71" t="s">
        <v>351</v>
      </c>
      <c r="I119" s="71" t="s">
        <v>289</v>
      </c>
      <c r="J119" s="114" t="s">
        <v>626</v>
      </c>
      <c r="K119" s="114" t="s">
        <v>627</v>
      </c>
      <c r="L119" s="154"/>
      <c r="M119" s="157" t="s">
        <v>628</v>
      </c>
      <c r="N119"/>
    </row>
    <row r="120" spans="1:14" ht="12.75">
      <c r="A120" s="148" t="s">
        <v>1</v>
      </c>
      <c r="B120" s="39">
        <v>10</v>
      </c>
      <c r="C120" s="40" t="s">
        <v>1472</v>
      </c>
      <c r="D120" s="37" t="s">
        <v>1473</v>
      </c>
      <c r="E120" s="41" t="s">
        <v>1474</v>
      </c>
      <c r="F120" s="41" t="s">
        <v>2172</v>
      </c>
      <c r="G120" s="41" t="s">
        <v>96</v>
      </c>
      <c r="H120" s="41" t="s">
        <v>105</v>
      </c>
      <c r="I120" s="41" t="s">
        <v>106</v>
      </c>
      <c r="J120" s="153" t="s">
        <v>240</v>
      </c>
      <c r="K120" s="153" t="s">
        <v>413</v>
      </c>
      <c r="L120" s="156"/>
      <c r="M120" s="158" t="s">
        <v>414</v>
      </c>
      <c r="N120"/>
    </row>
    <row r="121" spans="1:14" ht="12.75">
      <c r="A121" s="147" t="s">
        <v>1158</v>
      </c>
      <c r="B121" s="42"/>
      <c r="C121" s="43" t="s">
        <v>1214</v>
      </c>
      <c r="D121" s="38" t="s">
        <v>1943</v>
      </c>
      <c r="E121" s="44" t="s">
        <v>1824</v>
      </c>
      <c r="F121" s="44" t="s">
        <v>2261</v>
      </c>
      <c r="G121" s="44"/>
      <c r="H121" s="44" t="s">
        <v>1749</v>
      </c>
      <c r="I121" s="44" t="s">
        <v>2211</v>
      </c>
      <c r="J121" s="152" t="s">
        <v>1862</v>
      </c>
      <c r="K121" s="152" t="s">
        <v>1748</v>
      </c>
      <c r="L121" s="155" t="s">
        <v>2</v>
      </c>
      <c r="M121" s="157" t="s">
        <v>305</v>
      </c>
      <c r="N121"/>
    </row>
    <row r="122" spans="1:14" ht="12.75">
      <c r="A122" s="148" t="s">
        <v>629</v>
      </c>
      <c r="B122" s="39">
        <v>86</v>
      </c>
      <c r="C122" s="40" t="s">
        <v>1569</v>
      </c>
      <c r="D122" s="37" t="s">
        <v>1750</v>
      </c>
      <c r="E122" s="41" t="s">
        <v>1751</v>
      </c>
      <c r="F122" s="41" t="s">
        <v>2206</v>
      </c>
      <c r="G122" s="41" t="s">
        <v>96</v>
      </c>
      <c r="H122" s="71" t="s">
        <v>169</v>
      </c>
      <c r="I122" s="71" t="s">
        <v>1958</v>
      </c>
      <c r="J122" s="114" t="s">
        <v>154</v>
      </c>
      <c r="K122" s="114" t="s">
        <v>630</v>
      </c>
      <c r="L122" s="154"/>
      <c r="M122" s="158" t="s">
        <v>631</v>
      </c>
      <c r="N122"/>
    </row>
    <row r="123" spans="1:14" ht="12.75">
      <c r="A123" s="147" t="s">
        <v>1106</v>
      </c>
      <c r="B123" s="42"/>
      <c r="C123" s="43" t="s">
        <v>1289</v>
      </c>
      <c r="D123" s="38" t="s">
        <v>1861</v>
      </c>
      <c r="E123" s="44" t="s">
        <v>2092</v>
      </c>
      <c r="F123" s="44" t="s">
        <v>2100</v>
      </c>
      <c r="G123" s="44"/>
      <c r="H123" s="71" t="s">
        <v>2098</v>
      </c>
      <c r="I123" s="71" t="s">
        <v>2182</v>
      </c>
      <c r="J123" s="114" t="s">
        <v>632</v>
      </c>
      <c r="K123" s="114" t="s">
        <v>633</v>
      </c>
      <c r="L123" s="154"/>
      <c r="M123" s="157" t="s">
        <v>634</v>
      </c>
      <c r="N123"/>
    </row>
    <row r="124" spans="1:14" ht="12.75">
      <c r="A124" s="148" t="s">
        <v>290</v>
      </c>
      <c r="B124" s="39">
        <v>39</v>
      </c>
      <c r="C124" s="40" t="s">
        <v>1524</v>
      </c>
      <c r="D124" s="37" t="s">
        <v>1621</v>
      </c>
      <c r="E124" s="41" t="s">
        <v>1622</v>
      </c>
      <c r="F124" s="41" t="s">
        <v>2151</v>
      </c>
      <c r="G124" s="41" t="s">
        <v>96</v>
      </c>
      <c r="H124" s="41" t="s">
        <v>145</v>
      </c>
      <c r="I124" s="41" t="s">
        <v>146</v>
      </c>
      <c r="J124" s="153" t="s">
        <v>566</v>
      </c>
      <c r="K124" s="153" t="s">
        <v>567</v>
      </c>
      <c r="L124" s="156" t="s">
        <v>568</v>
      </c>
      <c r="M124" s="158" t="s">
        <v>569</v>
      </c>
      <c r="N124"/>
    </row>
    <row r="125" spans="1:14" ht="12.75">
      <c r="A125" s="147" t="s">
        <v>1109</v>
      </c>
      <c r="B125" s="42"/>
      <c r="C125" s="43" t="s">
        <v>845</v>
      </c>
      <c r="D125" s="38" t="s">
        <v>1811</v>
      </c>
      <c r="E125" s="44" t="s">
        <v>2066</v>
      </c>
      <c r="F125" s="44" t="s">
        <v>1918</v>
      </c>
      <c r="G125" s="44"/>
      <c r="H125" s="44" t="s">
        <v>257</v>
      </c>
      <c r="I125" s="44" t="s">
        <v>1806</v>
      </c>
      <c r="J125" s="152" t="s">
        <v>1617</v>
      </c>
      <c r="K125" s="152" t="s">
        <v>1810</v>
      </c>
      <c r="L125" s="155"/>
      <c r="M125" s="157" t="s">
        <v>570</v>
      </c>
      <c r="N125"/>
    </row>
    <row r="126" spans="1:14" ht="12.75">
      <c r="A126" s="148" t="s">
        <v>635</v>
      </c>
      <c r="B126" s="39">
        <v>16</v>
      </c>
      <c r="C126" s="40" t="s">
        <v>1478</v>
      </c>
      <c r="D126" s="37" t="s">
        <v>1479</v>
      </c>
      <c r="E126" s="41" t="s">
        <v>1480</v>
      </c>
      <c r="F126" s="41" t="s">
        <v>1750</v>
      </c>
      <c r="G126" s="41" t="s">
        <v>96</v>
      </c>
      <c r="H126" s="71" t="s">
        <v>352</v>
      </c>
      <c r="I126" s="71" t="s">
        <v>111</v>
      </c>
      <c r="J126" s="114" t="s">
        <v>416</v>
      </c>
      <c r="K126" s="114" t="s">
        <v>417</v>
      </c>
      <c r="L126" s="154"/>
      <c r="M126" s="158" t="s">
        <v>418</v>
      </c>
      <c r="N126"/>
    </row>
    <row r="127" spans="1:14" ht="12.75">
      <c r="A127" s="147" t="s">
        <v>1158</v>
      </c>
      <c r="B127" s="42"/>
      <c r="C127" s="43" t="s">
        <v>1096</v>
      </c>
      <c r="D127" s="38" t="s">
        <v>1949</v>
      </c>
      <c r="E127" s="44" t="s">
        <v>2103</v>
      </c>
      <c r="F127" s="44" t="s">
        <v>1856</v>
      </c>
      <c r="G127" s="44"/>
      <c r="H127" s="71" t="s">
        <v>2099</v>
      </c>
      <c r="I127" s="71" t="s">
        <v>295</v>
      </c>
      <c r="J127" s="114" t="s">
        <v>636</v>
      </c>
      <c r="K127" s="114" t="s">
        <v>637</v>
      </c>
      <c r="L127" s="154" t="s">
        <v>2128</v>
      </c>
      <c r="M127" s="157" t="s">
        <v>512</v>
      </c>
      <c r="N127"/>
    </row>
    <row r="128" spans="1:14" ht="12.75">
      <c r="A128" s="148" t="s">
        <v>3</v>
      </c>
      <c r="B128" s="39">
        <v>80</v>
      </c>
      <c r="C128" s="40" t="s">
        <v>1563</v>
      </c>
      <c r="D128" s="37" t="s">
        <v>1773</v>
      </c>
      <c r="E128" s="41" t="s">
        <v>1774</v>
      </c>
      <c r="F128" s="41" t="s">
        <v>2221</v>
      </c>
      <c r="G128" s="41" t="s">
        <v>96</v>
      </c>
      <c r="H128" s="41" t="s">
        <v>224</v>
      </c>
      <c r="I128" s="41" t="s">
        <v>225</v>
      </c>
      <c r="J128" s="153" t="s">
        <v>638</v>
      </c>
      <c r="K128" s="153" t="s">
        <v>639</v>
      </c>
      <c r="L128" s="156"/>
      <c r="M128" s="158" t="s">
        <v>640</v>
      </c>
      <c r="N128"/>
    </row>
    <row r="129" spans="1:14" ht="12.75">
      <c r="A129" s="147" t="s">
        <v>1113</v>
      </c>
      <c r="B129" s="42"/>
      <c r="C129" s="43" t="s">
        <v>1349</v>
      </c>
      <c r="D129" s="38" t="s">
        <v>1957</v>
      </c>
      <c r="E129" s="44" t="s">
        <v>2106</v>
      </c>
      <c r="F129" s="44" t="s">
        <v>2260</v>
      </c>
      <c r="G129" s="44"/>
      <c r="H129" s="44" t="s">
        <v>1776</v>
      </c>
      <c r="I129" s="44" t="s">
        <v>292</v>
      </c>
      <c r="J129" s="152" t="s">
        <v>641</v>
      </c>
      <c r="K129" s="152" t="s">
        <v>355</v>
      </c>
      <c r="L129" s="155"/>
      <c r="M129" s="157" t="s">
        <v>642</v>
      </c>
      <c r="N129"/>
    </row>
    <row r="130" spans="1:14" ht="12.75">
      <c r="A130" s="148" t="s">
        <v>1868</v>
      </c>
      <c r="B130" s="39">
        <v>88</v>
      </c>
      <c r="C130" s="40" t="s">
        <v>1571</v>
      </c>
      <c r="D130" s="37" t="s">
        <v>1770</v>
      </c>
      <c r="E130" s="41" t="s">
        <v>1771</v>
      </c>
      <c r="F130" s="41" t="s">
        <v>2220</v>
      </c>
      <c r="G130" s="41" t="s">
        <v>96</v>
      </c>
      <c r="H130" s="71" t="s">
        <v>231</v>
      </c>
      <c r="I130" s="71" t="s">
        <v>232</v>
      </c>
      <c r="J130" s="114" t="s">
        <v>234</v>
      </c>
      <c r="K130" s="114" t="s">
        <v>235</v>
      </c>
      <c r="L130" s="154"/>
      <c r="M130" s="158" t="s">
        <v>643</v>
      </c>
      <c r="N130"/>
    </row>
    <row r="131" spans="1:14" ht="12.75">
      <c r="A131" s="147" t="s">
        <v>1157</v>
      </c>
      <c r="B131" s="42"/>
      <c r="C131" s="43" t="s">
        <v>1089</v>
      </c>
      <c r="D131" s="38" t="s">
        <v>1953</v>
      </c>
      <c r="E131" s="44" t="s">
        <v>2104</v>
      </c>
      <c r="F131" s="44" t="s">
        <v>1772</v>
      </c>
      <c r="G131" s="44"/>
      <c r="H131" s="71" t="s">
        <v>1880</v>
      </c>
      <c r="I131" s="71" t="s">
        <v>2264</v>
      </c>
      <c r="J131" s="114" t="s">
        <v>2264</v>
      </c>
      <c r="K131" s="114" t="s">
        <v>1938</v>
      </c>
      <c r="L131" s="154" t="s">
        <v>2128</v>
      </c>
      <c r="M131" s="157" t="s">
        <v>644</v>
      </c>
      <c r="N131"/>
    </row>
    <row r="132" spans="1:14" ht="12.75">
      <c r="A132" s="148" t="s">
        <v>645</v>
      </c>
      <c r="B132" s="39">
        <v>90</v>
      </c>
      <c r="C132" s="40" t="s">
        <v>1573</v>
      </c>
      <c r="D132" s="37" t="s">
        <v>1784</v>
      </c>
      <c r="E132" s="41" t="s">
        <v>1785</v>
      </c>
      <c r="F132" s="41" t="s">
        <v>2222</v>
      </c>
      <c r="G132" s="41" t="s">
        <v>96</v>
      </c>
      <c r="H132" s="41" t="s">
        <v>229</v>
      </c>
      <c r="I132" s="41" t="s">
        <v>230</v>
      </c>
      <c r="J132" s="153" t="s">
        <v>352</v>
      </c>
      <c r="K132" s="153" t="s">
        <v>646</v>
      </c>
      <c r="L132" s="156"/>
      <c r="M132" s="158" t="s">
        <v>647</v>
      </c>
      <c r="N132"/>
    </row>
    <row r="133" spans="1:14" ht="12.75">
      <c r="A133" s="147" t="s">
        <v>1106</v>
      </c>
      <c r="B133" s="42"/>
      <c r="C133" s="43" t="s">
        <v>1289</v>
      </c>
      <c r="D133" s="38" t="s">
        <v>1965</v>
      </c>
      <c r="E133" s="44" t="s">
        <v>1966</v>
      </c>
      <c r="F133" s="44" t="s">
        <v>2265</v>
      </c>
      <c r="G133" s="44"/>
      <c r="H133" s="44" t="s">
        <v>354</v>
      </c>
      <c r="I133" s="44" t="s">
        <v>288</v>
      </c>
      <c r="J133" s="152" t="s">
        <v>648</v>
      </c>
      <c r="K133" s="152" t="s">
        <v>649</v>
      </c>
      <c r="L133" s="155"/>
      <c r="M133" s="157" t="s">
        <v>650</v>
      </c>
      <c r="N133"/>
    </row>
    <row r="134" spans="1:14" ht="12.75">
      <c r="A134" s="148" t="s">
        <v>1940</v>
      </c>
      <c r="B134" s="39">
        <v>89</v>
      </c>
      <c r="C134" s="40" t="s">
        <v>1572</v>
      </c>
      <c r="D134" s="37" t="s">
        <v>1780</v>
      </c>
      <c r="E134" s="41" t="s">
        <v>1781</v>
      </c>
      <c r="F134" s="41" t="s">
        <v>2223</v>
      </c>
      <c r="G134" s="41" t="s">
        <v>96</v>
      </c>
      <c r="H134" s="41" t="s">
        <v>233</v>
      </c>
      <c r="I134" s="41" t="s">
        <v>1899</v>
      </c>
      <c r="J134" s="153" t="s">
        <v>651</v>
      </c>
      <c r="K134" s="153" t="s">
        <v>327</v>
      </c>
      <c r="L134" s="156"/>
      <c r="M134" s="158" t="s">
        <v>652</v>
      </c>
      <c r="N134"/>
    </row>
    <row r="135" spans="1:14" ht="12.75">
      <c r="A135" s="147" t="s">
        <v>1157</v>
      </c>
      <c r="B135" s="42"/>
      <c r="C135" s="43" t="s">
        <v>1370</v>
      </c>
      <c r="D135" s="38" t="s">
        <v>1961</v>
      </c>
      <c r="E135" s="44" t="s">
        <v>2108</v>
      </c>
      <c r="F135" s="44" t="s">
        <v>1954</v>
      </c>
      <c r="G135" s="44"/>
      <c r="H135" s="44" t="s">
        <v>1864</v>
      </c>
      <c r="I135" s="44" t="s">
        <v>296</v>
      </c>
      <c r="J135" s="152" t="s">
        <v>653</v>
      </c>
      <c r="K135" s="152" t="s">
        <v>1934</v>
      </c>
      <c r="L135" s="155"/>
      <c r="M135" s="157" t="s">
        <v>654</v>
      </c>
      <c r="N135"/>
    </row>
    <row r="136" spans="1:14" ht="12.75">
      <c r="A136" s="148" t="s">
        <v>2259</v>
      </c>
      <c r="B136" s="39">
        <v>122</v>
      </c>
      <c r="C136" s="40" t="s">
        <v>1603</v>
      </c>
      <c r="D136" s="37" t="s">
        <v>1958</v>
      </c>
      <c r="E136" s="41" t="s">
        <v>1687</v>
      </c>
      <c r="F136" s="41" t="s">
        <v>2266</v>
      </c>
      <c r="G136" s="41" t="s">
        <v>96</v>
      </c>
      <c r="H136" s="41" t="s">
        <v>297</v>
      </c>
      <c r="I136" s="41" t="s">
        <v>222</v>
      </c>
      <c r="J136" s="153" t="s">
        <v>655</v>
      </c>
      <c r="K136" s="153" t="s">
        <v>220</v>
      </c>
      <c r="L136" s="156" t="s">
        <v>2128</v>
      </c>
      <c r="M136" s="158" t="s">
        <v>656</v>
      </c>
      <c r="N136"/>
    </row>
    <row r="137" spans="1:14" ht="12.75">
      <c r="A137" s="147" t="s">
        <v>1113</v>
      </c>
      <c r="B137" s="42"/>
      <c r="C137" s="43" t="s">
        <v>1349</v>
      </c>
      <c r="D137" s="38" t="s">
        <v>1959</v>
      </c>
      <c r="E137" s="44" t="s">
        <v>1867</v>
      </c>
      <c r="F137" s="44" t="s">
        <v>2267</v>
      </c>
      <c r="G137" s="44"/>
      <c r="H137" s="44" t="s">
        <v>355</v>
      </c>
      <c r="I137" s="44" t="s">
        <v>1865</v>
      </c>
      <c r="J137" s="152" t="s">
        <v>657</v>
      </c>
      <c r="K137" s="152" t="s">
        <v>657</v>
      </c>
      <c r="L137" s="155" t="s">
        <v>2</v>
      </c>
      <c r="M137" s="157" t="s">
        <v>658</v>
      </c>
      <c r="N137"/>
    </row>
    <row r="138" spans="1:14" ht="12.75">
      <c r="A138" s="148" t="s">
        <v>1942</v>
      </c>
      <c r="B138" s="39">
        <v>1</v>
      </c>
      <c r="C138" s="40" t="s">
        <v>1475</v>
      </c>
      <c r="D138" s="37" t="s">
        <v>1476</v>
      </c>
      <c r="E138" s="41" t="s">
        <v>1477</v>
      </c>
      <c r="F138" s="41" t="s">
        <v>2173</v>
      </c>
      <c r="G138" s="41" t="s">
        <v>96</v>
      </c>
      <c r="H138" s="71" t="s">
        <v>108</v>
      </c>
      <c r="I138" s="71" t="s">
        <v>109</v>
      </c>
      <c r="J138" s="114" t="s">
        <v>419</v>
      </c>
      <c r="K138" s="114" t="s">
        <v>1777</v>
      </c>
      <c r="L138" s="154"/>
      <c r="M138" s="158" t="s">
        <v>420</v>
      </c>
      <c r="N138"/>
    </row>
    <row r="139" spans="1:14" ht="12.75">
      <c r="A139" s="147" t="s">
        <v>1158</v>
      </c>
      <c r="B139" s="42"/>
      <c r="C139" s="43" t="s">
        <v>1203</v>
      </c>
      <c r="D139" s="38" t="s">
        <v>1947</v>
      </c>
      <c r="E139" s="44" t="s">
        <v>2102</v>
      </c>
      <c r="F139" s="44" t="s">
        <v>2263</v>
      </c>
      <c r="G139" s="44"/>
      <c r="H139" s="71" t="s">
        <v>353</v>
      </c>
      <c r="I139" s="71" t="s">
        <v>2261</v>
      </c>
      <c r="J139" s="114" t="s">
        <v>659</v>
      </c>
      <c r="K139" s="114" t="s">
        <v>199</v>
      </c>
      <c r="L139" s="154" t="s">
        <v>364</v>
      </c>
      <c r="M139" s="157" t="s">
        <v>513</v>
      </c>
      <c r="N139"/>
    </row>
    <row r="140" spans="1:14" ht="12.75">
      <c r="A140" s="148" t="s">
        <v>2262</v>
      </c>
      <c r="B140" s="39">
        <v>14</v>
      </c>
      <c r="C140" s="40" t="s">
        <v>1484</v>
      </c>
      <c r="D140" s="37" t="s">
        <v>1485</v>
      </c>
      <c r="E140" s="41" t="s">
        <v>1486</v>
      </c>
      <c r="F140" s="41" t="s">
        <v>2176</v>
      </c>
      <c r="G140" s="41" t="s">
        <v>96</v>
      </c>
      <c r="H140" s="41" t="s">
        <v>112</v>
      </c>
      <c r="I140" s="41" t="s">
        <v>113</v>
      </c>
      <c r="J140" s="153" t="s">
        <v>229</v>
      </c>
      <c r="K140" s="153" t="s">
        <v>421</v>
      </c>
      <c r="L140" s="156"/>
      <c r="M140" s="158" t="s">
        <v>422</v>
      </c>
      <c r="N140"/>
    </row>
    <row r="141" spans="1:14" ht="12.75">
      <c r="A141" s="147" t="s">
        <v>1158</v>
      </c>
      <c r="B141" s="42"/>
      <c r="C141" s="43" t="s">
        <v>1218</v>
      </c>
      <c r="D141" s="38" t="s">
        <v>1969</v>
      </c>
      <c r="E141" s="44" t="s">
        <v>2112</v>
      </c>
      <c r="F141" s="44" t="s">
        <v>2269</v>
      </c>
      <c r="G141" s="44"/>
      <c r="H141" s="44" t="s">
        <v>328</v>
      </c>
      <c r="I141" s="44" t="s">
        <v>302</v>
      </c>
      <c r="J141" s="152" t="s">
        <v>1948</v>
      </c>
      <c r="K141" s="152" t="s">
        <v>660</v>
      </c>
      <c r="L141" s="155"/>
      <c r="M141" s="157" t="s">
        <v>514</v>
      </c>
      <c r="N141"/>
    </row>
    <row r="142" spans="1:14" ht="12.75">
      <c r="A142" s="148" t="s">
        <v>661</v>
      </c>
      <c r="B142" s="39">
        <v>124</v>
      </c>
      <c r="C142" s="40" t="s">
        <v>1604</v>
      </c>
      <c r="D142" s="37" t="s">
        <v>1993</v>
      </c>
      <c r="E142" s="41" t="s">
        <v>1994</v>
      </c>
      <c r="F142" s="41" t="s">
        <v>2273</v>
      </c>
      <c r="G142" s="41" t="s">
        <v>96</v>
      </c>
      <c r="H142" s="71" t="s">
        <v>298</v>
      </c>
      <c r="I142" s="71" t="s">
        <v>299</v>
      </c>
      <c r="J142" s="114" t="s">
        <v>224</v>
      </c>
      <c r="K142" s="114" t="s">
        <v>662</v>
      </c>
      <c r="L142" s="154"/>
      <c r="M142" s="158" t="s">
        <v>663</v>
      </c>
      <c r="N142"/>
    </row>
    <row r="143" spans="1:14" ht="12.75">
      <c r="A143" s="147" t="s">
        <v>1113</v>
      </c>
      <c r="B143" s="42"/>
      <c r="C143" s="43" t="s">
        <v>1049</v>
      </c>
      <c r="D143" s="38" t="s">
        <v>1995</v>
      </c>
      <c r="E143" s="44" t="s">
        <v>1897</v>
      </c>
      <c r="F143" s="44" t="s">
        <v>2274</v>
      </c>
      <c r="G143" s="44"/>
      <c r="H143" s="71" t="s">
        <v>1755</v>
      </c>
      <c r="I143" s="71" t="s">
        <v>2106</v>
      </c>
      <c r="J143" s="114" t="s">
        <v>664</v>
      </c>
      <c r="K143" s="114" t="s">
        <v>292</v>
      </c>
      <c r="L143" s="154" t="s">
        <v>2047</v>
      </c>
      <c r="M143" s="157" t="s">
        <v>665</v>
      </c>
      <c r="N143"/>
    </row>
    <row r="144" spans="1:14" ht="12.75">
      <c r="A144" s="148" t="s">
        <v>666</v>
      </c>
      <c r="B144" s="39">
        <v>99</v>
      </c>
      <c r="C144" s="40" t="s">
        <v>1582</v>
      </c>
      <c r="D144" s="37" t="s">
        <v>1906</v>
      </c>
      <c r="E144" s="41" t="s">
        <v>1970</v>
      </c>
      <c r="F144" s="41" t="s">
        <v>2270</v>
      </c>
      <c r="G144" s="41" t="s">
        <v>96</v>
      </c>
      <c r="H144" s="41" t="s">
        <v>234</v>
      </c>
      <c r="I144" s="41" t="s">
        <v>235</v>
      </c>
      <c r="J144" s="153" t="s">
        <v>667</v>
      </c>
      <c r="K144" s="153" t="s">
        <v>668</v>
      </c>
      <c r="L144" s="156"/>
      <c r="M144" s="158" t="s">
        <v>669</v>
      </c>
      <c r="N144"/>
    </row>
    <row r="145" spans="1:14" ht="12.75">
      <c r="A145" s="147" t="s">
        <v>1106</v>
      </c>
      <c r="B145" s="42"/>
      <c r="C145" s="43" t="s">
        <v>1287</v>
      </c>
      <c r="D145" s="38" t="s">
        <v>1971</v>
      </c>
      <c r="E145" s="44" t="s">
        <v>2113</v>
      </c>
      <c r="F145" s="44" t="s">
        <v>2271</v>
      </c>
      <c r="G145" s="44"/>
      <c r="H145" s="44" t="s">
        <v>356</v>
      </c>
      <c r="I145" s="44" t="s">
        <v>1944</v>
      </c>
      <c r="J145" s="152" t="s">
        <v>670</v>
      </c>
      <c r="K145" s="152" t="s">
        <v>671</v>
      </c>
      <c r="L145" s="155" t="s">
        <v>2128</v>
      </c>
      <c r="M145" s="157" t="s">
        <v>672</v>
      </c>
      <c r="N145"/>
    </row>
    <row r="146" spans="1:14" ht="12.75">
      <c r="A146" s="148" t="s">
        <v>300</v>
      </c>
      <c r="B146" s="39">
        <v>79</v>
      </c>
      <c r="C146" s="40" t="s">
        <v>1562</v>
      </c>
      <c r="D146" s="37" t="s">
        <v>1786</v>
      </c>
      <c r="E146" s="41" t="s">
        <v>1787</v>
      </c>
      <c r="F146" s="41" t="s">
        <v>2225</v>
      </c>
      <c r="G146" s="41" t="s">
        <v>96</v>
      </c>
      <c r="H146" s="71" t="s">
        <v>236</v>
      </c>
      <c r="I146" s="71" t="s">
        <v>237</v>
      </c>
      <c r="J146" s="114" t="s">
        <v>673</v>
      </c>
      <c r="K146" s="114" t="s">
        <v>674</v>
      </c>
      <c r="L146" s="154"/>
      <c r="M146" s="158" t="s">
        <v>675</v>
      </c>
      <c r="N146"/>
    </row>
    <row r="147" spans="1:14" ht="12.75">
      <c r="A147" s="147" t="s">
        <v>1107</v>
      </c>
      <c r="B147" s="42"/>
      <c r="C147" s="43" t="s">
        <v>837</v>
      </c>
      <c r="D147" s="38" t="s">
        <v>1967</v>
      </c>
      <c r="E147" s="44" t="s">
        <v>2111</v>
      </c>
      <c r="F147" s="44" t="s">
        <v>2112</v>
      </c>
      <c r="G147" s="44"/>
      <c r="H147" s="71" t="s">
        <v>1894</v>
      </c>
      <c r="I147" s="71" t="s">
        <v>2112</v>
      </c>
      <c r="J147" s="114" t="s">
        <v>301</v>
      </c>
      <c r="K147" s="114" t="s">
        <v>1870</v>
      </c>
      <c r="L147" s="154" t="s">
        <v>2047</v>
      </c>
      <c r="M147" s="157" t="s">
        <v>676</v>
      </c>
      <c r="N147"/>
    </row>
    <row r="148" spans="1:14" ht="12.75">
      <c r="A148" s="148" t="s">
        <v>677</v>
      </c>
      <c r="B148" s="39">
        <v>11</v>
      </c>
      <c r="C148" s="40" t="s">
        <v>1493</v>
      </c>
      <c r="D148" s="37" t="s">
        <v>1494</v>
      </c>
      <c r="E148" s="41" t="s">
        <v>1495</v>
      </c>
      <c r="F148" s="41" t="s">
        <v>2177</v>
      </c>
      <c r="G148" s="41" t="s">
        <v>96</v>
      </c>
      <c r="H148" s="41" t="s">
        <v>114</v>
      </c>
      <c r="I148" s="41" t="s">
        <v>115</v>
      </c>
      <c r="J148" s="153" t="s">
        <v>342</v>
      </c>
      <c r="K148" s="153" t="s">
        <v>423</v>
      </c>
      <c r="L148" s="156"/>
      <c r="M148" s="158" t="s">
        <v>424</v>
      </c>
      <c r="N148"/>
    </row>
    <row r="149" spans="1:14" ht="12.75">
      <c r="A149" s="147" t="s">
        <v>1158</v>
      </c>
      <c r="B149" s="42"/>
      <c r="C149" s="43" t="s">
        <v>1198</v>
      </c>
      <c r="D149" s="38" t="s">
        <v>1983</v>
      </c>
      <c r="E149" s="44" t="s">
        <v>2121</v>
      </c>
      <c r="F149" s="44" t="s">
        <v>1947</v>
      </c>
      <c r="G149" s="44"/>
      <c r="H149" s="44" t="s">
        <v>357</v>
      </c>
      <c r="I149" s="44" t="s">
        <v>306</v>
      </c>
      <c r="J149" s="152" t="s">
        <v>1956</v>
      </c>
      <c r="K149" s="152" t="s">
        <v>678</v>
      </c>
      <c r="L149" s="155" t="s">
        <v>2128</v>
      </c>
      <c r="M149" s="157" t="s">
        <v>515</v>
      </c>
      <c r="N149"/>
    </row>
    <row r="150" spans="1:14" ht="12.75">
      <c r="A150" s="148" t="s">
        <v>2227</v>
      </c>
      <c r="B150" s="39">
        <v>103</v>
      </c>
      <c r="C150" s="40" t="s">
        <v>1586</v>
      </c>
      <c r="D150" s="37" t="s">
        <v>1886</v>
      </c>
      <c r="E150" s="41" t="s">
        <v>1887</v>
      </c>
      <c r="F150" s="41" t="s">
        <v>2283</v>
      </c>
      <c r="G150" s="41" t="s">
        <v>96</v>
      </c>
      <c r="H150" s="71" t="s">
        <v>234</v>
      </c>
      <c r="I150" s="71" t="s">
        <v>239</v>
      </c>
      <c r="J150" s="114" t="s">
        <v>679</v>
      </c>
      <c r="K150" s="114" t="s">
        <v>680</v>
      </c>
      <c r="L150" s="154"/>
      <c r="M150" s="158" t="s">
        <v>681</v>
      </c>
      <c r="N150"/>
    </row>
    <row r="151" spans="1:14" ht="12.75">
      <c r="A151" s="147" t="s">
        <v>1156</v>
      </c>
      <c r="B151" s="42"/>
      <c r="C151" s="43" t="s">
        <v>1198</v>
      </c>
      <c r="D151" s="38" t="s">
        <v>1979</v>
      </c>
      <c r="E151" s="44" t="s">
        <v>2118</v>
      </c>
      <c r="F151" s="44" t="s">
        <v>2284</v>
      </c>
      <c r="G151" s="44"/>
      <c r="H151" s="71" t="s">
        <v>307</v>
      </c>
      <c r="I151" s="71" t="s">
        <v>307</v>
      </c>
      <c r="J151" s="114" t="s">
        <v>682</v>
      </c>
      <c r="K151" s="114" t="s">
        <v>350</v>
      </c>
      <c r="L151" s="154" t="s">
        <v>2128</v>
      </c>
      <c r="M151" s="157" t="s">
        <v>683</v>
      </c>
      <c r="N151"/>
    </row>
    <row r="152" spans="1:14" ht="12.75">
      <c r="A152" s="148" t="s">
        <v>2131</v>
      </c>
      <c r="B152" s="39">
        <v>127</v>
      </c>
      <c r="C152" s="40" t="s">
        <v>1550</v>
      </c>
      <c r="D152" s="37" t="s">
        <v>1972</v>
      </c>
      <c r="E152" s="41" t="s">
        <v>1973</v>
      </c>
      <c r="F152" s="41" t="s">
        <v>2268</v>
      </c>
      <c r="G152" s="41" t="s">
        <v>96</v>
      </c>
      <c r="H152" s="41" t="s">
        <v>303</v>
      </c>
      <c r="I152" s="41" t="s">
        <v>304</v>
      </c>
      <c r="J152" s="153" t="s">
        <v>318</v>
      </c>
      <c r="K152" s="153" t="s">
        <v>684</v>
      </c>
      <c r="L152" s="156"/>
      <c r="M152" s="158" t="s">
        <v>685</v>
      </c>
      <c r="N152"/>
    </row>
    <row r="153" spans="1:14" ht="12.75">
      <c r="A153" s="147" t="s">
        <v>1155</v>
      </c>
      <c r="B153" s="42"/>
      <c r="C153" s="43" t="s">
        <v>1325</v>
      </c>
      <c r="D153" s="38" t="s">
        <v>2114</v>
      </c>
      <c r="E153" s="44" t="s">
        <v>1974</v>
      </c>
      <c r="F153" s="44" t="s">
        <v>1917</v>
      </c>
      <c r="G153" s="44"/>
      <c r="H153" s="44" t="s">
        <v>1879</v>
      </c>
      <c r="I153" s="44" t="s">
        <v>1893</v>
      </c>
      <c r="J153" s="152" t="s">
        <v>2015</v>
      </c>
      <c r="K153" s="152" t="s">
        <v>686</v>
      </c>
      <c r="L153" s="155" t="s">
        <v>2047</v>
      </c>
      <c r="M153" s="157" t="s">
        <v>687</v>
      </c>
      <c r="N153"/>
    </row>
    <row r="154" spans="1:14" ht="12.75">
      <c r="A154" s="148" t="s">
        <v>688</v>
      </c>
      <c r="B154" s="39">
        <v>98</v>
      </c>
      <c r="C154" s="40" t="s">
        <v>1581</v>
      </c>
      <c r="D154" s="37" t="s">
        <v>1910</v>
      </c>
      <c r="E154" s="41" t="s">
        <v>1911</v>
      </c>
      <c r="F154" s="41" t="s">
        <v>2292</v>
      </c>
      <c r="G154" s="41" t="s">
        <v>96</v>
      </c>
      <c r="H154" s="41" t="s">
        <v>240</v>
      </c>
      <c r="I154" s="41" t="s">
        <v>241</v>
      </c>
      <c r="J154" s="114" t="s">
        <v>689</v>
      </c>
      <c r="K154" s="114" t="s">
        <v>690</v>
      </c>
      <c r="L154" s="154"/>
      <c r="M154" s="158" t="s">
        <v>691</v>
      </c>
      <c r="N154"/>
    </row>
    <row r="155" spans="1:14" ht="12.75">
      <c r="A155" s="147" t="s">
        <v>1156</v>
      </c>
      <c r="B155" s="42"/>
      <c r="C155" s="43" t="s">
        <v>1302</v>
      </c>
      <c r="D155" s="38" t="s">
        <v>1791</v>
      </c>
      <c r="E155" s="44" t="s">
        <v>2004</v>
      </c>
      <c r="F155" s="44" t="s">
        <v>2293</v>
      </c>
      <c r="G155" s="44"/>
      <c r="H155" s="44" t="s">
        <v>2089</v>
      </c>
      <c r="I155" s="44" t="s">
        <v>314</v>
      </c>
      <c r="J155" s="114" t="s">
        <v>314</v>
      </c>
      <c r="K155" s="114" t="s">
        <v>682</v>
      </c>
      <c r="L155" s="154"/>
      <c r="M155" s="157" t="s">
        <v>692</v>
      </c>
      <c r="N155"/>
    </row>
    <row r="156" spans="1:14" ht="12.75">
      <c r="A156" s="148" t="s">
        <v>2230</v>
      </c>
      <c r="B156" s="39">
        <v>108</v>
      </c>
      <c r="C156" s="40" t="s">
        <v>1590</v>
      </c>
      <c r="D156" s="37" t="s">
        <v>1899</v>
      </c>
      <c r="E156" s="41" t="s">
        <v>2119</v>
      </c>
      <c r="F156" s="41" t="s">
        <v>2276</v>
      </c>
      <c r="G156" s="41" t="s">
        <v>96</v>
      </c>
      <c r="H156" s="41" t="s">
        <v>308</v>
      </c>
      <c r="I156" s="41" t="s">
        <v>309</v>
      </c>
      <c r="J156" s="153" t="s">
        <v>693</v>
      </c>
      <c r="K156" s="153" t="s">
        <v>694</v>
      </c>
      <c r="L156" s="156"/>
      <c r="M156" s="158" t="s">
        <v>695</v>
      </c>
      <c r="N156"/>
    </row>
    <row r="157" spans="1:14" ht="12.75">
      <c r="A157" s="147" t="s">
        <v>1157</v>
      </c>
      <c r="B157" s="42"/>
      <c r="C157" s="43" t="s">
        <v>1325</v>
      </c>
      <c r="D157" s="38" t="s">
        <v>1996</v>
      </c>
      <c r="E157" s="44" t="s">
        <v>1898</v>
      </c>
      <c r="F157" s="44" t="s">
        <v>1796</v>
      </c>
      <c r="G157" s="44"/>
      <c r="H157" s="71" t="s">
        <v>358</v>
      </c>
      <c r="I157" s="71" t="s">
        <v>310</v>
      </c>
      <c r="J157" s="152" t="s">
        <v>621</v>
      </c>
      <c r="K157" s="152" t="s">
        <v>696</v>
      </c>
      <c r="L157" s="155"/>
      <c r="M157" s="157" t="s">
        <v>697</v>
      </c>
      <c r="N157"/>
    </row>
    <row r="158" spans="1:14" ht="12.75">
      <c r="A158" s="148" t="s">
        <v>311</v>
      </c>
      <c r="B158" s="39">
        <v>105</v>
      </c>
      <c r="C158" s="40" t="s">
        <v>1588</v>
      </c>
      <c r="D158" s="37" t="s">
        <v>1884</v>
      </c>
      <c r="E158" s="41" t="s">
        <v>1885</v>
      </c>
      <c r="F158" s="41" t="s">
        <v>2281</v>
      </c>
      <c r="G158" s="41" t="s">
        <v>96</v>
      </c>
      <c r="H158" s="41" t="s">
        <v>312</v>
      </c>
      <c r="I158" s="41" t="s">
        <v>2275</v>
      </c>
      <c r="J158" s="114" t="s">
        <v>698</v>
      </c>
      <c r="K158" s="114" t="s">
        <v>699</v>
      </c>
      <c r="L158" s="154" t="s">
        <v>2128</v>
      </c>
      <c r="M158" s="158" t="s">
        <v>700</v>
      </c>
      <c r="N158"/>
    </row>
    <row r="159" spans="1:14" ht="12.75">
      <c r="A159" s="147" t="s">
        <v>1109</v>
      </c>
      <c r="B159" s="42"/>
      <c r="C159" s="43" t="s">
        <v>1134</v>
      </c>
      <c r="D159" s="38" t="s">
        <v>1978</v>
      </c>
      <c r="E159" s="44" t="s">
        <v>2117</v>
      </c>
      <c r="F159" s="44" t="s">
        <v>2282</v>
      </c>
      <c r="G159" s="44"/>
      <c r="H159" s="44" t="s">
        <v>1959</v>
      </c>
      <c r="I159" s="44" t="s">
        <v>313</v>
      </c>
      <c r="J159" s="114" t="s">
        <v>360</v>
      </c>
      <c r="K159" s="114" t="s">
        <v>701</v>
      </c>
      <c r="L159" s="154"/>
      <c r="M159" s="157" t="s">
        <v>702</v>
      </c>
      <c r="N159"/>
    </row>
    <row r="160" spans="1:14" ht="12.75">
      <c r="A160" s="148" t="s">
        <v>703</v>
      </c>
      <c r="B160" s="39">
        <v>82</v>
      </c>
      <c r="C160" s="40" t="s">
        <v>1565</v>
      </c>
      <c r="D160" s="37" t="s">
        <v>1789</v>
      </c>
      <c r="E160" s="41" t="s">
        <v>1790</v>
      </c>
      <c r="F160" s="41" t="s">
        <v>2228</v>
      </c>
      <c r="G160" s="41" t="s">
        <v>96</v>
      </c>
      <c r="H160" s="71" t="s">
        <v>242</v>
      </c>
      <c r="I160" s="71" t="s">
        <v>243</v>
      </c>
      <c r="J160" s="153" t="s">
        <v>704</v>
      </c>
      <c r="K160" s="153" t="s">
        <v>243</v>
      </c>
      <c r="L160" s="156"/>
      <c r="M160" s="158" t="s">
        <v>705</v>
      </c>
      <c r="N160"/>
    </row>
    <row r="161" spans="1:14" ht="12.75">
      <c r="A161" s="147" t="s">
        <v>1156</v>
      </c>
      <c r="B161" s="42"/>
      <c r="C161" s="43" t="s">
        <v>1203</v>
      </c>
      <c r="D161" s="38" t="s">
        <v>1986</v>
      </c>
      <c r="E161" s="44" t="s">
        <v>2122</v>
      </c>
      <c r="F161" s="44" t="s">
        <v>2285</v>
      </c>
      <c r="G161" s="44"/>
      <c r="H161" s="71" t="s">
        <v>322</v>
      </c>
      <c r="I161" s="71" t="s">
        <v>323</v>
      </c>
      <c r="J161" s="152" t="s">
        <v>706</v>
      </c>
      <c r="K161" s="152" t="s">
        <v>707</v>
      </c>
      <c r="L161" s="155"/>
      <c r="M161" s="157" t="s">
        <v>708</v>
      </c>
      <c r="N161"/>
    </row>
    <row r="162" spans="1:14" ht="12.75">
      <c r="A162" s="148" t="s">
        <v>709</v>
      </c>
      <c r="B162" s="39">
        <v>121</v>
      </c>
      <c r="C162" s="40" t="s">
        <v>1602</v>
      </c>
      <c r="D162" s="37" t="s">
        <v>1989</v>
      </c>
      <c r="E162" s="41" t="s">
        <v>1990</v>
      </c>
      <c r="F162" s="41" t="s">
        <v>2286</v>
      </c>
      <c r="G162" s="41" t="s">
        <v>96</v>
      </c>
      <c r="H162" s="41" t="s">
        <v>318</v>
      </c>
      <c r="I162" s="41" t="s">
        <v>319</v>
      </c>
      <c r="J162" s="114" t="s">
        <v>710</v>
      </c>
      <c r="K162" s="114" t="s">
        <v>711</v>
      </c>
      <c r="L162" s="156"/>
      <c r="M162" s="158" t="s">
        <v>712</v>
      </c>
      <c r="N162"/>
    </row>
    <row r="163" spans="1:14" ht="12.75">
      <c r="A163" s="147" t="s">
        <v>1107</v>
      </c>
      <c r="B163" s="42"/>
      <c r="C163" s="43" t="s">
        <v>970</v>
      </c>
      <c r="D163" s="38" t="s">
        <v>1991</v>
      </c>
      <c r="E163" s="44" t="s">
        <v>1987</v>
      </c>
      <c r="F163" s="44" t="s">
        <v>2287</v>
      </c>
      <c r="G163" s="44"/>
      <c r="H163" s="44" t="s">
        <v>320</v>
      </c>
      <c r="I163" s="44" t="s">
        <v>321</v>
      </c>
      <c r="J163" s="114" t="s">
        <v>1882</v>
      </c>
      <c r="K163" s="114" t="s">
        <v>713</v>
      </c>
      <c r="L163" s="155"/>
      <c r="M163" s="157" t="s">
        <v>714</v>
      </c>
      <c r="N163"/>
    </row>
    <row r="164" spans="1:14" ht="12.75">
      <c r="A164" s="149" t="s">
        <v>2133</v>
      </c>
      <c r="B164" s="128">
        <v>126</v>
      </c>
      <c r="C164" s="125" t="s">
        <v>1583</v>
      </c>
      <c r="D164" s="37" t="s">
        <v>2115</v>
      </c>
      <c r="E164" s="41" t="s">
        <v>1975</v>
      </c>
      <c r="F164" s="41" t="s">
        <v>2277</v>
      </c>
      <c r="G164" s="41" t="s">
        <v>96</v>
      </c>
      <c r="H164" s="41" t="s">
        <v>315</v>
      </c>
      <c r="I164" s="41" t="s">
        <v>316</v>
      </c>
      <c r="J164" s="153" t="s">
        <v>715</v>
      </c>
      <c r="K164" s="153" t="s">
        <v>716</v>
      </c>
      <c r="L164" s="156"/>
      <c r="M164" s="158" t="s">
        <v>717</v>
      </c>
      <c r="N164"/>
    </row>
    <row r="165" spans="1:14" ht="12.75">
      <c r="A165" s="150" t="s">
        <v>1157</v>
      </c>
      <c r="B165" s="129"/>
      <c r="C165" s="126" t="s">
        <v>1375</v>
      </c>
      <c r="D165" s="38" t="s">
        <v>2116</v>
      </c>
      <c r="E165" s="44" t="s">
        <v>1900</v>
      </c>
      <c r="F165" s="44" t="s">
        <v>2278</v>
      </c>
      <c r="G165" s="44"/>
      <c r="H165" s="44" t="s">
        <v>317</v>
      </c>
      <c r="I165" s="44" t="s">
        <v>1959</v>
      </c>
      <c r="J165" s="152" t="s">
        <v>718</v>
      </c>
      <c r="K165" s="152" t="s">
        <v>719</v>
      </c>
      <c r="L165" s="155"/>
      <c r="M165" s="157" t="s">
        <v>720</v>
      </c>
      <c r="N165"/>
    </row>
    <row r="166" spans="1:14" ht="12.75">
      <c r="A166" s="151" t="s">
        <v>721</v>
      </c>
      <c r="B166" s="130">
        <v>3</v>
      </c>
      <c r="C166" s="131" t="s">
        <v>1487</v>
      </c>
      <c r="D166" s="72" t="s">
        <v>1488</v>
      </c>
      <c r="E166" s="71" t="s">
        <v>1489</v>
      </c>
      <c r="F166" s="71" t="s">
        <v>2178</v>
      </c>
      <c r="G166" s="71" t="s">
        <v>96</v>
      </c>
      <c r="H166" s="71" t="s">
        <v>116</v>
      </c>
      <c r="I166" s="71" t="s">
        <v>117</v>
      </c>
      <c r="J166" s="114" t="s">
        <v>425</v>
      </c>
      <c r="K166" s="114" t="s">
        <v>426</v>
      </c>
      <c r="L166" s="156"/>
      <c r="M166" s="158" t="s">
        <v>427</v>
      </c>
      <c r="N166"/>
    </row>
    <row r="167" spans="1:14" ht="12.75">
      <c r="A167" s="151" t="s">
        <v>1158</v>
      </c>
      <c r="B167" s="130"/>
      <c r="C167" s="131" t="s">
        <v>1271</v>
      </c>
      <c r="D167" s="72" t="s">
        <v>1976</v>
      </c>
      <c r="E167" s="71" t="s">
        <v>1977</v>
      </c>
      <c r="F167" s="71" t="s">
        <v>2290</v>
      </c>
      <c r="G167" s="71"/>
      <c r="H167" s="71" t="s">
        <v>325</v>
      </c>
      <c r="I167" s="71" t="s">
        <v>1968</v>
      </c>
      <c r="J167" s="114" t="s">
        <v>1883</v>
      </c>
      <c r="K167" s="114" t="s">
        <v>2229</v>
      </c>
      <c r="L167" s="155" t="s">
        <v>2047</v>
      </c>
      <c r="M167" s="157" t="s">
        <v>516</v>
      </c>
      <c r="N167"/>
    </row>
    <row r="168" spans="1:14" ht="12.75">
      <c r="A168" s="149" t="s">
        <v>2134</v>
      </c>
      <c r="B168" s="128">
        <v>102</v>
      </c>
      <c r="C168" s="125" t="s">
        <v>1585</v>
      </c>
      <c r="D168" s="37" t="s">
        <v>1901</v>
      </c>
      <c r="E168" s="41" t="s">
        <v>1902</v>
      </c>
      <c r="F168" s="41" t="s">
        <v>2288</v>
      </c>
      <c r="G168" s="41" t="s">
        <v>96</v>
      </c>
      <c r="H168" s="41" t="s">
        <v>244</v>
      </c>
      <c r="I168" s="41" t="s">
        <v>245</v>
      </c>
      <c r="J168" s="153" t="s">
        <v>722</v>
      </c>
      <c r="K168" s="153" t="s">
        <v>723</v>
      </c>
      <c r="L168" s="156"/>
      <c r="M168" s="158" t="s">
        <v>724</v>
      </c>
      <c r="N168"/>
    </row>
    <row r="169" spans="1:14" ht="12.75">
      <c r="A169" s="150" t="s">
        <v>1107</v>
      </c>
      <c r="B169" s="129"/>
      <c r="C169" s="126" t="s">
        <v>1198</v>
      </c>
      <c r="D169" s="38" t="s">
        <v>1998</v>
      </c>
      <c r="E169" s="44" t="s">
        <v>1991</v>
      </c>
      <c r="F169" s="44" t="s">
        <v>1881</v>
      </c>
      <c r="G169" s="44"/>
      <c r="H169" s="44" t="s">
        <v>324</v>
      </c>
      <c r="I169" s="44" t="s">
        <v>1891</v>
      </c>
      <c r="J169" s="152" t="s">
        <v>725</v>
      </c>
      <c r="K169" s="152" t="s">
        <v>726</v>
      </c>
      <c r="L169" s="155" t="s">
        <v>2128</v>
      </c>
      <c r="M169" s="157" t="s">
        <v>727</v>
      </c>
      <c r="N169"/>
    </row>
    <row r="170" spans="1:14" ht="12.75">
      <c r="A170" s="151" t="s">
        <v>1793</v>
      </c>
      <c r="B170" s="130">
        <v>12</v>
      </c>
      <c r="C170" s="131" t="s">
        <v>1481</v>
      </c>
      <c r="D170" s="72" t="s">
        <v>1482</v>
      </c>
      <c r="E170" s="71" t="s">
        <v>1483</v>
      </c>
      <c r="F170" s="71" t="s">
        <v>2175</v>
      </c>
      <c r="G170" s="71" t="s">
        <v>96</v>
      </c>
      <c r="H170" s="71" t="s">
        <v>118</v>
      </c>
      <c r="I170" s="71" t="s">
        <v>119</v>
      </c>
      <c r="J170" s="114" t="s">
        <v>308</v>
      </c>
      <c r="K170" s="114" t="s">
        <v>428</v>
      </c>
      <c r="L170" s="156"/>
      <c r="M170" s="158" t="s">
        <v>429</v>
      </c>
      <c r="N170"/>
    </row>
    <row r="171" spans="1:14" ht="12.75">
      <c r="A171" s="151" t="s">
        <v>1155</v>
      </c>
      <c r="B171" s="130"/>
      <c r="C171" s="131" t="s">
        <v>1260</v>
      </c>
      <c r="D171" s="72" t="s">
        <v>2110</v>
      </c>
      <c r="E171" s="71" t="s">
        <v>1954</v>
      </c>
      <c r="F171" s="71" t="s">
        <v>2264</v>
      </c>
      <c r="G171" s="71"/>
      <c r="H171" s="71" t="s">
        <v>337</v>
      </c>
      <c r="I171" s="71" t="s">
        <v>1782</v>
      </c>
      <c r="J171" s="114" t="s">
        <v>1880</v>
      </c>
      <c r="K171" s="114" t="s">
        <v>1865</v>
      </c>
      <c r="L171" s="155" t="s">
        <v>2047</v>
      </c>
      <c r="M171" s="157" t="s">
        <v>518</v>
      </c>
      <c r="N171"/>
    </row>
    <row r="172" spans="1:14" ht="12.75">
      <c r="A172" s="149" t="s">
        <v>728</v>
      </c>
      <c r="B172" s="128">
        <v>92</v>
      </c>
      <c r="C172" s="125" t="s">
        <v>1575</v>
      </c>
      <c r="D172" s="37" t="s">
        <v>1794</v>
      </c>
      <c r="E172" s="41" t="s">
        <v>1795</v>
      </c>
      <c r="F172" s="41" t="s">
        <v>2231</v>
      </c>
      <c r="G172" s="41" t="s">
        <v>96</v>
      </c>
      <c r="H172" s="41" t="s">
        <v>246</v>
      </c>
      <c r="I172" s="41" t="s">
        <v>247</v>
      </c>
      <c r="J172" s="153" t="s">
        <v>729</v>
      </c>
      <c r="K172" s="153" t="s">
        <v>730</v>
      </c>
      <c r="L172" s="156"/>
      <c r="M172" s="158" t="s">
        <v>731</v>
      </c>
      <c r="N172"/>
    </row>
    <row r="173" spans="1:14" ht="12.75">
      <c r="A173" s="150" t="s">
        <v>1157</v>
      </c>
      <c r="B173" s="129"/>
      <c r="C173" s="126" t="s">
        <v>1375</v>
      </c>
      <c r="D173" s="38" t="s">
        <v>2015</v>
      </c>
      <c r="E173" s="44" t="s">
        <v>2016</v>
      </c>
      <c r="F173" s="44" t="s">
        <v>2304</v>
      </c>
      <c r="G173" s="44"/>
      <c r="H173" s="44" t="s">
        <v>1957</v>
      </c>
      <c r="I173" s="44" t="s">
        <v>331</v>
      </c>
      <c r="J173" s="152" t="s">
        <v>1877</v>
      </c>
      <c r="K173" s="152" t="s">
        <v>1893</v>
      </c>
      <c r="L173" s="155"/>
      <c r="M173" s="157" t="s">
        <v>732</v>
      </c>
      <c r="N173"/>
    </row>
    <row r="174" spans="1:14" ht="12.75">
      <c r="A174" s="151" t="s">
        <v>733</v>
      </c>
      <c r="B174" s="130">
        <v>18</v>
      </c>
      <c r="C174" s="131" t="s">
        <v>1463</v>
      </c>
      <c r="D174" s="72" t="s">
        <v>1464</v>
      </c>
      <c r="E174" s="71" t="s">
        <v>1465</v>
      </c>
      <c r="F174" s="71" t="s">
        <v>2184</v>
      </c>
      <c r="G174" s="71" t="s">
        <v>96</v>
      </c>
      <c r="H174" s="71" t="s">
        <v>122</v>
      </c>
      <c r="I174" s="71" t="s">
        <v>123</v>
      </c>
      <c r="J174" s="114" t="s">
        <v>136</v>
      </c>
      <c r="K174" s="114" t="s">
        <v>1773</v>
      </c>
      <c r="L174" s="156"/>
      <c r="M174" s="158" t="s">
        <v>430</v>
      </c>
      <c r="N174"/>
    </row>
    <row r="175" spans="1:14" ht="12.75">
      <c r="A175" s="151" t="s">
        <v>1158</v>
      </c>
      <c r="B175" s="130"/>
      <c r="C175" s="131" t="s">
        <v>1198</v>
      </c>
      <c r="D175" s="72" t="s">
        <v>1744</v>
      </c>
      <c r="E175" s="71" t="s">
        <v>2071</v>
      </c>
      <c r="F175" s="71" t="s">
        <v>2310</v>
      </c>
      <c r="G175" s="71"/>
      <c r="H175" s="71" t="s">
        <v>1688</v>
      </c>
      <c r="I175" s="71" t="s">
        <v>2201</v>
      </c>
      <c r="J175" s="114" t="s">
        <v>734</v>
      </c>
      <c r="K175" s="114" t="s">
        <v>735</v>
      </c>
      <c r="L175" s="155" t="s">
        <v>2128</v>
      </c>
      <c r="M175" s="157" t="s">
        <v>519</v>
      </c>
      <c r="N175"/>
    </row>
    <row r="176" spans="1:14" ht="12.75">
      <c r="A176" s="149" t="s">
        <v>2136</v>
      </c>
      <c r="B176" s="128">
        <v>96</v>
      </c>
      <c r="C176" s="125" t="s">
        <v>1579</v>
      </c>
      <c r="D176" s="37" t="s">
        <v>1895</v>
      </c>
      <c r="E176" s="41" t="s">
        <v>1896</v>
      </c>
      <c r="F176" s="41" t="s">
        <v>2302</v>
      </c>
      <c r="G176" s="41" t="s">
        <v>96</v>
      </c>
      <c r="H176" s="41" t="s">
        <v>329</v>
      </c>
      <c r="I176" s="41" t="s">
        <v>330</v>
      </c>
      <c r="J176" s="153" t="s">
        <v>736</v>
      </c>
      <c r="K176" s="153" t="s">
        <v>737</v>
      </c>
      <c r="L176" s="156" t="s">
        <v>2132</v>
      </c>
      <c r="M176" s="158" t="s">
        <v>738</v>
      </c>
      <c r="N176"/>
    </row>
    <row r="177" spans="1:14" ht="12.75">
      <c r="A177" s="150" t="s">
        <v>1157</v>
      </c>
      <c r="B177" s="129"/>
      <c r="C177" s="126" t="s">
        <v>1325</v>
      </c>
      <c r="D177" s="38" t="s">
        <v>1992</v>
      </c>
      <c r="E177" s="44" t="s">
        <v>1909</v>
      </c>
      <c r="F177" s="44" t="s">
        <v>2303</v>
      </c>
      <c r="G177" s="44"/>
      <c r="H177" s="44" t="s">
        <v>331</v>
      </c>
      <c r="I177" s="44" t="s">
        <v>332</v>
      </c>
      <c r="J177" s="152" t="s">
        <v>739</v>
      </c>
      <c r="K177" s="152" t="s">
        <v>740</v>
      </c>
      <c r="L177" s="155"/>
      <c r="M177" s="157" t="s">
        <v>741</v>
      </c>
      <c r="N177"/>
    </row>
    <row r="178" spans="1:14" ht="12.75">
      <c r="A178" s="149" t="s">
        <v>742</v>
      </c>
      <c r="B178" s="128">
        <v>115</v>
      </c>
      <c r="C178" s="125" t="s">
        <v>1597</v>
      </c>
      <c r="D178" s="37" t="s">
        <v>1915</v>
      </c>
      <c r="E178" s="41" t="s">
        <v>1916</v>
      </c>
      <c r="F178" s="41" t="s">
        <v>2305</v>
      </c>
      <c r="G178" s="41" t="s">
        <v>96</v>
      </c>
      <c r="H178" s="41" t="s">
        <v>342</v>
      </c>
      <c r="I178" s="41" t="s">
        <v>343</v>
      </c>
      <c r="J178" s="153" t="s">
        <v>743</v>
      </c>
      <c r="K178" s="153" t="s">
        <v>744</v>
      </c>
      <c r="L178" s="156"/>
      <c r="M178" s="158" t="s">
        <v>745</v>
      </c>
      <c r="N178"/>
    </row>
    <row r="179" spans="1:14" ht="12.75">
      <c r="A179" s="150" t="s">
        <v>1106</v>
      </c>
      <c r="B179" s="129"/>
      <c r="C179" s="126" t="s">
        <v>1236</v>
      </c>
      <c r="D179" s="38" t="s">
        <v>2109</v>
      </c>
      <c r="E179" s="44" t="s">
        <v>2014</v>
      </c>
      <c r="F179" s="44" t="s">
        <v>2306</v>
      </c>
      <c r="G179" s="44"/>
      <c r="H179" s="44" t="s">
        <v>2113</v>
      </c>
      <c r="I179" s="44" t="s">
        <v>294</v>
      </c>
      <c r="J179" s="152" t="s">
        <v>746</v>
      </c>
      <c r="K179" s="152" t="s">
        <v>747</v>
      </c>
      <c r="L179" s="155" t="s">
        <v>2135</v>
      </c>
      <c r="M179" s="157" t="s">
        <v>748</v>
      </c>
      <c r="N179"/>
    </row>
    <row r="180" spans="1:14" ht="12.75">
      <c r="A180" s="149" t="s">
        <v>749</v>
      </c>
      <c r="B180" s="128">
        <v>109</v>
      </c>
      <c r="C180" s="125" t="s">
        <v>1591</v>
      </c>
      <c r="D180" s="37" t="s">
        <v>1907</v>
      </c>
      <c r="E180" s="41" t="s">
        <v>1908</v>
      </c>
      <c r="F180" s="41" t="s">
        <v>2301</v>
      </c>
      <c r="G180" s="41" t="s">
        <v>96</v>
      </c>
      <c r="H180" s="41" t="s">
        <v>338</v>
      </c>
      <c r="I180" s="41" t="s">
        <v>339</v>
      </c>
      <c r="J180" s="153" t="s">
        <v>750</v>
      </c>
      <c r="K180" s="153" t="s">
        <v>751</v>
      </c>
      <c r="L180" s="156"/>
      <c r="M180" s="158" t="s">
        <v>752</v>
      </c>
      <c r="N180"/>
    </row>
    <row r="181" spans="1:14" ht="12.75">
      <c r="A181" s="150" t="s">
        <v>1157</v>
      </c>
      <c r="B181" s="129"/>
      <c r="C181" s="126" t="s">
        <v>1370</v>
      </c>
      <c r="D181" s="38" t="s">
        <v>2003</v>
      </c>
      <c r="E181" s="44" t="s">
        <v>1992</v>
      </c>
      <c r="F181" s="44" t="s">
        <v>1914</v>
      </c>
      <c r="G181" s="44"/>
      <c r="H181" s="44" t="s">
        <v>340</v>
      </c>
      <c r="I181" s="44" t="s">
        <v>341</v>
      </c>
      <c r="J181" s="152" t="s">
        <v>753</v>
      </c>
      <c r="K181" s="152" t="s">
        <v>340</v>
      </c>
      <c r="L181" s="155"/>
      <c r="M181" s="157" t="s">
        <v>754</v>
      </c>
      <c r="N181"/>
    </row>
    <row r="182" spans="1:14" ht="12.75">
      <c r="A182" s="151" t="s">
        <v>365</v>
      </c>
      <c r="B182" s="130">
        <v>110</v>
      </c>
      <c r="C182" s="131" t="s">
        <v>1592</v>
      </c>
      <c r="D182" s="72" t="s">
        <v>1903</v>
      </c>
      <c r="E182" s="71" t="s">
        <v>1904</v>
      </c>
      <c r="F182" s="71" t="s">
        <v>2299</v>
      </c>
      <c r="G182" s="71" t="s">
        <v>96</v>
      </c>
      <c r="H182" s="71" t="s">
        <v>333</v>
      </c>
      <c r="I182" s="71" t="s">
        <v>334</v>
      </c>
      <c r="J182" s="114" t="s">
        <v>755</v>
      </c>
      <c r="K182" s="114" t="s">
        <v>756</v>
      </c>
      <c r="L182" s="156"/>
      <c r="M182" s="158" t="s">
        <v>757</v>
      </c>
      <c r="N182"/>
    </row>
    <row r="183" spans="1:14" ht="12.75">
      <c r="A183" s="151" t="s">
        <v>1156</v>
      </c>
      <c r="B183" s="130"/>
      <c r="C183" s="131" t="s">
        <v>1208</v>
      </c>
      <c r="D183" s="72" t="s">
        <v>2001</v>
      </c>
      <c r="E183" s="71" t="s">
        <v>2002</v>
      </c>
      <c r="F183" s="71" t="s">
        <v>2300</v>
      </c>
      <c r="G183" s="71"/>
      <c r="H183" s="71" t="s">
        <v>1905</v>
      </c>
      <c r="I183" s="71" t="s">
        <v>335</v>
      </c>
      <c r="J183" s="114" t="s">
        <v>335</v>
      </c>
      <c r="K183" s="114" t="s">
        <v>758</v>
      </c>
      <c r="L183" s="155" t="s">
        <v>2047</v>
      </c>
      <c r="M183" s="157" t="s">
        <v>759</v>
      </c>
      <c r="N183"/>
    </row>
    <row r="184" spans="1:14" ht="12.75">
      <c r="A184" s="149" t="s">
        <v>1980</v>
      </c>
      <c r="B184" s="128">
        <v>7</v>
      </c>
      <c r="C184" s="125" t="s">
        <v>1499</v>
      </c>
      <c r="D184" s="37" t="s">
        <v>1500</v>
      </c>
      <c r="E184" s="41" t="s">
        <v>1501</v>
      </c>
      <c r="F184" s="41" t="s">
        <v>2181</v>
      </c>
      <c r="G184" s="41" t="s">
        <v>96</v>
      </c>
      <c r="H184" s="41" t="s">
        <v>120</v>
      </c>
      <c r="I184" s="41" t="s">
        <v>121</v>
      </c>
      <c r="J184" s="153" t="s">
        <v>432</v>
      </c>
      <c r="K184" s="153" t="s">
        <v>433</v>
      </c>
      <c r="L184" s="156"/>
      <c r="M184" s="158" t="s">
        <v>434</v>
      </c>
      <c r="N184"/>
    </row>
    <row r="185" spans="1:14" ht="12.75">
      <c r="A185" s="150" t="s">
        <v>1158</v>
      </c>
      <c r="B185" s="129"/>
      <c r="C185" s="126" t="s">
        <v>837</v>
      </c>
      <c r="D185" s="38" t="s">
        <v>1987</v>
      </c>
      <c r="E185" s="44" t="s">
        <v>2123</v>
      </c>
      <c r="F185" s="44" t="s">
        <v>1999</v>
      </c>
      <c r="G185" s="44"/>
      <c r="H185" s="44" t="s">
        <v>344</v>
      </c>
      <c r="I185" s="44" t="s">
        <v>344</v>
      </c>
      <c r="J185" s="152" t="s">
        <v>1894</v>
      </c>
      <c r="K185" s="152" t="s">
        <v>248</v>
      </c>
      <c r="L185" s="155" t="s">
        <v>2019</v>
      </c>
      <c r="M185" s="157" t="s">
        <v>520</v>
      </c>
      <c r="N185"/>
    </row>
    <row r="186" spans="1:14" ht="12.75">
      <c r="A186" s="151" t="s">
        <v>1982</v>
      </c>
      <c r="B186" s="130">
        <v>4</v>
      </c>
      <c r="C186" s="131" t="s">
        <v>1502</v>
      </c>
      <c r="D186" s="72" t="s">
        <v>1503</v>
      </c>
      <c r="E186" s="71" t="s">
        <v>1504</v>
      </c>
      <c r="F186" s="71" t="s">
        <v>2183</v>
      </c>
      <c r="G186" s="71" t="s">
        <v>96</v>
      </c>
      <c r="H186" s="71" t="s">
        <v>124</v>
      </c>
      <c r="I186" s="71" t="s">
        <v>125</v>
      </c>
      <c r="J186" s="114" t="s">
        <v>435</v>
      </c>
      <c r="K186" s="114" t="s">
        <v>436</v>
      </c>
      <c r="L186" s="156"/>
      <c r="M186" s="158" t="s">
        <v>437</v>
      </c>
      <c r="N186"/>
    </row>
    <row r="187" spans="1:14" ht="12.75">
      <c r="A187" s="151" t="s">
        <v>1158</v>
      </c>
      <c r="B187" s="130"/>
      <c r="C187" s="131" t="s">
        <v>1203</v>
      </c>
      <c r="D187" s="72" t="s">
        <v>2012</v>
      </c>
      <c r="E187" s="71" t="s">
        <v>2013</v>
      </c>
      <c r="F187" s="71" t="s">
        <v>2307</v>
      </c>
      <c r="G187" s="71"/>
      <c r="H187" s="71" t="s">
        <v>345</v>
      </c>
      <c r="I187" s="71" t="s">
        <v>345</v>
      </c>
      <c r="J187" s="114" t="s">
        <v>760</v>
      </c>
      <c r="K187" s="114" t="s">
        <v>1892</v>
      </c>
      <c r="L187" s="155" t="s">
        <v>364</v>
      </c>
      <c r="M187" s="157" t="s">
        <v>521</v>
      </c>
      <c r="N187"/>
    </row>
    <row r="188" spans="1:14" ht="13.5">
      <c r="A188" s="149"/>
      <c r="B188" s="128">
        <v>106</v>
      </c>
      <c r="C188" s="125" t="s">
        <v>1518</v>
      </c>
      <c r="D188" s="37" t="s">
        <v>1889</v>
      </c>
      <c r="E188" s="41" t="s">
        <v>1890</v>
      </c>
      <c r="F188" s="41" t="s">
        <v>2297</v>
      </c>
      <c r="G188" s="41" t="s">
        <v>96</v>
      </c>
      <c r="H188" s="41" t="s">
        <v>326</v>
      </c>
      <c r="I188" s="41" t="s">
        <v>327</v>
      </c>
      <c r="J188" s="153" t="s">
        <v>761</v>
      </c>
      <c r="K188" s="153"/>
      <c r="L188" s="161" t="s">
        <v>2026</v>
      </c>
      <c r="M188" s="159"/>
      <c r="N188"/>
    </row>
    <row r="189" spans="1:14" ht="13.5">
      <c r="A189" s="150" t="s">
        <v>1107</v>
      </c>
      <c r="B189" s="129"/>
      <c r="C189" s="126" t="s">
        <v>1271</v>
      </c>
      <c r="D189" s="38" t="s">
        <v>1984</v>
      </c>
      <c r="E189" s="44" t="s">
        <v>1988</v>
      </c>
      <c r="F189" s="44" t="s">
        <v>2298</v>
      </c>
      <c r="G189" s="44"/>
      <c r="H189" s="44" t="s">
        <v>359</v>
      </c>
      <c r="I189" s="44" t="s">
        <v>238</v>
      </c>
      <c r="J189" s="152" t="s">
        <v>726</v>
      </c>
      <c r="K189" s="152"/>
      <c r="L189" s="162"/>
      <c r="M189" s="160"/>
      <c r="N189"/>
    </row>
    <row r="190" spans="1:14" ht="13.5">
      <c r="A190" s="149"/>
      <c r="B190" s="128">
        <v>107</v>
      </c>
      <c r="C190" s="125" t="s">
        <v>1589</v>
      </c>
      <c r="D190" s="37" t="s">
        <v>2017</v>
      </c>
      <c r="E190" s="41" t="s">
        <v>2018</v>
      </c>
      <c r="F190" s="41" t="s">
        <v>2308</v>
      </c>
      <c r="G190" s="41" t="s">
        <v>96</v>
      </c>
      <c r="H190" s="41" t="s">
        <v>346</v>
      </c>
      <c r="I190" s="41" t="s">
        <v>347</v>
      </c>
      <c r="J190" s="153" t="s">
        <v>762</v>
      </c>
      <c r="K190" s="153"/>
      <c r="L190" s="161" t="s">
        <v>2029</v>
      </c>
      <c r="M190" s="159"/>
      <c r="N190"/>
    </row>
    <row r="191" spans="1:14" ht="13.5">
      <c r="A191" s="150" t="s">
        <v>1157</v>
      </c>
      <c r="B191" s="129"/>
      <c r="C191" s="126" t="s">
        <v>1061</v>
      </c>
      <c r="D191" s="38" t="s">
        <v>2020</v>
      </c>
      <c r="E191" s="44" t="s">
        <v>2021</v>
      </c>
      <c r="F191" s="44" t="s">
        <v>2309</v>
      </c>
      <c r="G191" s="44"/>
      <c r="H191" s="44" t="s">
        <v>360</v>
      </c>
      <c r="I191" s="44" t="s">
        <v>348</v>
      </c>
      <c r="J191" s="152" t="s">
        <v>336</v>
      </c>
      <c r="K191" s="152"/>
      <c r="L191" s="162"/>
      <c r="M191" s="160"/>
      <c r="N191"/>
    </row>
    <row r="192" spans="1:14" ht="13.5">
      <c r="A192" s="149"/>
      <c r="B192" s="128">
        <v>72</v>
      </c>
      <c r="C192" s="125" t="s">
        <v>1555</v>
      </c>
      <c r="D192" s="37" t="s">
        <v>1715</v>
      </c>
      <c r="E192" s="41" t="s">
        <v>1716</v>
      </c>
      <c r="F192" s="41" t="s">
        <v>2193</v>
      </c>
      <c r="G192" s="41" t="s">
        <v>96</v>
      </c>
      <c r="H192" s="41" t="s">
        <v>192</v>
      </c>
      <c r="I192" s="41" t="s">
        <v>193</v>
      </c>
      <c r="J192" s="153"/>
      <c r="K192" s="153"/>
      <c r="L192" s="161" t="s">
        <v>2029</v>
      </c>
      <c r="M192" s="159"/>
      <c r="N192"/>
    </row>
    <row r="193" spans="1:14" ht="13.5">
      <c r="A193" s="150" t="s">
        <v>1106</v>
      </c>
      <c r="B193" s="129"/>
      <c r="C193" s="126" t="s">
        <v>1247</v>
      </c>
      <c r="D193" s="38" t="s">
        <v>1739</v>
      </c>
      <c r="E193" s="44" t="s">
        <v>1728</v>
      </c>
      <c r="F193" s="44" t="s">
        <v>2243</v>
      </c>
      <c r="G193" s="44"/>
      <c r="H193" s="44" t="s">
        <v>1739</v>
      </c>
      <c r="I193" s="44" t="s">
        <v>261</v>
      </c>
      <c r="J193" s="152"/>
      <c r="K193" s="152"/>
      <c r="L193" s="162"/>
      <c r="M193" s="160"/>
      <c r="N193"/>
    </row>
    <row r="194" spans="1:14" ht="13.5">
      <c r="A194" s="149"/>
      <c r="B194" s="128">
        <v>61</v>
      </c>
      <c r="C194" s="125" t="s">
        <v>1544</v>
      </c>
      <c r="D194" s="37" t="s">
        <v>1676</v>
      </c>
      <c r="E194" s="41" t="s">
        <v>1677</v>
      </c>
      <c r="F194" s="41" t="s">
        <v>1715</v>
      </c>
      <c r="G194" s="41" t="s">
        <v>96</v>
      </c>
      <c r="H194" s="41" t="s">
        <v>172</v>
      </c>
      <c r="I194" s="41" t="s">
        <v>173</v>
      </c>
      <c r="J194" s="153"/>
      <c r="K194" s="153"/>
      <c r="L194" s="161" t="s">
        <v>174</v>
      </c>
      <c r="M194" s="159"/>
      <c r="N194"/>
    </row>
    <row r="195" spans="1:14" ht="13.5">
      <c r="A195" s="150" t="s">
        <v>1107</v>
      </c>
      <c r="B195" s="129"/>
      <c r="C195" s="126" t="s">
        <v>1316</v>
      </c>
      <c r="D195" s="38" t="s">
        <v>1823</v>
      </c>
      <c r="E195" s="44" t="s">
        <v>2074</v>
      </c>
      <c r="F195" s="44" t="s">
        <v>1824</v>
      </c>
      <c r="G195" s="44"/>
      <c r="H195" s="44" t="s">
        <v>291</v>
      </c>
      <c r="I195" s="44" t="s">
        <v>1764</v>
      </c>
      <c r="J195" s="152"/>
      <c r="K195" s="152"/>
      <c r="L195" s="162"/>
      <c r="M195" s="160"/>
      <c r="N195"/>
    </row>
    <row r="196" spans="1:14" ht="13.5">
      <c r="A196" s="149"/>
      <c r="B196" s="128">
        <v>94</v>
      </c>
      <c r="C196" s="125" t="s">
        <v>1577</v>
      </c>
      <c r="D196" s="37" t="s">
        <v>1464</v>
      </c>
      <c r="E196" s="41" t="s">
        <v>2072</v>
      </c>
      <c r="F196" s="41" t="s">
        <v>2240</v>
      </c>
      <c r="G196" s="41" t="s">
        <v>96</v>
      </c>
      <c r="H196" s="41" t="s">
        <v>349</v>
      </c>
      <c r="I196" s="41"/>
      <c r="J196" s="153"/>
      <c r="K196" s="153"/>
      <c r="L196" s="161" t="s">
        <v>174</v>
      </c>
      <c r="M196" s="159"/>
      <c r="N196"/>
    </row>
    <row r="197" spans="1:14" ht="13.5">
      <c r="A197" s="150" t="s">
        <v>1106</v>
      </c>
      <c r="B197" s="129"/>
      <c r="C197" s="126" t="s">
        <v>1218</v>
      </c>
      <c r="D197" s="38" t="s">
        <v>1860</v>
      </c>
      <c r="E197" s="44" t="s">
        <v>2073</v>
      </c>
      <c r="F197" s="44" t="s">
        <v>2241</v>
      </c>
      <c r="G197" s="44"/>
      <c r="H197" s="44" t="s">
        <v>1617</v>
      </c>
      <c r="I197" s="44"/>
      <c r="J197" s="152"/>
      <c r="K197" s="152"/>
      <c r="L197" s="162"/>
      <c r="M197" s="160"/>
      <c r="N197"/>
    </row>
    <row r="198" spans="1:14" ht="13.5">
      <c r="A198" s="149"/>
      <c r="B198" s="128">
        <v>21</v>
      </c>
      <c r="C198" s="125" t="s">
        <v>1507</v>
      </c>
      <c r="D198" s="37" t="s">
        <v>1642</v>
      </c>
      <c r="E198" s="41" t="s">
        <v>1643</v>
      </c>
      <c r="F198" s="41" t="s">
        <v>1712</v>
      </c>
      <c r="G198" s="41"/>
      <c r="H198" s="41"/>
      <c r="I198" s="41"/>
      <c r="J198" s="153"/>
      <c r="K198" s="153"/>
      <c r="L198" s="161" t="s">
        <v>2026</v>
      </c>
      <c r="M198" s="159"/>
      <c r="N198"/>
    </row>
    <row r="199" spans="1:14" ht="13.5">
      <c r="A199" s="150" t="s">
        <v>1158</v>
      </c>
      <c r="B199" s="129"/>
      <c r="C199" s="126" t="s">
        <v>1203</v>
      </c>
      <c r="D199" s="38" t="s">
        <v>1854</v>
      </c>
      <c r="E199" s="44" t="s">
        <v>1832</v>
      </c>
      <c r="F199" s="44" t="s">
        <v>1718</v>
      </c>
      <c r="G199" s="44"/>
      <c r="H199" s="44"/>
      <c r="I199" s="44"/>
      <c r="J199" s="152"/>
      <c r="K199" s="152"/>
      <c r="L199" s="162"/>
      <c r="M199" s="160"/>
      <c r="N199"/>
    </row>
    <row r="200" spans="1:14" ht="13.5">
      <c r="A200" s="149"/>
      <c r="B200" s="128">
        <v>91</v>
      </c>
      <c r="C200" s="125" t="s">
        <v>1574</v>
      </c>
      <c r="D200" s="37" t="s">
        <v>1762</v>
      </c>
      <c r="E200" s="41" t="s">
        <v>1763</v>
      </c>
      <c r="F200" s="41" t="s">
        <v>2167</v>
      </c>
      <c r="G200" s="41"/>
      <c r="H200" s="41"/>
      <c r="I200" s="41"/>
      <c r="J200" s="153"/>
      <c r="K200" s="153"/>
      <c r="L200" s="161" t="s">
        <v>2029</v>
      </c>
      <c r="M200" s="159"/>
      <c r="N200"/>
    </row>
    <row r="201" spans="1:14" ht="13.5">
      <c r="A201" s="150" t="s">
        <v>1113</v>
      </c>
      <c r="B201" s="129"/>
      <c r="C201" s="126" t="s">
        <v>1349</v>
      </c>
      <c r="D201" s="38" t="s">
        <v>1869</v>
      </c>
      <c r="E201" s="44" t="s">
        <v>1775</v>
      </c>
      <c r="F201" s="44" t="s">
        <v>1761</v>
      </c>
      <c r="G201" s="44"/>
      <c r="H201" s="44"/>
      <c r="I201" s="44"/>
      <c r="J201" s="152"/>
      <c r="K201" s="152"/>
      <c r="L201" s="162"/>
      <c r="M201" s="160"/>
      <c r="N201"/>
    </row>
    <row r="202" spans="1:14" ht="13.5">
      <c r="A202" s="149"/>
      <c r="B202" s="128">
        <v>120</v>
      </c>
      <c r="C202" s="125" t="s">
        <v>1601</v>
      </c>
      <c r="D202" s="37" t="s">
        <v>1962</v>
      </c>
      <c r="E202" s="41" t="s">
        <v>1963</v>
      </c>
      <c r="F202" s="41" t="s">
        <v>2272</v>
      </c>
      <c r="G202" s="41"/>
      <c r="H202" s="41"/>
      <c r="I202" s="41"/>
      <c r="J202" s="153"/>
      <c r="K202" s="153"/>
      <c r="L202" s="161" t="s">
        <v>2029</v>
      </c>
      <c r="M202" s="159"/>
      <c r="N202"/>
    </row>
    <row r="203" spans="1:14" ht="13.5">
      <c r="A203" s="150" t="s">
        <v>1106</v>
      </c>
      <c r="B203" s="129"/>
      <c r="C203" s="126" t="s">
        <v>1126</v>
      </c>
      <c r="D203" s="38" t="s">
        <v>1964</v>
      </c>
      <c r="E203" s="44" t="s">
        <v>2109</v>
      </c>
      <c r="F203" s="44" t="s">
        <v>1939</v>
      </c>
      <c r="G203" s="44"/>
      <c r="H203" s="44"/>
      <c r="I203" s="44"/>
      <c r="J203" s="152"/>
      <c r="K203" s="152"/>
      <c r="L203" s="162"/>
      <c r="M203" s="160"/>
      <c r="N203"/>
    </row>
    <row r="204" spans="1:14" ht="13.5">
      <c r="A204" s="149"/>
      <c r="B204" s="128">
        <v>97</v>
      </c>
      <c r="C204" s="125" t="s">
        <v>1580</v>
      </c>
      <c r="D204" s="37" t="s">
        <v>1849</v>
      </c>
      <c r="E204" s="41" t="s">
        <v>1850</v>
      </c>
      <c r="F204" s="41" t="s">
        <v>2279</v>
      </c>
      <c r="G204" s="41"/>
      <c r="H204" s="41"/>
      <c r="I204" s="41"/>
      <c r="J204" s="153"/>
      <c r="K204" s="153"/>
      <c r="L204" s="161" t="s">
        <v>2029</v>
      </c>
      <c r="M204" s="159"/>
      <c r="N204"/>
    </row>
    <row r="205" spans="1:14" ht="13.5">
      <c r="A205" s="150" t="s">
        <v>1107</v>
      </c>
      <c r="B205" s="129"/>
      <c r="C205" s="126" t="s">
        <v>1413</v>
      </c>
      <c r="D205" s="38" t="s">
        <v>1851</v>
      </c>
      <c r="E205" s="44" t="s">
        <v>1872</v>
      </c>
      <c r="F205" s="44" t="s">
        <v>2280</v>
      </c>
      <c r="G205" s="44"/>
      <c r="H205" s="44"/>
      <c r="I205" s="44"/>
      <c r="J205" s="152"/>
      <c r="K205" s="152"/>
      <c r="L205" s="162"/>
      <c r="M205" s="160"/>
      <c r="N205"/>
    </row>
    <row r="206" spans="1:14" ht="13.5">
      <c r="A206" s="149"/>
      <c r="B206" s="128">
        <v>85</v>
      </c>
      <c r="C206" s="125" t="s">
        <v>1568</v>
      </c>
      <c r="D206" s="37" t="s">
        <v>1777</v>
      </c>
      <c r="E206" s="41" t="s">
        <v>1778</v>
      </c>
      <c r="F206" s="41" t="s">
        <v>2226</v>
      </c>
      <c r="G206" s="41"/>
      <c r="H206" s="41"/>
      <c r="I206" s="41"/>
      <c r="J206" s="153"/>
      <c r="K206" s="153"/>
      <c r="L206" s="161" t="s">
        <v>2029</v>
      </c>
      <c r="M206" s="159"/>
      <c r="N206"/>
    </row>
    <row r="207" spans="1:14" ht="13.5">
      <c r="A207" s="150" t="s">
        <v>1154</v>
      </c>
      <c r="B207" s="129"/>
      <c r="C207" s="126" t="s">
        <v>900</v>
      </c>
      <c r="D207" s="38" t="s">
        <v>1792</v>
      </c>
      <c r="E207" s="44" t="s">
        <v>2107</v>
      </c>
      <c r="F207" s="44" t="s">
        <v>1878</v>
      </c>
      <c r="G207" s="44"/>
      <c r="H207" s="44"/>
      <c r="I207" s="44"/>
      <c r="J207" s="152"/>
      <c r="K207" s="152"/>
      <c r="L207" s="162"/>
      <c r="M207" s="160"/>
      <c r="N207"/>
    </row>
    <row r="208" spans="1:14" ht="13.5">
      <c r="A208" s="149"/>
      <c r="B208" s="128">
        <v>111</v>
      </c>
      <c r="C208" s="125" t="s">
        <v>1593</v>
      </c>
      <c r="D208" s="37" t="s">
        <v>1875</v>
      </c>
      <c r="E208" s="41" t="s">
        <v>1876</v>
      </c>
      <c r="F208" s="41" t="s">
        <v>2275</v>
      </c>
      <c r="G208" s="41"/>
      <c r="H208" s="41"/>
      <c r="I208" s="41"/>
      <c r="J208" s="153"/>
      <c r="K208" s="153"/>
      <c r="L208" s="161" t="s">
        <v>2029</v>
      </c>
      <c r="M208" s="159"/>
      <c r="N208"/>
    </row>
    <row r="209" spans="1:14" ht="13.5">
      <c r="A209" s="150" t="s">
        <v>1107</v>
      </c>
      <c r="B209" s="129"/>
      <c r="C209" s="126" t="s">
        <v>1093</v>
      </c>
      <c r="D209" s="38" t="s">
        <v>1955</v>
      </c>
      <c r="E209" s="44" t="s">
        <v>2105</v>
      </c>
      <c r="F209" s="44" t="s">
        <v>1991</v>
      </c>
      <c r="G209" s="44"/>
      <c r="H209" s="44"/>
      <c r="I209" s="44"/>
      <c r="J209" s="152"/>
      <c r="K209" s="152"/>
      <c r="L209" s="162"/>
      <c r="M209" s="160"/>
      <c r="N209"/>
    </row>
    <row r="210" spans="1:14" ht="13.5">
      <c r="A210" s="149"/>
      <c r="B210" s="128">
        <v>9</v>
      </c>
      <c r="C210" s="125" t="s">
        <v>1490</v>
      </c>
      <c r="D210" s="37" t="s">
        <v>1491</v>
      </c>
      <c r="E210" s="41" t="s">
        <v>1492</v>
      </c>
      <c r="F210" s="41" t="s">
        <v>1500</v>
      </c>
      <c r="G210" s="41"/>
      <c r="H210" s="41"/>
      <c r="I210" s="41"/>
      <c r="J210" s="153"/>
      <c r="K210" s="153"/>
      <c r="L210" s="161" t="s">
        <v>2289</v>
      </c>
      <c r="M210" s="159"/>
      <c r="N210"/>
    </row>
    <row r="211" spans="1:14" ht="13.5">
      <c r="A211" s="150" t="s">
        <v>1158</v>
      </c>
      <c r="B211" s="129"/>
      <c r="C211" s="126" t="s">
        <v>840</v>
      </c>
      <c r="D211" s="38" t="s">
        <v>1981</v>
      </c>
      <c r="E211" s="44" t="s">
        <v>2120</v>
      </c>
      <c r="F211" s="44" t="s">
        <v>2111</v>
      </c>
      <c r="G211" s="44"/>
      <c r="H211" s="44"/>
      <c r="I211" s="44"/>
      <c r="J211" s="152"/>
      <c r="K211" s="152"/>
      <c r="L211" s="162"/>
      <c r="M211" s="160"/>
      <c r="N211"/>
    </row>
    <row r="212" spans="1:14" ht="13.5">
      <c r="A212" s="149"/>
      <c r="B212" s="128">
        <v>5</v>
      </c>
      <c r="C212" s="125" t="s">
        <v>1496</v>
      </c>
      <c r="D212" s="37" t="s">
        <v>1497</v>
      </c>
      <c r="E212" s="41" t="s">
        <v>1498</v>
      </c>
      <c r="F212" s="41" t="s">
        <v>2179</v>
      </c>
      <c r="G212" s="41"/>
      <c r="H212" s="41"/>
      <c r="I212" s="41"/>
      <c r="J212" s="153"/>
      <c r="K212" s="153"/>
      <c r="L212" s="161" t="s">
        <v>2029</v>
      </c>
      <c r="M212" s="159"/>
      <c r="N212"/>
    </row>
    <row r="213" spans="1:14" ht="13.5">
      <c r="A213" s="150" t="s">
        <v>1155</v>
      </c>
      <c r="B213" s="129"/>
      <c r="C213" s="126" t="s">
        <v>833</v>
      </c>
      <c r="D213" s="38" t="s">
        <v>1985</v>
      </c>
      <c r="E213" s="44" t="s">
        <v>1788</v>
      </c>
      <c r="F213" s="44" t="s">
        <v>2291</v>
      </c>
      <c r="G213" s="44"/>
      <c r="H213" s="44"/>
      <c r="I213" s="44"/>
      <c r="J213" s="152"/>
      <c r="K213" s="152"/>
      <c r="L213" s="162"/>
      <c r="M213" s="160"/>
      <c r="N213"/>
    </row>
    <row r="214" spans="1:14" ht="13.5">
      <c r="A214" s="149"/>
      <c r="B214" s="128">
        <v>128</v>
      </c>
      <c r="C214" s="125" t="s">
        <v>1546</v>
      </c>
      <c r="D214" s="37" t="s">
        <v>1895</v>
      </c>
      <c r="E214" s="41" t="s">
        <v>1997</v>
      </c>
      <c r="F214" s="41" t="s">
        <v>2294</v>
      </c>
      <c r="G214" s="41"/>
      <c r="H214" s="41"/>
      <c r="I214" s="41"/>
      <c r="J214" s="153"/>
      <c r="K214" s="153"/>
      <c r="L214" s="161" t="s">
        <v>2295</v>
      </c>
      <c r="M214" s="159"/>
      <c r="N214"/>
    </row>
    <row r="215" spans="1:14" ht="13.5">
      <c r="A215" s="150" t="s">
        <v>1157</v>
      </c>
      <c r="B215" s="129"/>
      <c r="C215" s="126" t="s">
        <v>986</v>
      </c>
      <c r="D215" s="38" t="s">
        <v>1992</v>
      </c>
      <c r="E215" s="44" t="s">
        <v>1996</v>
      </c>
      <c r="F215" s="44" t="s">
        <v>2296</v>
      </c>
      <c r="G215" s="44"/>
      <c r="H215" s="44"/>
      <c r="I215" s="44"/>
      <c r="J215" s="152"/>
      <c r="K215" s="152"/>
      <c r="L215" s="162"/>
      <c r="M215" s="160"/>
      <c r="N215"/>
    </row>
    <row r="216" spans="1:14" ht="13.5">
      <c r="A216" s="149"/>
      <c r="B216" s="128">
        <v>117</v>
      </c>
      <c r="C216" s="125" t="s">
        <v>1599</v>
      </c>
      <c r="D216" s="37" t="s">
        <v>2058</v>
      </c>
      <c r="E216" s="41" t="s">
        <v>2059</v>
      </c>
      <c r="F216" s="41"/>
      <c r="G216" s="41"/>
      <c r="H216" s="41"/>
      <c r="I216" s="41"/>
      <c r="J216" s="153"/>
      <c r="K216" s="153"/>
      <c r="L216" s="161" t="s">
        <v>2029</v>
      </c>
      <c r="M216" s="159"/>
      <c r="N216"/>
    </row>
    <row r="217" spans="1:14" ht="13.5">
      <c r="A217" s="150" t="s">
        <v>1106</v>
      </c>
      <c r="B217" s="129"/>
      <c r="C217" s="126" t="s">
        <v>1281</v>
      </c>
      <c r="D217" s="38" t="s">
        <v>2060</v>
      </c>
      <c r="E217" s="44" t="s">
        <v>1805</v>
      </c>
      <c r="F217" s="44"/>
      <c r="G217" s="44"/>
      <c r="H217" s="44"/>
      <c r="I217" s="44"/>
      <c r="J217" s="152"/>
      <c r="K217" s="152"/>
      <c r="L217" s="162"/>
      <c r="M217" s="160"/>
      <c r="N217"/>
    </row>
    <row r="218" spans="1:14" ht="13.5">
      <c r="A218" s="149"/>
      <c r="B218" s="128">
        <v>59</v>
      </c>
      <c r="C218" s="125" t="s">
        <v>1542</v>
      </c>
      <c r="D218" s="37" t="s">
        <v>1662</v>
      </c>
      <c r="E218" s="41" t="s">
        <v>1663</v>
      </c>
      <c r="F218" s="41"/>
      <c r="G218" s="41"/>
      <c r="H218" s="41"/>
      <c r="I218" s="41"/>
      <c r="J218" s="153"/>
      <c r="K218" s="153"/>
      <c r="L218" s="161" t="s">
        <v>2029</v>
      </c>
      <c r="M218" s="159"/>
      <c r="N218"/>
    </row>
    <row r="219" spans="1:14" ht="13.5">
      <c r="A219" s="150" t="s">
        <v>1109</v>
      </c>
      <c r="B219" s="129"/>
      <c r="C219" s="126" t="s">
        <v>1226</v>
      </c>
      <c r="D219" s="38" t="s">
        <v>1616</v>
      </c>
      <c r="E219" s="44" t="s">
        <v>1821</v>
      </c>
      <c r="F219" s="44"/>
      <c r="G219" s="44"/>
      <c r="H219" s="44"/>
      <c r="I219" s="44"/>
      <c r="J219" s="152"/>
      <c r="K219" s="152"/>
      <c r="L219" s="162"/>
      <c r="M219" s="160"/>
      <c r="N219"/>
    </row>
    <row r="220" spans="1:14" ht="13.5">
      <c r="A220" s="149"/>
      <c r="B220" s="128">
        <v>49</v>
      </c>
      <c r="C220" s="125" t="s">
        <v>1534</v>
      </c>
      <c r="D220" s="37" t="s">
        <v>1669</v>
      </c>
      <c r="E220" s="41" t="s">
        <v>1670</v>
      </c>
      <c r="F220" s="41"/>
      <c r="G220" s="41"/>
      <c r="H220" s="41"/>
      <c r="I220" s="41"/>
      <c r="J220" s="153"/>
      <c r="K220" s="153"/>
      <c r="L220" s="161" t="s">
        <v>2029</v>
      </c>
      <c r="M220" s="159"/>
      <c r="N220"/>
    </row>
    <row r="221" spans="1:14" ht="13.5">
      <c r="A221" s="150" t="s">
        <v>1109</v>
      </c>
      <c r="B221" s="129"/>
      <c r="C221" s="126" t="s">
        <v>1198</v>
      </c>
      <c r="D221" s="38" t="s">
        <v>2067</v>
      </c>
      <c r="E221" s="44" t="s">
        <v>1929</v>
      </c>
      <c r="F221" s="44"/>
      <c r="G221" s="44"/>
      <c r="H221" s="44"/>
      <c r="I221" s="44"/>
      <c r="J221" s="152"/>
      <c r="K221" s="152"/>
      <c r="L221" s="162"/>
      <c r="M221" s="160"/>
      <c r="N221"/>
    </row>
    <row r="222" spans="1:14" ht="13.5">
      <c r="A222" s="149"/>
      <c r="B222" s="128">
        <v>119</v>
      </c>
      <c r="C222" s="125" t="s">
        <v>1600</v>
      </c>
      <c r="D222" s="37" t="s">
        <v>1696</v>
      </c>
      <c r="E222" s="41" t="s">
        <v>1645</v>
      </c>
      <c r="F222" s="41"/>
      <c r="G222" s="41"/>
      <c r="H222" s="41"/>
      <c r="I222" s="41"/>
      <c r="J222" s="153"/>
      <c r="K222" s="153"/>
      <c r="L222" s="161" t="s">
        <v>2029</v>
      </c>
      <c r="M222" s="159"/>
      <c r="N222"/>
    </row>
    <row r="223" spans="1:14" ht="13.5">
      <c r="A223" s="150" t="s">
        <v>1106</v>
      </c>
      <c r="B223" s="129"/>
      <c r="C223" s="126" t="s">
        <v>1049</v>
      </c>
      <c r="D223" s="38" t="s">
        <v>1939</v>
      </c>
      <c r="E223" s="44" t="s">
        <v>2098</v>
      </c>
      <c r="F223" s="44"/>
      <c r="G223" s="44"/>
      <c r="H223" s="44"/>
      <c r="I223" s="44"/>
      <c r="J223" s="152"/>
      <c r="K223" s="152"/>
      <c r="L223" s="162"/>
      <c r="M223" s="160"/>
      <c r="N223"/>
    </row>
    <row r="224" spans="1:14" ht="13.5">
      <c r="A224" s="149"/>
      <c r="B224" s="128">
        <v>113</v>
      </c>
      <c r="C224" s="125" t="s">
        <v>1595</v>
      </c>
      <c r="D224" s="37" t="s">
        <v>1912</v>
      </c>
      <c r="E224" s="41" t="s">
        <v>1913</v>
      </c>
      <c r="F224" s="41"/>
      <c r="G224" s="41"/>
      <c r="H224" s="41"/>
      <c r="I224" s="41"/>
      <c r="J224" s="153"/>
      <c r="K224" s="153"/>
      <c r="L224" s="161" t="s">
        <v>2005</v>
      </c>
      <c r="M224" s="159"/>
      <c r="N224"/>
    </row>
    <row r="225" spans="1:14" ht="13.5">
      <c r="A225" s="150" t="s">
        <v>1109</v>
      </c>
      <c r="B225" s="129"/>
      <c r="C225" s="126" t="s">
        <v>833</v>
      </c>
      <c r="D225" s="38" t="s">
        <v>2006</v>
      </c>
      <c r="E225" s="44" t="s">
        <v>2007</v>
      </c>
      <c r="F225" s="44"/>
      <c r="G225" s="44"/>
      <c r="H225" s="44"/>
      <c r="I225" s="44"/>
      <c r="J225" s="152"/>
      <c r="K225" s="152"/>
      <c r="L225" s="162"/>
      <c r="M225" s="160"/>
      <c r="N225"/>
    </row>
    <row r="226" spans="1:14" ht="13.5">
      <c r="A226" s="149"/>
      <c r="B226" s="128">
        <v>125</v>
      </c>
      <c r="C226" s="125" t="s">
        <v>1605</v>
      </c>
      <c r="D226" s="37" t="s">
        <v>2008</v>
      </c>
      <c r="E226" s="41" t="s">
        <v>2009</v>
      </c>
      <c r="F226" s="41"/>
      <c r="G226" s="41"/>
      <c r="H226" s="41"/>
      <c r="I226" s="41"/>
      <c r="J226" s="153"/>
      <c r="K226" s="153"/>
      <c r="L226" s="161" t="s">
        <v>2029</v>
      </c>
      <c r="M226" s="159"/>
      <c r="N226"/>
    </row>
    <row r="227" spans="1:14" ht="13.5">
      <c r="A227" s="150" t="s">
        <v>1156</v>
      </c>
      <c r="B227" s="129"/>
      <c r="C227" s="126" t="s">
        <v>1226</v>
      </c>
      <c r="D227" s="38" t="s">
        <v>2010</v>
      </c>
      <c r="E227" s="44" t="s">
        <v>2011</v>
      </c>
      <c r="F227" s="44"/>
      <c r="G227" s="44"/>
      <c r="H227" s="44"/>
      <c r="I227" s="44"/>
      <c r="J227" s="152"/>
      <c r="K227" s="152"/>
      <c r="L227" s="162"/>
      <c r="M227" s="160"/>
      <c r="N227"/>
    </row>
    <row r="228" spans="1:14" ht="13.5">
      <c r="A228" s="149"/>
      <c r="B228" s="128">
        <v>95</v>
      </c>
      <c r="C228" s="125" t="s">
        <v>1578</v>
      </c>
      <c r="D228" s="37" t="s">
        <v>2022</v>
      </c>
      <c r="E228" s="41" t="s">
        <v>2023</v>
      </c>
      <c r="F228" s="41"/>
      <c r="G228" s="41"/>
      <c r="H228" s="41"/>
      <c r="I228" s="41"/>
      <c r="J228" s="153"/>
      <c r="K228" s="153"/>
      <c r="L228" s="161" t="s">
        <v>2124</v>
      </c>
      <c r="M228" s="159"/>
      <c r="N228"/>
    </row>
    <row r="229" spans="1:14" ht="13.5">
      <c r="A229" s="150" t="s">
        <v>1113</v>
      </c>
      <c r="B229" s="129"/>
      <c r="C229" s="126" t="s">
        <v>1208</v>
      </c>
      <c r="D229" s="38" t="s">
        <v>2024</v>
      </c>
      <c r="E229" s="44" t="s">
        <v>2025</v>
      </c>
      <c r="F229" s="44"/>
      <c r="G229" s="44"/>
      <c r="H229" s="44"/>
      <c r="I229" s="44"/>
      <c r="J229" s="152"/>
      <c r="K229" s="152"/>
      <c r="L229" s="162"/>
      <c r="M229" s="160"/>
      <c r="N229"/>
    </row>
    <row r="230" spans="1:14" ht="13.5">
      <c r="A230" s="149"/>
      <c r="B230" s="128">
        <v>31</v>
      </c>
      <c r="C230" s="125" t="s">
        <v>1516</v>
      </c>
      <c r="D230" s="37"/>
      <c r="E230" s="41"/>
      <c r="F230" s="41"/>
      <c r="G230" s="41"/>
      <c r="H230" s="41"/>
      <c r="I230" s="41"/>
      <c r="J230" s="153"/>
      <c r="K230" s="153"/>
      <c r="L230" s="161" t="s">
        <v>2027</v>
      </c>
      <c r="M230" s="159"/>
      <c r="N230"/>
    </row>
    <row r="231" spans="1:14" ht="13.5">
      <c r="A231" s="150" t="s">
        <v>1107</v>
      </c>
      <c r="B231" s="129"/>
      <c r="C231" s="126" t="s">
        <v>1198</v>
      </c>
      <c r="D231" s="38"/>
      <c r="E231" s="44"/>
      <c r="F231" s="44"/>
      <c r="G231" s="44"/>
      <c r="H231" s="44"/>
      <c r="I231" s="44"/>
      <c r="J231" s="152"/>
      <c r="K231" s="152"/>
      <c r="L231" s="162"/>
      <c r="M231" s="160"/>
      <c r="N231"/>
    </row>
    <row r="232" spans="1:14" ht="13.5">
      <c r="A232" s="149"/>
      <c r="B232" s="128">
        <v>54</v>
      </c>
      <c r="C232" s="125" t="s">
        <v>1538</v>
      </c>
      <c r="D232" s="37"/>
      <c r="E232" s="41"/>
      <c r="F232" s="41"/>
      <c r="G232" s="41"/>
      <c r="H232" s="41"/>
      <c r="I232" s="41"/>
      <c r="J232" s="153"/>
      <c r="K232" s="153"/>
      <c r="L232" s="161" t="s">
        <v>2026</v>
      </c>
      <c r="M232" s="159"/>
      <c r="N232"/>
    </row>
    <row r="233" spans="1:14" ht="13.5">
      <c r="A233" s="150" t="s">
        <v>1113</v>
      </c>
      <c r="B233" s="129"/>
      <c r="C233" s="126" t="s">
        <v>1260</v>
      </c>
      <c r="D233" s="38"/>
      <c r="E233" s="44"/>
      <c r="F233" s="44"/>
      <c r="G233" s="44"/>
      <c r="H233" s="44"/>
      <c r="I233" s="44"/>
      <c r="J233" s="152"/>
      <c r="K233" s="152"/>
      <c r="L233" s="162"/>
      <c r="M233" s="160"/>
      <c r="N233"/>
    </row>
    <row r="234" spans="1:14" ht="13.5">
      <c r="A234" s="149"/>
      <c r="B234" s="128">
        <v>77</v>
      </c>
      <c r="C234" s="125" t="s">
        <v>1560</v>
      </c>
      <c r="D234" s="37"/>
      <c r="E234" s="41"/>
      <c r="F234" s="41"/>
      <c r="G234" s="41"/>
      <c r="H234" s="41"/>
      <c r="I234" s="41"/>
      <c r="J234" s="153"/>
      <c r="K234" s="153"/>
      <c r="L234" s="161" t="s">
        <v>2127</v>
      </c>
      <c r="M234" s="159"/>
      <c r="N234"/>
    </row>
    <row r="235" spans="1:14" ht="13.5">
      <c r="A235" s="150" t="s">
        <v>1109</v>
      </c>
      <c r="B235" s="129"/>
      <c r="C235" s="126" t="s">
        <v>1198</v>
      </c>
      <c r="D235" s="38"/>
      <c r="E235" s="44"/>
      <c r="F235" s="44"/>
      <c r="G235" s="44"/>
      <c r="H235" s="44"/>
      <c r="I235" s="44"/>
      <c r="J235" s="152"/>
      <c r="K235" s="152"/>
      <c r="L235" s="162"/>
      <c r="M235" s="160"/>
      <c r="N235"/>
    </row>
    <row r="236" spans="1:14" ht="13.5">
      <c r="A236" s="149"/>
      <c r="B236" s="128">
        <v>101</v>
      </c>
      <c r="C236" s="125" t="s">
        <v>1584</v>
      </c>
      <c r="D236" s="37"/>
      <c r="E236" s="41"/>
      <c r="F236" s="41"/>
      <c r="G236" s="41"/>
      <c r="H236" s="41"/>
      <c r="I236" s="41"/>
      <c r="J236" s="153"/>
      <c r="K236" s="153"/>
      <c r="L236" s="161" t="s">
        <v>2026</v>
      </c>
      <c r="M236" s="159"/>
      <c r="N236"/>
    </row>
    <row r="237" spans="1:14" ht="13.5">
      <c r="A237" s="150" t="s">
        <v>1107</v>
      </c>
      <c r="B237" s="129"/>
      <c r="C237" s="126" t="s">
        <v>1198</v>
      </c>
      <c r="D237" s="38"/>
      <c r="E237" s="44"/>
      <c r="F237" s="44"/>
      <c r="G237" s="44"/>
      <c r="H237" s="44"/>
      <c r="I237" s="44"/>
      <c r="J237" s="152"/>
      <c r="K237" s="152"/>
      <c r="L237" s="162"/>
      <c r="M237" s="160"/>
      <c r="N237"/>
    </row>
    <row r="238" spans="1:14" ht="13.5">
      <c r="A238" s="149"/>
      <c r="B238" s="128">
        <v>114</v>
      </c>
      <c r="C238" s="125" t="s">
        <v>1596</v>
      </c>
      <c r="D238" s="37"/>
      <c r="E238" s="41"/>
      <c r="F238" s="41"/>
      <c r="G238" s="41"/>
      <c r="H238" s="41"/>
      <c r="I238" s="41"/>
      <c r="J238" s="153"/>
      <c r="K238" s="153"/>
      <c r="L238" s="161" t="s">
        <v>2028</v>
      </c>
      <c r="M238" s="159"/>
      <c r="N238"/>
    </row>
    <row r="239" spans="1:14" ht="13.5">
      <c r="A239" s="150" t="s">
        <v>1106</v>
      </c>
      <c r="B239" s="129"/>
      <c r="C239" s="126" t="s">
        <v>1078</v>
      </c>
      <c r="D239" s="38"/>
      <c r="E239" s="44"/>
      <c r="F239" s="44"/>
      <c r="G239" s="44"/>
      <c r="H239" s="44"/>
      <c r="I239" s="44"/>
      <c r="J239" s="152"/>
      <c r="K239" s="152"/>
      <c r="L239" s="162"/>
      <c r="M239" s="160"/>
      <c r="N239"/>
    </row>
    <row r="240" spans="1:14" ht="13.5">
      <c r="A240" s="149"/>
      <c r="B240" s="128">
        <v>116</v>
      </c>
      <c r="C240" s="125" t="s">
        <v>1598</v>
      </c>
      <c r="D240" s="37"/>
      <c r="E240" s="41"/>
      <c r="F240" s="41"/>
      <c r="G240" s="41"/>
      <c r="H240" s="41"/>
      <c r="I240" s="41"/>
      <c r="J240" s="153"/>
      <c r="K240" s="153"/>
      <c r="L240" s="161" t="s">
        <v>2029</v>
      </c>
      <c r="M240" s="159"/>
      <c r="N240"/>
    </row>
    <row r="241" spans="1:14" ht="13.5">
      <c r="A241" s="150" t="s">
        <v>1106</v>
      </c>
      <c r="B241" s="129"/>
      <c r="C241" s="126" t="s">
        <v>1218</v>
      </c>
      <c r="D241" s="38"/>
      <c r="E241" s="44"/>
      <c r="F241" s="44"/>
      <c r="G241" s="44"/>
      <c r="H241" s="44"/>
      <c r="I241" s="44"/>
      <c r="J241" s="152"/>
      <c r="K241" s="152"/>
      <c r="L241" s="162"/>
      <c r="M241" s="160"/>
      <c r="N241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1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5">
      <c r="F1" s="16"/>
    </row>
    <row r="2" spans="1:9" ht="15.75">
      <c r="A2" s="271" t="str">
        <f>Startlist!$F2</f>
        <v>Läänemaa Rahvaralli 2021</v>
      </c>
      <c r="B2" s="271"/>
      <c r="C2" s="271"/>
      <c r="D2" s="271"/>
      <c r="E2" s="271"/>
      <c r="F2" s="271"/>
      <c r="G2" s="271"/>
      <c r="H2" s="271"/>
      <c r="I2" s="271"/>
    </row>
    <row r="3" spans="1:9" ht="15">
      <c r="A3" s="272" t="str">
        <f>Startlist!$F3</f>
        <v>25.september 2021</v>
      </c>
      <c r="B3" s="272"/>
      <c r="C3" s="272"/>
      <c r="D3" s="272"/>
      <c r="E3" s="272"/>
      <c r="F3" s="272"/>
      <c r="G3" s="272"/>
      <c r="H3" s="272"/>
      <c r="I3" s="272"/>
    </row>
    <row r="4" spans="1:9" ht="15">
      <c r="A4" s="272" t="str">
        <f>Startlist!$F4</f>
        <v>Piirsalu, Läänemaa</v>
      </c>
      <c r="B4" s="272"/>
      <c r="C4" s="272"/>
      <c r="D4" s="272"/>
      <c r="E4" s="272"/>
      <c r="F4" s="272"/>
      <c r="G4" s="272"/>
      <c r="H4" s="272"/>
      <c r="I4" s="272"/>
    </row>
    <row r="5" spans="1:9" ht="15.75">
      <c r="A5" s="10" t="s">
        <v>1163</v>
      </c>
      <c r="F5" s="1"/>
      <c r="H5" s="12"/>
      <c r="I5" s="15"/>
    </row>
    <row r="6" spans="1:9" ht="15.75">
      <c r="A6" s="166"/>
      <c r="B6" s="167"/>
      <c r="C6" s="167"/>
      <c r="D6" s="167"/>
      <c r="E6" s="167"/>
      <c r="F6" s="167"/>
      <c r="G6" s="167"/>
      <c r="H6" s="168"/>
      <c r="I6" s="169" t="s">
        <v>2312</v>
      </c>
    </row>
    <row r="7" spans="1:11" ht="12.75">
      <c r="A7" s="170"/>
      <c r="B7" s="170"/>
      <c r="C7" s="170"/>
      <c r="D7" s="170"/>
      <c r="E7" s="170"/>
      <c r="F7" s="170"/>
      <c r="G7" s="170"/>
      <c r="H7" s="170"/>
      <c r="I7" s="170"/>
      <c r="J7" s="111"/>
      <c r="K7" s="111"/>
    </row>
    <row r="8" spans="1:9" ht="15" customHeight="1">
      <c r="A8" s="171" t="s">
        <v>1190</v>
      </c>
      <c r="B8" s="172" t="s">
        <v>2313</v>
      </c>
      <c r="C8" s="172" t="s">
        <v>1154</v>
      </c>
      <c r="D8" s="172" t="s">
        <v>1105</v>
      </c>
      <c r="E8" s="172" t="s">
        <v>1053</v>
      </c>
      <c r="F8" s="172" t="s">
        <v>1191</v>
      </c>
      <c r="G8" s="172" t="s">
        <v>1197</v>
      </c>
      <c r="H8" s="172" t="s">
        <v>1389</v>
      </c>
      <c r="I8" s="171" t="s">
        <v>441</v>
      </c>
    </row>
    <row r="9" spans="1:9" ht="15" customHeight="1">
      <c r="A9" s="173" t="s">
        <v>1193</v>
      </c>
      <c r="B9" s="174" t="s">
        <v>2314</v>
      </c>
      <c r="C9" s="174" t="s">
        <v>1154</v>
      </c>
      <c r="D9" s="174" t="s">
        <v>1241</v>
      </c>
      <c r="E9" s="174" t="s">
        <v>1242</v>
      </c>
      <c r="F9" s="174" t="s">
        <v>1191</v>
      </c>
      <c r="G9" s="174" t="s">
        <v>1231</v>
      </c>
      <c r="H9" s="174" t="s">
        <v>1243</v>
      </c>
      <c r="I9" s="173" t="s">
        <v>445</v>
      </c>
    </row>
    <row r="10" spans="1:9" ht="15" customHeight="1">
      <c r="A10" s="173" t="s">
        <v>1194</v>
      </c>
      <c r="B10" s="174" t="s">
        <v>2315</v>
      </c>
      <c r="C10" s="174" t="s">
        <v>1154</v>
      </c>
      <c r="D10" s="174" t="s">
        <v>1102</v>
      </c>
      <c r="E10" s="174" t="s">
        <v>1103</v>
      </c>
      <c r="F10" s="174" t="s">
        <v>1191</v>
      </c>
      <c r="G10" s="174" t="s">
        <v>1231</v>
      </c>
      <c r="H10" s="174" t="s">
        <v>1104</v>
      </c>
      <c r="I10" s="173" t="s">
        <v>446</v>
      </c>
    </row>
    <row r="11" spans="1:9" ht="15" customHeight="1">
      <c r="A11" s="173" t="s">
        <v>1199</v>
      </c>
      <c r="B11" s="174" t="s">
        <v>2316</v>
      </c>
      <c r="C11" s="174" t="s">
        <v>1106</v>
      </c>
      <c r="D11" s="174" t="s">
        <v>1249</v>
      </c>
      <c r="E11" s="174" t="s">
        <v>1250</v>
      </c>
      <c r="F11" s="174" t="s">
        <v>1191</v>
      </c>
      <c r="G11" s="174" t="s">
        <v>1251</v>
      </c>
      <c r="H11" s="174" t="s">
        <v>1252</v>
      </c>
      <c r="I11" s="173" t="s">
        <v>447</v>
      </c>
    </row>
    <row r="12" spans="1:9" ht="15" customHeight="1">
      <c r="A12" s="173" t="s">
        <v>1200</v>
      </c>
      <c r="B12" s="174" t="s">
        <v>2317</v>
      </c>
      <c r="C12" s="174" t="s">
        <v>1154</v>
      </c>
      <c r="D12" s="174" t="s">
        <v>946</v>
      </c>
      <c r="E12" s="174" t="s">
        <v>947</v>
      </c>
      <c r="F12" s="174" t="s">
        <v>1191</v>
      </c>
      <c r="G12" s="174"/>
      <c r="H12" s="174" t="s">
        <v>1243</v>
      </c>
      <c r="I12" s="173" t="s">
        <v>575</v>
      </c>
    </row>
    <row r="13" spans="1:9" ht="15" customHeight="1">
      <c r="A13" s="173" t="s">
        <v>1202</v>
      </c>
      <c r="B13" s="174" t="s">
        <v>2318</v>
      </c>
      <c r="C13" s="174" t="s">
        <v>1154</v>
      </c>
      <c r="D13" s="174" t="s">
        <v>1411</v>
      </c>
      <c r="E13" s="174" t="s">
        <v>842</v>
      </c>
      <c r="F13" s="174" t="s">
        <v>1191</v>
      </c>
      <c r="G13" s="174" t="s">
        <v>1207</v>
      </c>
      <c r="H13" s="174" t="s">
        <v>1243</v>
      </c>
      <c r="I13" s="173" t="s">
        <v>448</v>
      </c>
    </row>
    <row r="14" spans="1:9" ht="15" customHeight="1">
      <c r="A14" s="173" t="s">
        <v>1204</v>
      </c>
      <c r="B14" s="174" t="s">
        <v>2319</v>
      </c>
      <c r="C14" s="174" t="s">
        <v>1106</v>
      </c>
      <c r="D14" s="174" t="s">
        <v>1258</v>
      </c>
      <c r="E14" s="174" t="s">
        <v>2320</v>
      </c>
      <c r="F14" s="174" t="s">
        <v>1191</v>
      </c>
      <c r="G14" s="174" t="s">
        <v>1259</v>
      </c>
      <c r="H14" s="174" t="s">
        <v>1052</v>
      </c>
      <c r="I14" s="173" t="s">
        <v>449</v>
      </c>
    </row>
    <row r="15" spans="1:9" ht="15" customHeight="1">
      <c r="A15" s="173" t="s">
        <v>1206</v>
      </c>
      <c r="B15" s="174" t="s">
        <v>2321</v>
      </c>
      <c r="C15" s="174" t="s">
        <v>1107</v>
      </c>
      <c r="D15" s="174" t="s">
        <v>1121</v>
      </c>
      <c r="E15" s="174" t="s">
        <v>1122</v>
      </c>
      <c r="F15" s="174" t="s">
        <v>1191</v>
      </c>
      <c r="G15" s="174" t="s">
        <v>1368</v>
      </c>
      <c r="H15" s="174" t="s">
        <v>1198</v>
      </c>
      <c r="I15" s="173" t="s">
        <v>578</v>
      </c>
    </row>
    <row r="16" spans="1:9" ht="15" customHeight="1">
      <c r="A16" s="173" t="s">
        <v>1209</v>
      </c>
      <c r="B16" s="174" t="s">
        <v>2322</v>
      </c>
      <c r="C16" s="174" t="s">
        <v>1154</v>
      </c>
      <c r="D16" s="174" t="s">
        <v>1304</v>
      </c>
      <c r="E16" s="174" t="s">
        <v>1305</v>
      </c>
      <c r="F16" s="174" t="s">
        <v>1191</v>
      </c>
      <c r="G16" s="174" t="s">
        <v>1306</v>
      </c>
      <c r="H16" s="174" t="s">
        <v>1307</v>
      </c>
      <c r="I16" s="173" t="s">
        <v>1888</v>
      </c>
    </row>
    <row r="17" spans="1:9" ht="15" customHeight="1">
      <c r="A17" s="173" t="s">
        <v>1210</v>
      </c>
      <c r="B17" s="174" t="s">
        <v>2323</v>
      </c>
      <c r="C17" s="174" t="s">
        <v>1107</v>
      </c>
      <c r="D17" s="174" t="s">
        <v>1327</v>
      </c>
      <c r="E17" s="174" t="s">
        <v>1328</v>
      </c>
      <c r="F17" s="174" t="s">
        <v>1191</v>
      </c>
      <c r="G17" s="174" t="s">
        <v>1259</v>
      </c>
      <c r="H17" s="174" t="s">
        <v>1198</v>
      </c>
      <c r="I17" s="173" t="s">
        <v>454</v>
      </c>
    </row>
    <row r="18" spans="1:9" ht="15" customHeight="1">
      <c r="A18" s="175"/>
      <c r="B18" s="176"/>
      <c r="C18" s="176"/>
      <c r="D18" s="176"/>
      <c r="E18" s="176"/>
      <c r="F18" s="176"/>
      <c r="G18" s="176"/>
      <c r="H18" s="176"/>
      <c r="I18" s="177"/>
    </row>
    <row r="19" spans="1:10" s="3" customFormat="1" ht="15" customHeight="1">
      <c r="A19" s="175"/>
      <c r="B19" s="176"/>
      <c r="C19" s="176"/>
      <c r="D19" s="176"/>
      <c r="E19" s="176"/>
      <c r="F19" s="176"/>
      <c r="G19" s="176"/>
      <c r="H19" s="168"/>
      <c r="I19" s="169" t="s">
        <v>2324</v>
      </c>
      <c r="J19"/>
    </row>
    <row r="20" spans="1:10" s="14" customFormat="1" ht="15" customHeight="1">
      <c r="A20" s="178" t="s">
        <v>1190</v>
      </c>
      <c r="B20" s="179" t="s">
        <v>2313</v>
      </c>
      <c r="C20" s="179" t="s">
        <v>1154</v>
      </c>
      <c r="D20" s="179" t="s">
        <v>1105</v>
      </c>
      <c r="E20" s="179" t="s">
        <v>1053</v>
      </c>
      <c r="F20" s="179" t="s">
        <v>1191</v>
      </c>
      <c r="G20" s="179" t="s">
        <v>1197</v>
      </c>
      <c r="H20" s="179" t="s">
        <v>1389</v>
      </c>
      <c r="I20" s="178" t="s">
        <v>441</v>
      </c>
      <c r="J20"/>
    </row>
    <row r="21" spans="1:10" s="14" customFormat="1" ht="15" customHeight="1">
      <c r="A21" s="180" t="s">
        <v>1193</v>
      </c>
      <c r="B21" s="181" t="s">
        <v>2314</v>
      </c>
      <c r="C21" s="181" t="s">
        <v>1154</v>
      </c>
      <c r="D21" s="181" t="s">
        <v>1241</v>
      </c>
      <c r="E21" s="181" t="s">
        <v>1242</v>
      </c>
      <c r="F21" s="181" t="s">
        <v>1191</v>
      </c>
      <c r="G21" s="181" t="s">
        <v>1231</v>
      </c>
      <c r="H21" s="181" t="s">
        <v>1243</v>
      </c>
      <c r="I21" s="180" t="s">
        <v>445</v>
      </c>
      <c r="J21"/>
    </row>
    <row r="22" spans="1:9" ht="15" customHeight="1">
      <c r="A22" s="180" t="s">
        <v>1194</v>
      </c>
      <c r="B22" s="181" t="s">
        <v>2315</v>
      </c>
      <c r="C22" s="181" t="s">
        <v>1154</v>
      </c>
      <c r="D22" s="181" t="s">
        <v>1102</v>
      </c>
      <c r="E22" s="181" t="s">
        <v>1103</v>
      </c>
      <c r="F22" s="181" t="s">
        <v>1191</v>
      </c>
      <c r="G22" s="181" t="s">
        <v>1231</v>
      </c>
      <c r="H22" s="181" t="s">
        <v>1104</v>
      </c>
      <c r="I22" s="180" t="s">
        <v>446</v>
      </c>
    </row>
    <row r="23" spans="1:9" ht="15" customHeight="1">
      <c r="A23" s="175"/>
      <c r="B23" s="176"/>
      <c r="C23" s="176"/>
      <c r="D23" s="176"/>
      <c r="E23" s="176"/>
      <c r="F23" s="176"/>
      <c r="G23" s="176"/>
      <c r="H23" s="176"/>
      <c r="I23" s="177"/>
    </row>
    <row r="24" spans="1:10" s="3" customFormat="1" ht="15" customHeight="1">
      <c r="A24" s="175"/>
      <c r="B24" s="176"/>
      <c r="C24" s="176"/>
      <c r="D24" s="176"/>
      <c r="E24" s="176"/>
      <c r="F24" s="176"/>
      <c r="G24" s="176"/>
      <c r="H24" s="168"/>
      <c r="I24" s="169" t="s">
        <v>2325</v>
      </c>
      <c r="J24"/>
    </row>
    <row r="25" spans="1:10" s="14" customFormat="1" ht="15" customHeight="1">
      <c r="A25" s="178" t="s">
        <v>1190</v>
      </c>
      <c r="B25" s="179" t="s">
        <v>2316</v>
      </c>
      <c r="C25" s="179" t="s">
        <v>1106</v>
      </c>
      <c r="D25" s="179" t="s">
        <v>1249</v>
      </c>
      <c r="E25" s="179" t="s">
        <v>1250</v>
      </c>
      <c r="F25" s="179" t="s">
        <v>1191</v>
      </c>
      <c r="G25" s="179" t="s">
        <v>1251</v>
      </c>
      <c r="H25" s="179" t="s">
        <v>1252</v>
      </c>
      <c r="I25" s="178" t="s">
        <v>382</v>
      </c>
      <c r="J25"/>
    </row>
    <row r="26" spans="1:10" s="14" customFormat="1" ht="15" customHeight="1">
      <c r="A26" s="180" t="s">
        <v>1193</v>
      </c>
      <c r="B26" s="181" t="s">
        <v>2319</v>
      </c>
      <c r="C26" s="181" t="s">
        <v>1106</v>
      </c>
      <c r="D26" s="181" t="s">
        <v>1258</v>
      </c>
      <c r="E26" s="181" t="s">
        <v>2320</v>
      </c>
      <c r="F26" s="181" t="s">
        <v>1191</v>
      </c>
      <c r="G26" s="181" t="s">
        <v>1259</v>
      </c>
      <c r="H26" s="181" t="s">
        <v>1052</v>
      </c>
      <c r="I26" s="180" t="s">
        <v>2326</v>
      </c>
      <c r="J26"/>
    </row>
    <row r="27" spans="1:9" ht="15" customHeight="1">
      <c r="A27" s="180" t="s">
        <v>1194</v>
      </c>
      <c r="B27" s="181" t="s">
        <v>2327</v>
      </c>
      <c r="C27" s="181" t="s">
        <v>1106</v>
      </c>
      <c r="D27" s="181" t="s">
        <v>1262</v>
      </c>
      <c r="E27" s="181" t="s">
        <v>1456</v>
      </c>
      <c r="F27" s="181" t="s">
        <v>1191</v>
      </c>
      <c r="G27" s="181"/>
      <c r="H27" s="181" t="s">
        <v>1252</v>
      </c>
      <c r="I27" s="180" t="s">
        <v>2328</v>
      </c>
    </row>
    <row r="28" spans="1:9" ht="15" customHeight="1">
      <c r="A28" s="175"/>
      <c r="B28" s="176"/>
      <c r="C28" s="176"/>
      <c r="D28" s="176"/>
      <c r="E28" s="176"/>
      <c r="F28" s="176"/>
      <c r="G28" s="176"/>
      <c r="H28" s="176"/>
      <c r="I28" s="177"/>
    </row>
    <row r="29" spans="1:10" s="3" customFormat="1" ht="15" customHeight="1">
      <c r="A29" s="175"/>
      <c r="B29" s="176"/>
      <c r="C29" s="176"/>
      <c r="D29" s="176"/>
      <c r="E29" s="176"/>
      <c r="F29" s="176"/>
      <c r="G29" s="176"/>
      <c r="H29" s="168"/>
      <c r="I29" s="169" t="s">
        <v>2329</v>
      </c>
      <c r="J29"/>
    </row>
    <row r="30" spans="1:10" s="14" customFormat="1" ht="15" customHeight="1">
      <c r="A30" s="178" t="s">
        <v>1190</v>
      </c>
      <c r="B30" s="179" t="s">
        <v>2330</v>
      </c>
      <c r="C30" s="179" t="s">
        <v>1109</v>
      </c>
      <c r="D30" s="179" t="s">
        <v>1275</v>
      </c>
      <c r="E30" s="179" t="s">
        <v>1276</v>
      </c>
      <c r="F30" s="179" t="s">
        <v>1191</v>
      </c>
      <c r="G30" s="179"/>
      <c r="H30" s="179" t="s">
        <v>1271</v>
      </c>
      <c r="I30" s="178" t="s">
        <v>463</v>
      </c>
      <c r="J30"/>
    </row>
    <row r="31" spans="1:10" s="14" customFormat="1" ht="15" customHeight="1">
      <c r="A31" s="180" t="s">
        <v>1193</v>
      </c>
      <c r="B31" s="181" t="s">
        <v>2331</v>
      </c>
      <c r="C31" s="181" t="s">
        <v>1109</v>
      </c>
      <c r="D31" s="181" t="s">
        <v>1224</v>
      </c>
      <c r="E31" s="181" t="s">
        <v>1225</v>
      </c>
      <c r="F31" s="181" t="s">
        <v>1191</v>
      </c>
      <c r="G31" s="181"/>
      <c r="H31" s="181" t="s">
        <v>845</v>
      </c>
      <c r="I31" s="180" t="s">
        <v>2332</v>
      </c>
      <c r="J31"/>
    </row>
    <row r="32" spans="1:9" ht="15" customHeight="1">
      <c r="A32" s="180" t="s">
        <v>1194</v>
      </c>
      <c r="B32" s="181" t="s">
        <v>2333</v>
      </c>
      <c r="C32" s="181" t="s">
        <v>1109</v>
      </c>
      <c r="D32" s="181" t="s">
        <v>1110</v>
      </c>
      <c r="E32" s="181" t="s">
        <v>1111</v>
      </c>
      <c r="F32" s="181" t="s">
        <v>1191</v>
      </c>
      <c r="G32" s="181" t="s">
        <v>1039</v>
      </c>
      <c r="H32" s="181" t="s">
        <v>1264</v>
      </c>
      <c r="I32" s="180" t="s">
        <v>2334</v>
      </c>
    </row>
    <row r="33" spans="1:9" ht="15" customHeight="1">
      <c r="A33" s="175"/>
      <c r="B33" s="176"/>
      <c r="C33" s="176"/>
      <c r="D33" s="176"/>
      <c r="E33" s="176"/>
      <c r="F33" s="176"/>
      <c r="G33" s="176"/>
      <c r="H33" s="176"/>
      <c r="I33" s="177"/>
    </row>
    <row r="34" spans="1:10" s="3" customFormat="1" ht="15" customHeight="1">
      <c r="A34" s="175"/>
      <c r="B34" s="176"/>
      <c r="C34" s="176"/>
      <c r="D34" s="176"/>
      <c r="E34" s="176"/>
      <c r="F34" s="176"/>
      <c r="G34" s="176"/>
      <c r="H34" s="168"/>
      <c r="I34" s="169" t="s">
        <v>2335</v>
      </c>
      <c r="J34"/>
    </row>
    <row r="35" spans="1:10" s="14" customFormat="1" ht="15" customHeight="1">
      <c r="A35" s="178" t="s">
        <v>1190</v>
      </c>
      <c r="B35" s="179" t="s">
        <v>2336</v>
      </c>
      <c r="C35" s="179" t="s">
        <v>1113</v>
      </c>
      <c r="D35" s="179" t="s">
        <v>1119</v>
      </c>
      <c r="E35" s="179" t="s">
        <v>1120</v>
      </c>
      <c r="F35" s="179" t="s">
        <v>1191</v>
      </c>
      <c r="G35" s="179"/>
      <c r="H35" s="179" t="s">
        <v>1218</v>
      </c>
      <c r="I35" s="178" t="s">
        <v>613</v>
      </c>
      <c r="J35"/>
    </row>
    <row r="36" spans="1:10" s="14" customFormat="1" ht="15" customHeight="1">
      <c r="A36" s="180" t="s">
        <v>1193</v>
      </c>
      <c r="B36" s="181" t="s">
        <v>2337</v>
      </c>
      <c r="C36" s="181" t="s">
        <v>1113</v>
      </c>
      <c r="D36" s="181" t="s">
        <v>1114</v>
      </c>
      <c r="E36" s="181" t="s">
        <v>1115</v>
      </c>
      <c r="F36" s="181" t="s">
        <v>1191</v>
      </c>
      <c r="G36" s="181" t="s">
        <v>1039</v>
      </c>
      <c r="H36" s="181" t="s">
        <v>1218</v>
      </c>
      <c r="I36" s="180" t="s">
        <v>2338</v>
      </c>
      <c r="J36"/>
    </row>
    <row r="37" spans="1:9" ht="15" customHeight="1">
      <c r="A37" s="180" t="s">
        <v>1194</v>
      </c>
      <c r="B37" s="181" t="s">
        <v>2339</v>
      </c>
      <c r="C37" s="181" t="s">
        <v>1113</v>
      </c>
      <c r="D37" s="181" t="s">
        <v>861</v>
      </c>
      <c r="E37" s="181" t="s">
        <v>862</v>
      </c>
      <c r="F37" s="181" t="s">
        <v>1191</v>
      </c>
      <c r="G37" s="181" t="s">
        <v>1343</v>
      </c>
      <c r="H37" s="181" t="s">
        <v>1260</v>
      </c>
      <c r="I37" s="180" t="s">
        <v>2340</v>
      </c>
    </row>
    <row r="38" spans="1:9" ht="15" customHeight="1">
      <c r="A38" s="175"/>
      <c r="B38" s="176"/>
      <c r="C38" s="176"/>
      <c r="D38" s="176"/>
      <c r="E38" s="176"/>
      <c r="F38" s="176"/>
      <c r="G38" s="176"/>
      <c r="H38" s="176"/>
      <c r="I38" s="177"/>
    </row>
    <row r="39" spans="1:10" s="3" customFormat="1" ht="15" customHeight="1">
      <c r="A39" s="175"/>
      <c r="B39" s="176"/>
      <c r="C39" s="176"/>
      <c r="D39" s="176"/>
      <c r="E39" s="176"/>
      <c r="F39" s="176"/>
      <c r="G39" s="176"/>
      <c r="H39" s="168"/>
      <c r="I39" s="169" t="s">
        <v>2341</v>
      </c>
      <c r="J39"/>
    </row>
    <row r="40" spans="1:10" s="14" customFormat="1" ht="15" customHeight="1">
      <c r="A40" s="178" t="s">
        <v>1190</v>
      </c>
      <c r="B40" s="179" t="s">
        <v>2321</v>
      </c>
      <c r="C40" s="179" t="s">
        <v>1107</v>
      </c>
      <c r="D40" s="179" t="s">
        <v>1121</v>
      </c>
      <c r="E40" s="179" t="s">
        <v>1122</v>
      </c>
      <c r="F40" s="179" t="s">
        <v>1191</v>
      </c>
      <c r="G40" s="179" t="s">
        <v>1368</v>
      </c>
      <c r="H40" s="179" t="s">
        <v>1198</v>
      </c>
      <c r="I40" s="178" t="s">
        <v>577</v>
      </c>
      <c r="J40"/>
    </row>
    <row r="41" spans="1:10" s="14" customFormat="1" ht="15" customHeight="1">
      <c r="A41" s="180" t="s">
        <v>1193</v>
      </c>
      <c r="B41" s="181" t="s">
        <v>2323</v>
      </c>
      <c r="C41" s="181" t="s">
        <v>1107</v>
      </c>
      <c r="D41" s="181" t="s">
        <v>1327</v>
      </c>
      <c r="E41" s="181" t="s">
        <v>1328</v>
      </c>
      <c r="F41" s="181" t="s">
        <v>1191</v>
      </c>
      <c r="G41" s="181" t="s">
        <v>1259</v>
      </c>
      <c r="H41" s="181" t="s">
        <v>1198</v>
      </c>
      <c r="I41" s="180" t="s">
        <v>2342</v>
      </c>
      <c r="J41"/>
    </row>
    <row r="42" spans="1:9" ht="15" customHeight="1">
      <c r="A42" s="180" t="s">
        <v>1194</v>
      </c>
      <c r="B42" s="181" t="s">
        <v>2343</v>
      </c>
      <c r="C42" s="181" t="s">
        <v>1107</v>
      </c>
      <c r="D42" s="181" t="s">
        <v>1446</v>
      </c>
      <c r="E42" s="181" t="s">
        <v>1048</v>
      </c>
      <c r="F42" s="181" t="s">
        <v>1191</v>
      </c>
      <c r="G42" s="181" t="s">
        <v>1231</v>
      </c>
      <c r="H42" s="181" t="s">
        <v>1198</v>
      </c>
      <c r="I42" s="180" t="s">
        <v>2344</v>
      </c>
    </row>
    <row r="43" spans="1:9" ht="15" customHeight="1">
      <c r="A43" s="175"/>
      <c r="B43" s="176"/>
      <c r="C43" s="176"/>
      <c r="D43" s="176"/>
      <c r="E43" s="176"/>
      <c r="F43" s="176"/>
      <c r="G43" s="176"/>
      <c r="H43" s="176"/>
      <c r="I43" s="177"/>
    </row>
    <row r="44" spans="1:10" s="3" customFormat="1" ht="15" customHeight="1">
      <c r="A44" s="175"/>
      <c r="B44" s="176"/>
      <c r="C44" s="176"/>
      <c r="D44" s="176"/>
      <c r="E44" s="176"/>
      <c r="F44" s="176"/>
      <c r="G44" s="176"/>
      <c r="H44" s="182"/>
      <c r="I44" s="169" t="s">
        <v>2345</v>
      </c>
      <c r="J44"/>
    </row>
    <row r="45" spans="1:10" s="14" customFormat="1" ht="15" customHeight="1">
      <c r="A45" s="178" t="s">
        <v>1190</v>
      </c>
      <c r="B45" s="179" t="s">
        <v>2346</v>
      </c>
      <c r="C45" s="179" t="s">
        <v>1156</v>
      </c>
      <c r="D45" s="179" t="s">
        <v>1054</v>
      </c>
      <c r="E45" s="179" t="s">
        <v>1055</v>
      </c>
      <c r="F45" s="179" t="s">
        <v>1191</v>
      </c>
      <c r="G45" s="179" t="s">
        <v>1056</v>
      </c>
      <c r="H45" s="179" t="s">
        <v>1273</v>
      </c>
      <c r="I45" s="178" t="s">
        <v>564</v>
      </c>
      <c r="J45"/>
    </row>
    <row r="46" spans="1:10" s="14" customFormat="1" ht="15" customHeight="1">
      <c r="A46" s="180" t="s">
        <v>1193</v>
      </c>
      <c r="B46" s="181" t="s">
        <v>2347</v>
      </c>
      <c r="C46" s="181" t="s">
        <v>1156</v>
      </c>
      <c r="D46" s="181" t="s">
        <v>928</v>
      </c>
      <c r="E46" s="181" t="s">
        <v>929</v>
      </c>
      <c r="F46" s="181" t="s">
        <v>1191</v>
      </c>
      <c r="G46" s="181" t="s">
        <v>1368</v>
      </c>
      <c r="H46" s="181" t="s">
        <v>1198</v>
      </c>
      <c r="I46" s="180" t="s">
        <v>2348</v>
      </c>
      <c r="J46"/>
    </row>
    <row r="47" spans="1:9" ht="15" customHeight="1">
      <c r="A47" s="180" t="s">
        <v>1194</v>
      </c>
      <c r="B47" s="181" t="s">
        <v>2349</v>
      </c>
      <c r="C47" s="181" t="s">
        <v>1156</v>
      </c>
      <c r="D47" s="181" t="s">
        <v>1357</v>
      </c>
      <c r="E47" s="181" t="s">
        <v>1358</v>
      </c>
      <c r="F47" s="181" t="s">
        <v>1191</v>
      </c>
      <c r="G47" s="181" t="s">
        <v>1197</v>
      </c>
      <c r="H47" s="181" t="s">
        <v>1302</v>
      </c>
      <c r="I47" s="180" t="s">
        <v>2350</v>
      </c>
    </row>
    <row r="48" spans="1:9" ht="15" customHeight="1">
      <c r="A48" s="175"/>
      <c r="B48" s="176"/>
      <c r="C48" s="176"/>
      <c r="D48" s="176"/>
      <c r="E48" s="176"/>
      <c r="F48" s="176"/>
      <c r="G48" s="176"/>
      <c r="H48" s="176"/>
      <c r="I48" s="177"/>
    </row>
    <row r="49" spans="1:10" s="3" customFormat="1" ht="15" customHeight="1">
      <c r="A49" s="175"/>
      <c r="B49" s="176"/>
      <c r="C49" s="176"/>
      <c r="D49" s="176"/>
      <c r="E49" s="176"/>
      <c r="F49" s="176"/>
      <c r="G49" s="176"/>
      <c r="H49" s="182"/>
      <c r="I49" s="169" t="s">
        <v>2351</v>
      </c>
      <c r="J49"/>
    </row>
    <row r="50" spans="1:10" s="14" customFormat="1" ht="15" customHeight="1">
      <c r="A50" s="178" t="s">
        <v>1190</v>
      </c>
      <c r="B50" s="179" t="s">
        <v>2352</v>
      </c>
      <c r="C50" s="179" t="s">
        <v>1155</v>
      </c>
      <c r="D50" s="179" t="s">
        <v>1100</v>
      </c>
      <c r="E50" s="179" t="s">
        <v>1101</v>
      </c>
      <c r="F50" s="179" t="s">
        <v>1191</v>
      </c>
      <c r="G50" s="179" t="s">
        <v>1245</v>
      </c>
      <c r="H50" s="179" t="s">
        <v>1198</v>
      </c>
      <c r="I50" s="178" t="s">
        <v>390</v>
      </c>
      <c r="J50"/>
    </row>
    <row r="51" spans="1:10" s="14" customFormat="1" ht="15" customHeight="1">
      <c r="A51" s="180" t="s">
        <v>1193</v>
      </c>
      <c r="B51" s="181" t="s">
        <v>2353</v>
      </c>
      <c r="C51" s="181" t="s">
        <v>1155</v>
      </c>
      <c r="D51" s="181" t="s">
        <v>1235</v>
      </c>
      <c r="E51" s="181" t="s">
        <v>1455</v>
      </c>
      <c r="F51" s="181" t="s">
        <v>1191</v>
      </c>
      <c r="G51" s="181" t="s">
        <v>1046</v>
      </c>
      <c r="H51" s="181" t="s">
        <v>1236</v>
      </c>
      <c r="I51" s="180" t="s">
        <v>2354</v>
      </c>
      <c r="J51"/>
    </row>
    <row r="52" spans="1:9" ht="15" customHeight="1">
      <c r="A52" s="180" t="s">
        <v>1194</v>
      </c>
      <c r="B52" s="181" t="s">
        <v>2355</v>
      </c>
      <c r="C52" s="181" t="s">
        <v>1155</v>
      </c>
      <c r="D52" s="181" t="s">
        <v>1233</v>
      </c>
      <c r="E52" s="181" t="s">
        <v>1099</v>
      </c>
      <c r="F52" s="181" t="s">
        <v>1191</v>
      </c>
      <c r="G52" s="181" t="s">
        <v>1192</v>
      </c>
      <c r="H52" s="181" t="s">
        <v>1226</v>
      </c>
      <c r="I52" s="180" t="s">
        <v>2356</v>
      </c>
    </row>
    <row r="53" spans="1:9" ht="15" customHeight="1">
      <c r="A53" s="175"/>
      <c r="B53" s="176"/>
      <c r="C53" s="176"/>
      <c r="D53" s="176"/>
      <c r="E53" s="176"/>
      <c r="F53" s="176"/>
      <c r="G53" s="176"/>
      <c r="H53" s="176"/>
      <c r="I53" s="177"/>
    </row>
    <row r="54" spans="1:10" s="3" customFormat="1" ht="15" customHeight="1">
      <c r="A54" s="175"/>
      <c r="B54" s="176"/>
      <c r="C54" s="176"/>
      <c r="D54" s="176"/>
      <c r="E54" s="176"/>
      <c r="F54" s="176"/>
      <c r="G54" s="176"/>
      <c r="H54" s="182"/>
      <c r="I54" s="169" t="s">
        <v>2357</v>
      </c>
      <c r="J54"/>
    </row>
    <row r="55" spans="1:10" s="14" customFormat="1" ht="15" customHeight="1">
      <c r="A55" s="178" t="s">
        <v>1190</v>
      </c>
      <c r="B55" s="179" t="s">
        <v>2358</v>
      </c>
      <c r="C55" s="179" t="s">
        <v>1158</v>
      </c>
      <c r="D55" s="179" t="s">
        <v>1423</v>
      </c>
      <c r="E55" s="179" t="s">
        <v>1201</v>
      </c>
      <c r="F55" s="179" t="s">
        <v>1191</v>
      </c>
      <c r="G55" s="179"/>
      <c r="H55" s="179" t="s">
        <v>1198</v>
      </c>
      <c r="I55" s="178" t="s">
        <v>396</v>
      </c>
      <c r="J55"/>
    </row>
    <row r="56" spans="1:10" s="14" customFormat="1" ht="15" customHeight="1">
      <c r="A56" s="180" t="s">
        <v>1193</v>
      </c>
      <c r="B56" s="181" t="s">
        <v>2359</v>
      </c>
      <c r="C56" s="181" t="s">
        <v>1158</v>
      </c>
      <c r="D56" s="181" t="s">
        <v>1212</v>
      </c>
      <c r="E56" s="181" t="s">
        <v>1213</v>
      </c>
      <c r="F56" s="181" t="s">
        <v>1191</v>
      </c>
      <c r="G56" s="181" t="s">
        <v>1040</v>
      </c>
      <c r="H56" s="181" t="s">
        <v>1214</v>
      </c>
      <c r="I56" s="180" t="s">
        <v>2360</v>
      </c>
      <c r="J56"/>
    </row>
    <row r="57" spans="1:9" ht="15" customHeight="1">
      <c r="A57" s="180" t="s">
        <v>1194</v>
      </c>
      <c r="B57" s="181" t="s">
        <v>2361</v>
      </c>
      <c r="C57" s="181" t="s">
        <v>1158</v>
      </c>
      <c r="D57" s="181" t="s">
        <v>1424</v>
      </c>
      <c r="E57" s="181" t="s">
        <v>2362</v>
      </c>
      <c r="F57" s="181" t="s">
        <v>1191</v>
      </c>
      <c r="G57" s="181" t="s">
        <v>1197</v>
      </c>
      <c r="H57" s="181" t="s">
        <v>1198</v>
      </c>
      <c r="I57" s="180" t="s">
        <v>2363</v>
      </c>
    </row>
    <row r="58" spans="1:9" ht="15" customHeight="1">
      <c r="A58" s="175"/>
      <c r="B58" s="176"/>
      <c r="C58" s="176"/>
      <c r="D58" s="176"/>
      <c r="E58" s="176"/>
      <c r="F58" s="176"/>
      <c r="G58" s="176"/>
      <c r="H58" s="176"/>
      <c r="I58" s="177"/>
    </row>
    <row r="59" spans="1:10" s="3" customFormat="1" ht="15" customHeight="1">
      <c r="A59" s="175"/>
      <c r="B59" s="176"/>
      <c r="C59" s="176"/>
      <c r="D59" s="176"/>
      <c r="E59" s="176"/>
      <c r="F59" s="176"/>
      <c r="G59" s="176"/>
      <c r="H59" s="182"/>
      <c r="I59" s="169" t="s">
        <v>2364</v>
      </c>
      <c r="J59"/>
    </row>
    <row r="60" spans="1:10" s="14" customFormat="1" ht="15" customHeight="1">
      <c r="A60" s="178" t="s">
        <v>1190</v>
      </c>
      <c r="B60" s="179" t="s">
        <v>2365</v>
      </c>
      <c r="C60" s="179" t="s">
        <v>1157</v>
      </c>
      <c r="D60" s="179" t="s">
        <v>846</v>
      </c>
      <c r="E60" s="179" t="s">
        <v>847</v>
      </c>
      <c r="F60" s="179" t="s">
        <v>1191</v>
      </c>
      <c r="G60" s="179" t="s">
        <v>1343</v>
      </c>
      <c r="H60" s="179" t="s">
        <v>848</v>
      </c>
      <c r="I60" s="178" t="s">
        <v>438</v>
      </c>
      <c r="J60"/>
    </row>
    <row r="61" spans="1:10" s="14" customFormat="1" ht="15" customHeight="1">
      <c r="A61" s="180" t="s">
        <v>1193</v>
      </c>
      <c r="B61" s="181" t="s">
        <v>2366</v>
      </c>
      <c r="C61" s="181" t="s">
        <v>1157</v>
      </c>
      <c r="D61" s="181" t="s">
        <v>1323</v>
      </c>
      <c r="E61" s="181" t="s">
        <v>1324</v>
      </c>
      <c r="F61" s="181" t="s">
        <v>1191</v>
      </c>
      <c r="G61" s="181"/>
      <c r="H61" s="181" t="s">
        <v>1325</v>
      </c>
      <c r="I61" s="180" t="s">
        <v>2367</v>
      </c>
      <c r="J61"/>
    </row>
    <row r="62" spans="1:9" ht="15" customHeight="1">
      <c r="A62" s="180" t="s">
        <v>1194</v>
      </c>
      <c r="B62" s="181" t="s">
        <v>2368</v>
      </c>
      <c r="C62" s="181" t="s">
        <v>1157</v>
      </c>
      <c r="D62" s="181" t="s">
        <v>1345</v>
      </c>
      <c r="E62" s="181" t="s">
        <v>1346</v>
      </c>
      <c r="F62" s="181" t="s">
        <v>1191</v>
      </c>
      <c r="G62" s="181" t="s">
        <v>1238</v>
      </c>
      <c r="H62" s="181" t="s">
        <v>1347</v>
      </c>
      <c r="I62" s="180" t="s">
        <v>2369</v>
      </c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7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7.28125" style="11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.75">
      <c r="E2" s="1" t="str">
        <f>Startlist!$F2</f>
        <v>Läänemaa Rahvaralli 2021</v>
      </c>
    </row>
    <row r="3" ht="15">
      <c r="E3" s="16" t="str">
        <f>Startlist!$F3</f>
        <v>25.september 2021</v>
      </c>
    </row>
    <row r="4" ht="15">
      <c r="E4" s="16" t="str">
        <f>Startlist!$F4</f>
        <v>Piirsalu, Läänemaa</v>
      </c>
    </row>
    <row r="5" ht="15">
      <c r="A5" s="10" t="s">
        <v>1148</v>
      </c>
    </row>
    <row r="6" spans="1:9" ht="12.75">
      <c r="A6" s="241" t="s">
        <v>1174</v>
      </c>
      <c r="B6" s="62" t="s">
        <v>1165</v>
      </c>
      <c r="C6" s="63" t="s">
        <v>1166</v>
      </c>
      <c r="D6" s="64" t="s">
        <v>1167</v>
      </c>
      <c r="E6" s="64" t="s">
        <v>1169</v>
      </c>
      <c r="F6" s="63" t="s">
        <v>1177</v>
      </c>
      <c r="G6" s="63" t="s">
        <v>1178</v>
      </c>
      <c r="H6" s="65" t="s">
        <v>1175</v>
      </c>
      <c r="I6" s="66" t="s">
        <v>1176</v>
      </c>
    </row>
    <row r="7" spans="1:11" ht="14.25" customHeight="1" hidden="1">
      <c r="A7" s="242"/>
      <c r="B7" s="196"/>
      <c r="C7" s="197"/>
      <c r="D7" s="197"/>
      <c r="E7" s="197"/>
      <c r="F7" s="198"/>
      <c r="G7" s="198"/>
      <c r="H7" s="199"/>
      <c r="I7" s="200"/>
      <c r="J7" s="60"/>
      <c r="K7" s="14"/>
    </row>
    <row r="8" spans="1:11" ht="14.25" customHeight="1" hidden="1">
      <c r="A8" s="242"/>
      <c r="B8" s="196"/>
      <c r="C8" s="197"/>
      <c r="D8" s="197"/>
      <c r="E8" s="197"/>
      <c r="F8" s="198"/>
      <c r="G8" s="198"/>
      <c r="H8" s="199"/>
      <c r="I8" s="200"/>
      <c r="J8" s="60"/>
      <c r="K8" s="14"/>
    </row>
    <row r="9" spans="1:11" ht="14.25" customHeight="1" hidden="1">
      <c r="A9" s="242"/>
      <c r="B9" s="196"/>
      <c r="C9" s="197"/>
      <c r="D9" s="197"/>
      <c r="E9" s="197"/>
      <c r="F9" s="198"/>
      <c r="G9" s="198"/>
      <c r="H9" s="199"/>
      <c r="I9" s="200"/>
      <c r="J9" s="60"/>
      <c r="K9" s="14"/>
    </row>
    <row r="10" spans="1:11" ht="14.25" customHeight="1" hidden="1">
      <c r="A10" s="242"/>
      <c r="B10" s="196"/>
      <c r="C10" s="197"/>
      <c r="D10" s="197"/>
      <c r="E10" s="197"/>
      <c r="F10" s="198"/>
      <c r="G10" s="198"/>
      <c r="H10" s="199"/>
      <c r="I10" s="200"/>
      <c r="J10" s="60"/>
      <c r="K10" s="14"/>
    </row>
    <row r="11" spans="1:11" ht="14.25" customHeight="1" hidden="1">
      <c r="A11" s="242"/>
      <c r="B11" s="196"/>
      <c r="C11" s="197"/>
      <c r="D11" s="197"/>
      <c r="E11" s="197"/>
      <c r="F11" s="198"/>
      <c r="G11" s="198"/>
      <c r="H11" s="199"/>
      <c r="I11" s="200"/>
      <c r="J11" s="60"/>
      <c r="K11" s="14"/>
    </row>
    <row r="12" spans="1:11" ht="14.25" customHeight="1" hidden="1">
      <c r="A12" s="242"/>
      <c r="B12" s="196"/>
      <c r="C12" s="197"/>
      <c r="D12" s="197"/>
      <c r="E12" s="197"/>
      <c r="F12" s="198"/>
      <c r="G12" s="198"/>
      <c r="H12" s="199"/>
      <c r="I12" s="200"/>
      <c r="J12" s="60"/>
      <c r="K12" s="14"/>
    </row>
    <row r="13" spans="1:11" ht="14.25" customHeight="1" hidden="1">
      <c r="A13" s="242"/>
      <c r="B13" s="196"/>
      <c r="C13" s="197"/>
      <c r="D13" s="197"/>
      <c r="E13" s="197"/>
      <c r="F13" s="198"/>
      <c r="G13" s="198"/>
      <c r="H13" s="199"/>
      <c r="I13" s="200"/>
      <c r="J13" s="60"/>
      <c r="K13" s="14"/>
    </row>
    <row r="14" spans="1:11" ht="14.25" customHeight="1" hidden="1">
      <c r="A14" s="242"/>
      <c r="B14" s="196"/>
      <c r="C14" s="197"/>
      <c r="D14" s="197"/>
      <c r="E14" s="197"/>
      <c r="F14" s="198"/>
      <c r="G14" s="198"/>
      <c r="H14" s="199"/>
      <c r="I14" s="200"/>
      <c r="J14" s="60"/>
      <c r="K14" s="14"/>
    </row>
    <row r="15" spans="1:11" ht="14.25" customHeight="1" hidden="1">
      <c r="A15" s="242"/>
      <c r="B15" s="196"/>
      <c r="C15" s="197"/>
      <c r="D15" s="197"/>
      <c r="E15" s="197"/>
      <c r="F15" s="198"/>
      <c r="G15" s="198"/>
      <c r="H15" s="199"/>
      <c r="I15" s="200"/>
      <c r="J15" s="60"/>
      <c r="K15" s="14"/>
    </row>
    <row r="16" spans="1:11" ht="14.25" customHeight="1" hidden="1">
      <c r="A16" s="243"/>
      <c r="B16" s="236"/>
      <c r="C16" s="237"/>
      <c r="D16" s="237"/>
      <c r="E16" s="237"/>
      <c r="F16" s="238"/>
      <c r="G16" s="238"/>
      <c r="H16" s="239"/>
      <c r="I16" s="240"/>
      <c r="J16" s="60"/>
      <c r="K16" s="14"/>
    </row>
    <row r="17" spans="1:11" ht="14.25" customHeight="1">
      <c r="A17" s="243" t="s">
        <v>763</v>
      </c>
      <c r="B17" s="236" t="s">
        <v>1109</v>
      </c>
      <c r="C17" s="237" t="s">
        <v>1266</v>
      </c>
      <c r="D17" s="237" t="s">
        <v>764</v>
      </c>
      <c r="E17" s="237" t="s">
        <v>845</v>
      </c>
      <c r="F17" s="238" t="s">
        <v>765</v>
      </c>
      <c r="G17" s="238" t="s">
        <v>766</v>
      </c>
      <c r="H17" s="239" t="s">
        <v>568</v>
      </c>
      <c r="I17" s="240" t="s">
        <v>568</v>
      </c>
      <c r="J17" s="60"/>
      <c r="K17" s="14"/>
    </row>
    <row r="18" spans="1:11" ht="14.25" customHeight="1">
      <c r="A18" s="243" t="s">
        <v>4</v>
      </c>
      <c r="B18" s="236" t="s">
        <v>1113</v>
      </c>
      <c r="C18" s="237" t="s">
        <v>1447</v>
      </c>
      <c r="D18" s="237" t="s">
        <v>1070</v>
      </c>
      <c r="E18" s="237" t="s">
        <v>1349</v>
      </c>
      <c r="F18" s="238" t="s">
        <v>5</v>
      </c>
      <c r="G18" s="238" t="s">
        <v>6</v>
      </c>
      <c r="H18" s="239" t="s">
        <v>2128</v>
      </c>
      <c r="I18" s="240" t="s">
        <v>2128</v>
      </c>
      <c r="J18" s="60"/>
      <c r="K18" s="14"/>
    </row>
    <row r="19" spans="1:11" ht="14.25" customHeight="1">
      <c r="A19" s="243" t="s">
        <v>2044</v>
      </c>
      <c r="B19" s="236" t="s">
        <v>1113</v>
      </c>
      <c r="C19" s="237" t="s">
        <v>1414</v>
      </c>
      <c r="D19" s="237" t="s">
        <v>2036</v>
      </c>
      <c r="E19" s="237" t="s">
        <v>1208</v>
      </c>
      <c r="F19" s="238" t="s">
        <v>2045</v>
      </c>
      <c r="G19" s="238" t="s">
        <v>2046</v>
      </c>
      <c r="H19" s="239" t="s">
        <v>2047</v>
      </c>
      <c r="I19" s="240"/>
      <c r="J19" s="60"/>
      <c r="K19" s="14"/>
    </row>
    <row r="20" spans="1:11" ht="14.25" customHeight="1">
      <c r="A20" s="260"/>
      <c r="B20" s="256"/>
      <c r="C20" s="257"/>
      <c r="D20" s="257"/>
      <c r="E20" s="257"/>
      <c r="F20" s="258" t="s">
        <v>2048</v>
      </c>
      <c r="G20" s="258" t="s">
        <v>2049</v>
      </c>
      <c r="H20" s="259" t="s">
        <v>2050</v>
      </c>
      <c r="I20" s="261"/>
      <c r="J20" s="60"/>
      <c r="K20" s="14"/>
    </row>
    <row r="21" spans="1:11" ht="14.25" customHeight="1">
      <c r="A21" s="250"/>
      <c r="B21" s="251"/>
      <c r="C21" s="252"/>
      <c r="D21" s="252"/>
      <c r="E21" s="252"/>
      <c r="F21" s="253" t="s">
        <v>2037</v>
      </c>
      <c r="G21" s="253" t="s">
        <v>2051</v>
      </c>
      <c r="H21" s="254" t="s">
        <v>2052</v>
      </c>
      <c r="I21" s="255" t="s">
        <v>2053</v>
      </c>
      <c r="J21" s="60"/>
      <c r="K21" s="14"/>
    </row>
    <row r="22" spans="1:11" ht="14.25" customHeight="1">
      <c r="A22" s="250" t="s">
        <v>7</v>
      </c>
      <c r="B22" s="251" t="s">
        <v>1157</v>
      </c>
      <c r="C22" s="252" t="s">
        <v>1071</v>
      </c>
      <c r="D22" s="252" t="s">
        <v>1453</v>
      </c>
      <c r="E22" s="252" t="s">
        <v>1325</v>
      </c>
      <c r="F22" s="253" t="s">
        <v>5</v>
      </c>
      <c r="G22" s="253" t="s">
        <v>8</v>
      </c>
      <c r="H22" s="254" t="s">
        <v>2132</v>
      </c>
      <c r="I22" s="255" t="s">
        <v>2132</v>
      </c>
      <c r="J22" s="60"/>
      <c r="K22" s="14"/>
    </row>
    <row r="23" spans="1:11" ht="14.25" customHeight="1">
      <c r="A23" s="250" t="s">
        <v>9</v>
      </c>
      <c r="B23" s="251" t="s">
        <v>1109</v>
      </c>
      <c r="C23" s="252" t="s">
        <v>1132</v>
      </c>
      <c r="D23" s="252" t="s">
        <v>1133</v>
      </c>
      <c r="E23" s="252" t="s">
        <v>1134</v>
      </c>
      <c r="F23" s="253" t="s">
        <v>5</v>
      </c>
      <c r="G23" s="253" t="s">
        <v>6</v>
      </c>
      <c r="H23" s="254" t="s">
        <v>2128</v>
      </c>
      <c r="I23" s="255" t="s">
        <v>2128</v>
      </c>
      <c r="J23" s="60"/>
      <c r="K23" s="14"/>
    </row>
    <row r="24" spans="1:11" ht="14.25" customHeight="1">
      <c r="A24" s="250" t="s">
        <v>2054</v>
      </c>
      <c r="B24" s="251" t="s">
        <v>1157</v>
      </c>
      <c r="C24" s="252" t="s">
        <v>1085</v>
      </c>
      <c r="D24" s="252" t="s">
        <v>1086</v>
      </c>
      <c r="E24" s="252" t="s">
        <v>1061</v>
      </c>
      <c r="F24" s="253" t="s">
        <v>2037</v>
      </c>
      <c r="G24" s="253" t="s">
        <v>2055</v>
      </c>
      <c r="H24" s="254" t="s">
        <v>2019</v>
      </c>
      <c r="I24" s="255" t="s">
        <v>2019</v>
      </c>
      <c r="J24" s="60"/>
      <c r="K24" s="14"/>
    </row>
    <row r="25" spans="1:11" ht="14.25" customHeight="1">
      <c r="A25" s="250" t="s">
        <v>10</v>
      </c>
      <c r="B25" s="251" t="s">
        <v>1113</v>
      </c>
      <c r="C25" s="252" t="s">
        <v>972</v>
      </c>
      <c r="D25" s="252" t="s">
        <v>973</v>
      </c>
      <c r="E25" s="252" t="s">
        <v>1349</v>
      </c>
      <c r="F25" s="253" t="s">
        <v>11</v>
      </c>
      <c r="G25" s="253" t="s">
        <v>6</v>
      </c>
      <c r="H25" s="254" t="s">
        <v>2128</v>
      </c>
      <c r="I25" s="255" t="s">
        <v>2128</v>
      </c>
      <c r="J25" s="60"/>
      <c r="K25" s="14"/>
    </row>
    <row r="26" spans="1:11" ht="14.25" customHeight="1">
      <c r="A26" s="85"/>
      <c r="B26" s="74"/>
      <c r="C26" s="75"/>
      <c r="D26" s="75"/>
      <c r="E26" s="75"/>
      <c r="F26" s="76"/>
      <c r="G26" s="76"/>
      <c r="H26" s="77"/>
      <c r="I26" s="85"/>
      <c r="J26" s="60"/>
      <c r="K26" s="14"/>
    </row>
    <row r="27" spans="1:11" ht="14.25" customHeight="1">
      <c r="A27" s="85"/>
      <c r="B27" s="74"/>
      <c r="C27" s="75"/>
      <c r="D27" s="75"/>
      <c r="E27" s="75"/>
      <c r="F27" s="76"/>
      <c r="G27" s="76"/>
      <c r="H27" s="77"/>
      <c r="I27" s="85"/>
      <c r="J27" s="60"/>
      <c r="K27" s="14"/>
    </row>
    <row r="28" spans="1:11" ht="14.25" customHeight="1">
      <c r="A28" s="85"/>
      <c r="B28" s="74"/>
      <c r="C28" s="75"/>
      <c r="D28" s="75"/>
      <c r="E28" s="75"/>
      <c r="F28" s="76"/>
      <c r="G28" s="76"/>
      <c r="H28" s="77"/>
      <c r="I28" s="85"/>
      <c r="J28" s="60"/>
      <c r="K28" s="14"/>
    </row>
    <row r="29" spans="1:11" ht="14.25" customHeight="1">
      <c r="A29" s="85"/>
      <c r="B29" s="74"/>
      <c r="C29" s="75"/>
      <c r="D29" s="75"/>
      <c r="E29" s="75"/>
      <c r="F29" s="76"/>
      <c r="G29" s="76"/>
      <c r="H29" s="77"/>
      <c r="I29" s="85"/>
      <c r="J29" s="60"/>
      <c r="K29" s="14"/>
    </row>
    <row r="30" spans="1:11" ht="14.25" customHeight="1">
      <c r="A30" s="85"/>
      <c r="B30" s="74"/>
      <c r="C30" s="75"/>
      <c r="D30" s="75"/>
      <c r="E30" s="75"/>
      <c r="F30" s="76"/>
      <c r="G30" s="76"/>
      <c r="H30" s="77"/>
      <c r="I30" s="85"/>
      <c r="J30" s="60"/>
      <c r="K30" s="14"/>
    </row>
    <row r="31" spans="1:11" ht="14.25" customHeight="1">
      <c r="A31" s="85"/>
      <c r="B31" s="74"/>
      <c r="C31" s="75"/>
      <c r="D31" s="75"/>
      <c r="E31" s="75"/>
      <c r="F31" s="76"/>
      <c r="G31" s="76"/>
      <c r="H31" s="77"/>
      <c r="I31" s="85"/>
      <c r="J31" s="60"/>
      <c r="K31" s="14"/>
    </row>
    <row r="32" spans="1:11" ht="14.25" customHeight="1">
      <c r="A32" s="85"/>
      <c r="B32" s="74"/>
      <c r="C32" s="75"/>
      <c r="D32" s="75"/>
      <c r="E32" s="75"/>
      <c r="F32" s="76"/>
      <c r="G32" s="76"/>
      <c r="H32" s="77"/>
      <c r="I32" s="85"/>
      <c r="J32" s="60"/>
      <c r="K32" s="14"/>
    </row>
    <row r="33" spans="1:11" ht="14.25" customHeight="1">
      <c r="A33" s="85"/>
      <c r="B33" s="74"/>
      <c r="C33" s="75"/>
      <c r="D33" s="75"/>
      <c r="E33" s="75"/>
      <c r="F33" s="76"/>
      <c r="G33" s="76"/>
      <c r="H33" s="77"/>
      <c r="I33" s="85"/>
      <c r="J33" s="60"/>
      <c r="K33" s="14"/>
    </row>
    <row r="34" spans="1:11" ht="14.25" customHeight="1">
      <c r="A34" s="85"/>
      <c r="B34" s="74"/>
      <c r="C34" s="75"/>
      <c r="D34" s="75"/>
      <c r="E34" s="75"/>
      <c r="F34" s="76"/>
      <c r="G34" s="76"/>
      <c r="H34" s="77"/>
      <c r="I34" s="85"/>
      <c r="J34" s="60"/>
      <c r="K34" s="14"/>
    </row>
    <row r="35" spans="1:11" ht="14.25" customHeight="1">
      <c r="A35" s="85"/>
      <c r="B35" s="74"/>
      <c r="C35" s="75"/>
      <c r="D35" s="75"/>
      <c r="E35" s="75"/>
      <c r="F35" s="76"/>
      <c r="G35" s="76"/>
      <c r="H35" s="77"/>
      <c r="I35" s="85"/>
      <c r="J35" s="60"/>
      <c r="K35" s="14"/>
    </row>
    <row r="36" spans="1:11" ht="14.25" customHeight="1">
      <c r="A36" s="85"/>
      <c r="B36" s="74"/>
      <c r="C36" s="75"/>
      <c r="D36" s="75"/>
      <c r="E36" s="75"/>
      <c r="F36" s="76"/>
      <c r="G36" s="76"/>
      <c r="H36" s="77"/>
      <c r="I36" s="85"/>
      <c r="J36" s="60"/>
      <c r="K36" s="14"/>
    </row>
    <row r="37" spans="1:11" ht="14.25" customHeight="1">
      <c r="A37" s="85"/>
      <c r="B37" s="74"/>
      <c r="C37" s="75"/>
      <c r="D37" s="75"/>
      <c r="E37" s="75"/>
      <c r="F37" s="76"/>
      <c r="G37" s="76"/>
      <c r="H37" s="77"/>
      <c r="I37" s="85"/>
      <c r="J37" s="60"/>
      <c r="K37" s="14"/>
    </row>
    <row r="38" spans="1:11" ht="14.25" customHeight="1">
      <c r="A38" s="85"/>
      <c r="B38" s="74"/>
      <c r="C38" s="75"/>
      <c r="D38" s="75"/>
      <c r="E38" s="75"/>
      <c r="F38" s="76"/>
      <c r="G38" s="76"/>
      <c r="H38" s="77"/>
      <c r="I38" s="85"/>
      <c r="J38" s="60"/>
      <c r="K38" s="14"/>
    </row>
    <row r="39" spans="1:11" ht="14.25" customHeight="1">
      <c r="A39" s="85"/>
      <c r="B39" s="74"/>
      <c r="C39" s="75"/>
      <c r="D39" s="75"/>
      <c r="E39" s="75"/>
      <c r="F39" s="76"/>
      <c r="G39" s="76"/>
      <c r="H39" s="77"/>
      <c r="I39" s="85"/>
      <c r="J39" s="60"/>
      <c r="K39" s="14"/>
    </row>
    <row r="40" spans="1:11" ht="14.25" customHeight="1">
      <c r="A40" s="85"/>
      <c r="B40" s="74"/>
      <c r="C40" s="75"/>
      <c r="D40" s="75"/>
      <c r="E40" s="75"/>
      <c r="F40" s="76"/>
      <c r="G40" s="76"/>
      <c r="H40" s="77"/>
      <c r="I40" s="85"/>
      <c r="J40" s="60"/>
      <c r="K40" s="14"/>
    </row>
    <row r="41" spans="1:11" ht="14.25" customHeight="1">
      <c r="A41" s="85"/>
      <c r="B41" s="74"/>
      <c r="C41" s="75"/>
      <c r="D41" s="75"/>
      <c r="E41" s="75"/>
      <c r="F41" s="76"/>
      <c r="G41" s="76"/>
      <c r="H41" s="77"/>
      <c r="I41" s="85"/>
      <c r="J41" s="60"/>
      <c r="K41" s="14"/>
    </row>
    <row r="42" spans="1:11" ht="14.25" customHeight="1">
      <c r="A42" s="85"/>
      <c r="B42" s="74"/>
      <c r="C42" s="75"/>
      <c r="D42" s="75"/>
      <c r="E42" s="75"/>
      <c r="F42" s="76"/>
      <c r="G42" s="76"/>
      <c r="H42" s="77"/>
      <c r="I42" s="85"/>
      <c r="J42" s="60"/>
      <c r="K42" s="14"/>
    </row>
    <row r="43" spans="1:11" ht="14.25" customHeight="1">
      <c r="A43" s="85"/>
      <c r="B43" s="74"/>
      <c r="C43" s="75"/>
      <c r="D43" s="75"/>
      <c r="E43" s="75"/>
      <c r="F43" s="76"/>
      <c r="G43" s="76"/>
      <c r="H43" s="77"/>
      <c r="I43" s="85"/>
      <c r="J43" s="60"/>
      <c r="K43" s="14"/>
    </row>
    <row r="44" spans="1:11" ht="14.25" customHeight="1">
      <c r="A44" s="85"/>
      <c r="B44" s="74"/>
      <c r="C44" s="75"/>
      <c r="D44" s="75"/>
      <c r="E44" s="75"/>
      <c r="F44" s="76"/>
      <c r="G44" s="76"/>
      <c r="H44" s="77"/>
      <c r="I44" s="85"/>
      <c r="J44" s="60"/>
      <c r="K44" s="14"/>
    </row>
    <row r="45" spans="1:11" ht="14.25" customHeight="1">
      <c r="A45" s="85"/>
      <c r="B45" s="74"/>
      <c r="C45" s="75"/>
      <c r="D45" s="75"/>
      <c r="E45" s="75"/>
      <c r="F45" s="76"/>
      <c r="G45" s="76"/>
      <c r="H45" s="77"/>
      <c r="I45" s="85"/>
      <c r="J45" s="60"/>
      <c r="K45" s="14"/>
    </row>
    <row r="46" spans="1:11" ht="14.25" customHeight="1">
      <c r="A46" s="85"/>
      <c r="B46" s="74"/>
      <c r="C46" s="75"/>
      <c r="D46" s="75"/>
      <c r="E46" s="75"/>
      <c r="F46" s="76"/>
      <c r="G46" s="76"/>
      <c r="H46" s="77"/>
      <c r="I46" s="85"/>
      <c r="J46" s="60"/>
      <c r="K46" s="14"/>
    </row>
    <row r="47" spans="1:11" ht="14.25" customHeight="1">
      <c r="A47" s="85"/>
      <c r="B47" s="74"/>
      <c r="C47" s="75"/>
      <c r="D47" s="75"/>
      <c r="E47" s="75"/>
      <c r="F47" s="76"/>
      <c r="G47" s="76"/>
      <c r="H47" s="77"/>
      <c r="I47" s="85"/>
      <c r="J47" s="60"/>
      <c r="K47" s="14"/>
    </row>
    <row r="48" spans="1:11" ht="14.25" customHeight="1">
      <c r="A48" s="85"/>
      <c r="B48" s="74"/>
      <c r="C48" s="75"/>
      <c r="D48" s="75"/>
      <c r="E48" s="75"/>
      <c r="F48" s="76"/>
      <c r="G48" s="76"/>
      <c r="H48" s="77"/>
      <c r="I48" s="85"/>
      <c r="J48" s="60"/>
      <c r="K48" s="14"/>
    </row>
    <row r="49" spans="1:11" ht="14.25" customHeight="1">
      <c r="A49" s="85"/>
      <c r="B49" s="74"/>
      <c r="C49" s="75"/>
      <c r="D49" s="75"/>
      <c r="E49" s="75"/>
      <c r="F49" s="76"/>
      <c r="G49" s="76"/>
      <c r="H49" s="77"/>
      <c r="I49" s="85"/>
      <c r="J49" s="60"/>
      <c r="K49" s="14"/>
    </row>
    <row r="50" spans="1:11" ht="14.25" customHeight="1">
      <c r="A50" s="85"/>
      <c r="B50" s="74"/>
      <c r="C50" s="75"/>
      <c r="D50" s="75"/>
      <c r="E50" s="75"/>
      <c r="F50" s="76"/>
      <c r="G50" s="76"/>
      <c r="H50" s="77"/>
      <c r="I50" s="85"/>
      <c r="J50" s="60"/>
      <c r="K50" s="14"/>
    </row>
    <row r="51" spans="1:11" ht="14.25" customHeight="1">
      <c r="A51" s="85"/>
      <c r="B51" s="74"/>
      <c r="C51" s="75"/>
      <c r="D51" s="75"/>
      <c r="E51" s="75"/>
      <c r="F51" s="76"/>
      <c r="G51" s="76"/>
      <c r="H51" s="77"/>
      <c r="I51" s="85"/>
      <c r="J51" s="60"/>
      <c r="K51" s="14"/>
    </row>
    <row r="52" spans="1:11" ht="14.25" customHeight="1">
      <c r="A52" s="85"/>
      <c r="B52" s="74"/>
      <c r="C52" s="75"/>
      <c r="D52" s="75"/>
      <c r="E52" s="75"/>
      <c r="F52" s="76"/>
      <c r="G52" s="76"/>
      <c r="H52" s="77"/>
      <c r="I52" s="85"/>
      <c r="J52" s="60"/>
      <c r="K52" s="14"/>
    </row>
    <row r="53" spans="1:11" ht="14.25" customHeight="1">
      <c r="A53" s="85"/>
      <c r="B53" s="74"/>
      <c r="C53" s="75"/>
      <c r="D53" s="75"/>
      <c r="E53" s="75"/>
      <c r="F53" s="76"/>
      <c r="G53" s="76"/>
      <c r="H53" s="77"/>
      <c r="I53" s="85"/>
      <c r="J53" s="60"/>
      <c r="K53" s="14"/>
    </row>
    <row r="54" spans="1:11" ht="14.25" customHeight="1">
      <c r="A54" s="85"/>
      <c r="B54" s="74"/>
      <c r="C54" s="75"/>
      <c r="D54" s="75"/>
      <c r="E54" s="75"/>
      <c r="F54" s="76"/>
      <c r="G54" s="76"/>
      <c r="H54" s="77"/>
      <c r="I54" s="85"/>
      <c r="J54" s="60"/>
      <c r="K54" s="14"/>
    </row>
    <row r="55" spans="1:11" ht="14.25" customHeight="1">
      <c r="A55" s="85"/>
      <c r="B55" s="74"/>
      <c r="C55" s="75"/>
      <c r="D55" s="75"/>
      <c r="E55" s="75"/>
      <c r="F55" s="76"/>
      <c r="G55" s="76"/>
      <c r="H55" s="77"/>
      <c r="I55" s="85"/>
      <c r="J55" s="60"/>
      <c r="K55" s="14"/>
    </row>
    <row r="56" spans="1:11" ht="14.25" customHeight="1">
      <c r="A56" s="85"/>
      <c r="B56" s="74"/>
      <c r="C56" s="75"/>
      <c r="D56" s="75"/>
      <c r="E56" s="75"/>
      <c r="F56" s="76"/>
      <c r="G56" s="76"/>
      <c r="H56" s="77"/>
      <c r="I56" s="85"/>
      <c r="J56" s="60"/>
      <c r="K56" s="14"/>
    </row>
    <row r="57" spans="1:11" ht="14.25" customHeight="1">
      <c r="A57" s="85"/>
      <c r="B57" s="74"/>
      <c r="C57" s="75"/>
      <c r="D57" s="75"/>
      <c r="E57" s="75"/>
      <c r="F57" s="76"/>
      <c r="G57" s="76"/>
      <c r="H57" s="77"/>
      <c r="I57" s="85"/>
      <c r="J57" s="60"/>
      <c r="K57" s="14"/>
    </row>
    <row r="58" spans="1:11" ht="14.25" customHeight="1">
      <c r="A58" s="85"/>
      <c r="B58" s="74"/>
      <c r="C58" s="75"/>
      <c r="D58" s="75"/>
      <c r="E58" s="75"/>
      <c r="F58" s="76"/>
      <c r="G58" s="76"/>
      <c r="H58" s="77"/>
      <c r="I58" s="85"/>
      <c r="J58" s="60"/>
      <c r="K58" s="14"/>
    </row>
    <row r="59" spans="1:11" ht="14.25" customHeight="1">
      <c r="A59" s="85"/>
      <c r="B59" s="74"/>
      <c r="C59" s="75"/>
      <c r="D59" s="75"/>
      <c r="E59" s="75"/>
      <c r="F59" s="76"/>
      <c r="G59" s="76"/>
      <c r="H59" s="77"/>
      <c r="I59" s="85"/>
      <c r="J59" s="60"/>
      <c r="K59" s="14"/>
    </row>
    <row r="60" spans="1:11" ht="14.25" customHeight="1">
      <c r="A60" s="85"/>
      <c r="B60" s="74"/>
      <c r="C60" s="75"/>
      <c r="D60" s="75"/>
      <c r="E60" s="75"/>
      <c r="F60" s="76"/>
      <c r="G60" s="76"/>
      <c r="H60" s="77"/>
      <c r="I60" s="85"/>
      <c r="J60" s="60"/>
      <c r="K60" s="14"/>
    </row>
    <row r="61" spans="1:11" ht="14.25" customHeight="1">
      <c r="A61" s="85"/>
      <c r="B61" s="74"/>
      <c r="C61" s="75"/>
      <c r="D61" s="75"/>
      <c r="E61" s="75"/>
      <c r="F61" s="76"/>
      <c r="G61" s="76"/>
      <c r="H61" s="77"/>
      <c r="I61" s="85"/>
      <c r="J61" s="60"/>
      <c r="K61" s="14"/>
    </row>
    <row r="62" spans="1:11" ht="14.25" customHeight="1">
      <c r="A62" s="85"/>
      <c r="B62" s="74"/>
      <c r="C62" s="75"/>
      <c r="D62" s="75"/>
      <c r="E62" s="75"/>
      <c r="F62" s="76"/>
      <c r="G62" s="76"/>
      <c r="H62" s="77"/>
      <c r="I62" s="85"/>
      <c r="J62" s="60"/>
      <c r="K62" s="14"/>
    </row>
    <row r="63" spans="1:11" ht="14.25" customHeight="1">
      <c r="A63" s="85"/>
      <c r="B63" s="74"/>
      <c r="C63" s="75"/>
      <c r="D63" s="75"/>
      <c r="E63" s="75"/>
      <c r="F63" s="76"/>
      <c r="G63" s="76"/>
      <c r="H63" s="77"/>
      <c r="I63" s="85"/>
      <c r="J63" s="60"/>
      <c r="K63" s="14"/>
    </row>
    <row r="64" spans="1:11" ht="14.25" customHeight="1">
      <c r="A64" s="85"/>
      <c r="B64" s="74"/>
      <c r="C64" s="75"/>
      <c r="D64" s="75"/>
      <c r="E64" s="75"/>
      <c r="F64" s="76"/>
      <c r="G64" s="76"/>
      <c r="H64" s="77"/>
      <c r="I64" s="85"/>
      <c r="J64" s="60"/>
      <c r="K64" s="14"/>
    </row>
    <row r="65" spans="1:11" ht="14.25" customHeight="1">
      <c r="A65" s="85"/>
      <c r="B65" s="74"/>
      <c r="C65" s="75"/>
      <c r="D65" s="75"/>
      <c r="E65" s="75"/>
      <c r="F65" s="76"/>
      <c r="G65" s="76"/>
      <c r="H65" s="77"/>
      <c r="I65" s="85"/>
      <c r="J65" s="60"/>
      <c r="K65" s="14"/>
    </row>
    <row r="66" spans="1:11" ht="14.25" customHeight="1">
      <c r="A66" s="85"/>
      <c r="B66" s="74"/>
      <c r="C66" s="75"/>
      <c r="D66" s="75"/>
      <c r="E66" s="75"/>
      <c r="F66" s="76"/>
      <c r="G66" s="76"/>
      <c r="H66" s="77"/>
      <c r="I66" s="85"/>
      <c r="J66" s="60"/>
      <c r="K66" s="14"/>
    </row>
    <row r="67" spans="1:11" ht="14.25" customHeight="1">
      <c r="A67" s="85"/>
      <c r="B67" s="74"/>
      <c r="C67" s="75"/>
      <c r="D67" s="75"/>
      <c r="E67" s="75"/>
      <c r="F67" s="76"/>
      <c r="G67" s="76"/>
      <c r="H67" s="77"/>
      <c r="I67" s="85"/>
      <c r="J67" s="60"/>
      <c r="K67" s="14"/>
    </row>
    <row r="68" spans="1:11" ht="14.25" customHeight="1">
      <c r="A68" s="85"/>
      <c r="B68" s="74"/>
      <c r="C68" s="75"/>
      <c r="D68" s="75"/>
      <c r="E68" s="75"/>
      <c r="F68" s="76"/>
      <c r="G68" s="76"/>
      <c r="H68" s="77"/>
      <c r="I68" s="85"/>
      <c r="J68" s="60"/>
      <c r="K68" s="14"/>
    </row>
    <row r="69" spans="1:11" ht="14.25" customHeight="1">
      <c r="A69" s="85"/>
      <c r="B69" s="74"/>
      <c r="C69" s="75"/>
      <c r="D69" s="75"/>
      <c r="E69" s="75"/>
      <c r="F69" s="76"/>
      <c r="G69" s="76"/>
      <c r="H69" s="77"/>
      <c r="I69" s="85"/>
      <c r="J69" s="60"/>
      <c r="K69" s="14"/>
    </row>
    <row r="70" spans="1:11" ht="14.25" customHeight="1">
      <c r="A70" s="85"/>
      <c r="B70" s="74"/>
      <c r="C70" s="75"/>
      <c r="D70" s="75"/>
      <c r="E70" s="75"/>
      <c r="F70" s="76"/>
      <c r="G70" s="76"/>
      <c r="H70" s="77"/>
      <c r="I70" s="85"/>
      <c r="J70" s="60"/>
      <c r="K70" s="14"/>
    </row>
    <row r="71" spans="1:11" ht="14.25" customHeight="1">
      <c r="A71" s="85"/>
      <c r="B71" s="74"/>
      <c r="C71" s="75"/>
      <c r="D71" s="75"/>
      <c r="E71" s="75"/>
      <c r="F71" s="76"/>
      <c r="G71" s="76"/>
      <c r="H71" s="77"/>
      <c r="I71" s="85"/>
      <c r="J71" s="60"/>
      <c r="K71" s="14"/>
    </row>
    <row r="72" spans="1:11" ht="14.25" customHeight="1">
      <c r="A72" s="85"/>
      <c r="B72" s="74"/>
      <c r="C72" s="75"/>
      <c r="D72" s="75"/>
      <c r="E72" s="75"/>
      <c r="F72" s="76"/>
      <c r="G72" s="76"/>
      <c r="H72" s="77"/>
      <c r="I72" s="85"/>
      <c r="J72" s="60"/>
      <c r="K72" s="14"/>
    </row>
    <row r="73" spans="1:11" ht="14.25" customHeight="1">
      <c r="A73" s="85"/>
      <c r="B73" s="74"/>
      <c r="C73" s="75"/>
      <c r="D73" s="75"/>
      <c r="E73" s="75"/>
      <c r="F73" s="76"/>
      <c r="G73" s="76"/>
      <c r="H73" s="77"/>
      <c r="I73" s="85"/>
      <c r="J73" s="60"/>
      <c r="K73" s="14"/>
    </row>
    <row r="74" spans="1:11" ht="14.25" customHeight="1">
      <c r="A74" s="85"/>
      <c r="B74" s="74"/>
      <c r="C74" s="75"/>
      <c r="D74" s="75"/>
      <c r="E74" s="75"/>
      <c r="F74" s="76"/>
      <c r="G74" s="76"/>
      <c r="H74" s="77"/>
      <c r="I74" s="85"/>
      <c r="J74" s="60"/>
      <c r="K74" s="14"/>
    </row>
    <row r="75" spans="1:11" ht="14.25" customHeight="1">
      <c r="A75" s="85"/>
      <c r="B75" s="74"/>
      <c r="C75" s="75"/>
      <c r="D75" s="75"/>
      <c r="E75" s="75"/>
      <c r="F75" s="76"/>
      <c r="G75" s="76"/>
      <c r="H75" s="77"/>
      <c r="I75" s="85"/>
      <c r="J75" s="60"/>
      <c r="K75" s="14"/>
    </row>
    <row r="76" spans="1:11" ht="14.25" customHeight="1">
      <c r="A76" s="85"/>
      <c r="B76" s="74"/>
      <c r="C76" s="75"/>
      <c r="D76" s="75"/>
      <c r="E76" s="75"/>
      <c r="F76" s="76"/>
      <c r="G76" s="76"/>
      <c r="H76" s="77"/>
      <c r="I76" s="85"/>
      <c r="J76" s="60"/>
      <c r="K76" s="14"/>
    </row>
    <row r="77" spans="1:11" ht="14.25" customHeight="1">
      <c r="A77" s="85"/>
      <c r="B77" s="74"/>
      <c r="C77" s="75"/>
      <c r="D77" s="75"/>
      <c r="E77" s="75"/>
      <c r="F77" s="76"/>
      <c r="G77" s="76"/>
      <c r="H77" s="77"/>
      <c r="I77" s="85"/>
      <c r="J77" s="60"/>
      <c r="K77" s="14"/>
    </row>
    <row r="78" spans="1:11" ht="14.25" customHeight="1">
      <c r="A78" s="85"/>
      <c r="B78" s="74"/>
      <c r="C78" s="75"/>
      <c r="D78" s="75"/>
      <c r="E78" s="75"/>
      <c r="F78" s="76"/>
      <c r="G78" s="76"/>
      <c r="H78" s="77"/>
      <c r="I78" s="85"/>
      <c r="J78" s="60"/>
      <c r="K78" s="14"/>
    </row>
    <row r="79" spans="1:11" ht="14.25" customHeight="1">
      <c r="A79" s="85"/>
      <c r="B79" s="74"/>
      <c r="C79" s="75"/>
      <c r="D79" s="75"/>
      <c r="E79" s="75"/>
      <c r="F79" s="76"/>
      <c r="G79" s="76"/>
      <c r="H79" s="77"/>
      <c r="I79" s="85"/>
      <c r="J79" s="60"/>
      <c r="K79" s="14"/>
    </row>
    <row r="80" spans="1:11" ht="14.25" customHeight="1">
      <c r="A80" s="85"/>
      <c r="B80" s="74"/>
      <c r="C80" s="75"/>
      <c r="D80" s="75"/>
      <c r="E80" s="75"/>
      <c r="F80" s="76"/>
      <c r="G80" s="76"/>
      <c r="H80" s="77"/>
      <c r="I80" s="85"/>
      <c r="J80" s="60"/>
      <c r="K80" s="14"/>
    </row>
    <row r="81" spans="1:11" ht="14.25" customHeight="1">
      <c r="A81" s="85"/>
      <c r="B81" s="74"/>
      <c r="C81" s="75"/>
      <c r="D81" s="75"/>
      <c r="E81" s="75"/>
      <c r="F81" s="76"/>
      <c r="G81" s="76"/>
      <c r="H81" s="77"/>
      <c r="I81" s="85"/>
      <c r="J81" s="60"/>
      <c r="K81" s="14"/>
    </row>
    <row r="82" spans="1:11" ht="14.25" customHeight="1">
      <c r="A82" s="85"/>
      <c r="B82" s="74"/>
      <c r="C82" s="75"/>
      <c r="D82" s="75"/>
      <c r="E82" s="75"/>
      <c r="F82" s="76"/>
      <c r="G82" s="76"/>
      <c r="H82" s="77"/>
      <c r="I82" s="85"/>
      <c r="J82" s="60"/>
      <c r="K82" s="14"/>
    </row>
    <row r="83" spans="1:11" ht="14.25" customHeight="1">
      <c r="A83" s="85"/>
      <c r="B83" s="74"/>
      <c r="C83" s="75"/>
      <c r="D83" s="75"/>
      <c r="E83" s="75"/>
      <c r="F83" s="76"/>
      <c r="G83" s="76"/>
      <c r="H83" s="77"/>
      <c r="I83" s="85"/>
      <c r="J83" s="60"/>
      <c r="K83" s="14"/>
    </row>
    <row r="84" spans="1:11" ht="14.25" customHeight="1">
      <c r="A84" s="85"/>
      <c r="B84" s="74"/>
      <c r="C84" s="75"/>
      <c r="D84" s="75"/>
      <c r="E84" s="75"/>
      <c r="F84" s="76"/>
      <c r="G84" s="76"/>
      <c r="H84" s="77"/>
      <c r="I84" s="85"/>
      <c r="J84" s="60"/>
      <c r="K84" s="14"/>
    </row>
    <row r="85" spans="1:11" ht="14.25" customHeight="1">
      <c r="A85" s="85"/>
      <c r="B85" s="74"/>
      <c r="C85" s="75"/>
      <c r="D85" s="75"/>
      <c r="E85" s="75"/>
      <c r="F85" s="76"/>
      <c r="G85" s="76"/>
      <c r="H85" s="77"/>
      <c r="I85" s="85"/>
      <c r="J85" s="60"/>
      <c r="K85" s="14"/>
    </row>
    <row r="86" spans="1:11" ht="14.25" customHeight="1">
      <c r="A86" s="85"/>
      <c r="B86" s="74"/>
      <c r="C86" s="75"/>
      <c r="D86" s="75"/>
      <c r="E86" s="75"/>
      <c r="F86" s="76"/>
      <c r="G86" s="76"/>
      <c r="H86" s="77"/>
      <c r="I86" s="85"/>
      <c r="J86" s="60"/>
      <c r="K86" s="14"/>
    </row>
    <row r="87" spans="1:11" ht="14.25" customHeight="1">
      <c r="A87" s="85"/>
      <c r="B87" s="74"/>
      <c r="C87" s="75"/>
      <c r="D87" s="75"/>
      <c r="E87" s="75"/>
      <c r="F87" s="76"/>
      <c r="G87" s="76"/>
      <c r="H87" s="77"/>
      <c r="I87" s="85"/>
      <c r="J87" s="60"/>
      <c r="K87" s="14"/>
    </row>
    <row r="88" spans="1:11" ht="14.25" customHeight="1">
      <c r="A88" s="85"/>
      <c r="B88" s="74"/>
      <c r="C88" s="75"/>
      <c r="D88" s="75"/>
      <c r="E88" s="75"/>
      <c r="F88" s="76"/>
      <c r="G88" s="76"/>
      <c r="H88" s="77"/>
      <c r="I88" s="85"/>
      <c r="J88" s="60"/>
      <c r="K88" s="14"/>
    </row>
    <row r="89" spans="1:11" ht="14.25" customHeight="1">
      <c r="A89" s="85"/>
      <c r="B89" s="74"/>
      <c r="C89" s="75"/>
      <c r="D89" s="75"/>
      <c r="E89" s="75"/>
      <c r="F89" s="76"/>
      <c r="G89" s="76"/>
      <c r="H89" s="77"/>
      <c r="I89" s="85"/>
      <c r="J89" s="60"/>
      <c r="K89" s="14"/>
    </row>
    <row r="90" spans="1:11" ht="14.25" customHeight="1">
      <c r="A90" s="85"/>
      <c r="B90" s="74"/>
      <c r="C90" s="75"/>
      <c r="D90" s="75"/>
      <c r="E90" s="75"/>
      <c r="F90" s="76"/>
      <c r="G90" s="76"/>
      <c r="H90" s="77"/>
      <c r="I90" s="85"/>
      <c r="J90" s="60"/>
      <c r="K90" s="14"/>
    </row>
    <row r="91" spans="1:11" ht="14.25" customHeight="1">
      <c r="A91" s="85"/>
      <c r="B91" s="74"/>
      <c r="C91" s="75"/>
      <c r="D91" s="75"/>
      <c r="E91" s="75"/>
      <c r="F91" s="76"/>
      <c r="G91" s="76"/>
      <c r="H91" s="77"/>
      <c r="I91" s="85"/>
      <c r="J91" s="60"/>
      <c r="K91" s="14"/>
    </row>
    <row r="92" spans="1:11" ht="14.25" customHeight="1">
      <c r="A92" s="85"/>
      <c r="B92" s="74"/>
      <c r="C92" s="75"/>
      <c r="D92" s="75"/>
      <c r="E92" s="75"/>
      <c r="F92" s="76"/>
      <c r="G92" s="76"/>
      <c r="H92" s="77"/>
      <c r="I92" s="85"/>
      <c r="J92" s="60"/>
      <c r="K92" s="14"/>
    </row>
    <row r="93" spans="1:11" ht="14.25" customHeight="1">
      <c r="A93" s="85"/>
      <c r="B93" s="74"/>
      <c r="C93" s="75"/>
      <c r="D93" s="75"/>
      <c r="E93" s="75"/>
      <c r="F93" s="76"/>
      <c r="G93" s="76"/>
      <c r="H93" s="77"/>
      <c r="I93" s="85"/>
      <c r="J93" s="60"/>
      <c r="K93" s="14"/>
    </row>
    <row r="94" spans="1:11" ht="14.25" customHeight="1">
      <c r="A94" s="85"/>
      <c r="B94" s="74"/>
      <c r="C94" s="75"/>
      <c r="D94" s="75"/>
      <c r="E94" s="75"/>
      <c r="F94" s="76"/>
      <c r="G94" s="76"/>
      <c r="H94" s="77"/>
      <c r="I94" s="85"/>
      <c r="J94" s="60"/>
      <c r="K94" s="14"/>
    </row>
    <row r="95" spans="1:11" ht="14.25" customHeight="1">
      <c r="A95" s="85"/>
      <c r="B95" s="74"/>
      <c r="C95" s="75"/>
      <c r="D95" s="75"/>
      <c r="E95" s="75"/>
      <c r="F95" s="76"/>
      <c r="G95" s="76"/>
      <c r="H95" s="77"/>
      <c r="I95" s="85"/>
      <c r="J95" s="60"/>
      <c r="K95" s="14"/>
    </row>
    <row r="96" spans="1:11" ht="14.25" customHeight="1">
      <c r="A96" s="85"/>
      <c r="B96" s="74"/>
      <c r="C96" s="75"/>
      <c r="D96" s="75"/>
      <c r="E96" s="75"/>
      <c r="F96" s="76"/>
      <c r="G96" s="76"/>
      <c r="H96" s="77"/>
      <c r="I96" s="85"/>
      <c r="J96" s="60"/>
      <c r="K96" s="14"/>
    </row>
    <row r="97" spans="1:10" ht="14.25" customHeight="1">
      <c r="A97" s="86"/>
      <c r="B97" s="78"/>
      <c r="C97" s="79"/>
      <c r="D97" s="79"/>
      <c r="E97" s="79"/>
      <c r="F97" s="80"/>
      <c r="G97" s="80"/>
      <c r="H97" s="81"/>
      <c r="I97" s="86"/>
      <c r="J97" s="60"/>
    </row>
    <row r="98" spans="1:10" ht="14.25" customHeight="1">
      <c r="A98" s="86"/>
      <c r="B98" s="78"/>
      <c r="C98" s="79"/>
      <c r="D98" s="79"/>
      <c r="E98" s="79"/>
      <c r="F98" s="80"/>
      <c r="G98" s="80"/>
      <c r="H98" s="81"/>
      <c r="I98" s="86"/>
      <c r="J98" s="60"/>
    </row>
    <row r="99" spans="1:10" ht="14.25" customHeight="1">
      <c r="A99" s="86"/>
      <c r="B99" s="78"/>
      <c r="C99" s="79"/>
      <c r="D99" s="79"/>
      <c r="E99" s="79"/>
      <c r="F99" s="80"/>
      <c r="G99" s="80"/>
      <c r="H99" s="81"/>
      <c r="I99" s="86"/>
      <c r="J99" s="60"/>
    </row>
    <row r="100" spans="1:10" ht="14.25" customHeight="1">
      <c r="A100" s="86"/>
      <c r="B100" s="78"/>
      <c r="C100" s="79"/>
      <c r="D100" s="79"/>
      <c r="E100" s="79"/>
      <c r="F100" s="80"/>
      <c r="G100" s="80"/>
      <c r="H100" s="81"/>
      <c r="I100" s="86"/>
      <c r="J100" s="60"/>
    </row>
    <row r="101" spans="1:10" ht="14.25" customHeight="1">
      <c r="A101" s="86"/>
      <c r="B101" s="78"/>
      <c r="C101" s="79"/>
      <c r="D101" s="79"/>
      <c r="E101" s="79"/>
      <c r="F101" s="80"/>
      <c r="G101" s="80"/>
      <c r="H101" s="81"/>
      <c r="I101" s="86"/>
      <c r="J101" s="60"/>
    </row>
    <row r="102" spans="1:10" ht="14.25" customHeight="1">
      <c r="A102" s="86"/>
      <c r="B102" s="78"/>
      <c r="C102" s="79"/>
      <c r="D102" s="79"/>
      <c r="E102" s="79"/>
      <c r="F102" s="80"/>
      <c r="G102" s="80"/>
      <c r="H102" s="81"/>
      <c r="I102" s="86"/>
      <c r="J102" s="60"/>
    </row>
    <row r="103" spans="1:10" ht="14.25" customHeight="1">
      <c r="A103" s="86"/>
      <c r="B103" s="78"/>
      <c r="C103" s="79"/>
      <c r="D103" s="79"/>
      <c r="E103" s="79"/>
      <c r="F103" s="80"/>
      <c r="G103" s="80"/>
      <c r="H103" s="81"/>
      <c r="I103" s="86"/>
      <c r="J103" s="60"/>
    </row>
    <row r="104" spans="1:10" ht="14.25" customHeight="1">
      <c r="A104" s="86"/>
      <c r="B104" s="78"/>
      <c r="C104" s="79"/>
      <c r="D104" s="79"/>
      <c r="E104" s="79"/>
      <c r="F104" s="80"/>
      <c r="G104" s="80"/>
      <c r="H104" s="81"/>
      <c r="I104" s="86"/>
      <c r="J104" s="60"/>
    </row>
    <row r="105" spans="1:10" ht="14.25" customHeight="1">
      <c r="A105" s="86"/>
      <c r="B105" s="78"/>
      <c r="C105" s="79"/>
      <c r="D105" s="79"/>
      <c r="E105" s="79"/>
      <c r="F105" s="80"/>
      <c r="G105" s="80"/>
      <c r="H105" s="81"/>
      <c r="I105" s="86"/>
      <c r="J105" s="60"/>
    </row>
    <row r="106" spans="1:10" ht="14.25" customHeight="1">
      <c r="A106" s="86"/>
      <c r="B106" s="78"/>
      <c r="C106" s="79"/>
      <c r="D106" s="79"/>
      <c r="E106" s="79"/>
      <c r="F106" s="80"/>
      <c r="G106" s="80"/>
      <c r="H106" s="81"/>
      <c r="I106" s="86"/>
      <c r="J106" s="60"/>
    </row>
    <row r="107" spans="1:10" ht="14.25" customHeight="1">
      <c r="A107" s="86"/>
      <c r="B107" s="78"/>
      <c r="C107" s="79"/>
      <c r="D107" s="79"/>
      <c r="E107" s="79"/>
      <c r="F107" s="80"/>
      <c r="G107" s="80"/>
      <c r="H107" s="81"/>
      <c r="I107" s="86"/>
      <c r="J107" s="60"/>
    </row>
    <row r="108" spans="1:10" ht="14.25" customHeight="1">
      <c r="A108" s="86"/>
      <c r="B108" s="78"/>
      <c r="C108" s="79"/>
      <c r="D108" s="79"/>
      <c r="E108" s="79"/>
      <c r="F108" s="80"/>
      <c r="G108" s="80"/>
      <c r="H108" s="81"/>
      <c r="I108" s="86"/>
      <c r="J108" s="60"/>
    </row>
    <row r="109" spans="1:10" ht="14.25" customHeight="1">
      <c r="A109" s="86"/>
      <c r="B109" s="78"/>
      <c r="C109" s="79"/>
      <c r="D109" s="79"/>
      <c r="E109" s="79"/>
      <c r="F109" s="80"/>
      <c r="G109" s="80"/>
      <c r="H109" s="81"/>
      <c r="I109" s="86"/>
      <c r="J109" s="60"/>
    </row>
    <row r="110" spans="1:10" ht="14.25" customHeight="1">
      <c r="A110" s="86"/>
      <c r="B110" s="78"/>
      <c r="C110" s="79"/>
      <c r="D110" s="79"/>
      <c r="E110" s="79"/>
      <c r="F110" s="80"/>
      <c r="G110" s="80"/>
      <c r="H110" s="81"/>
      <c r="I110" s="86"/>
      <c r="J110" s="60"/>
    </row>
    <row r="111" spans="1:10" ht="14.25" customHeight="1">
      <c r="A111" s="86"/>
      <c r="B111" s="78"/>
      <c r="C111" s="79"/>
      <c r="D111" s="79"/>
      <c r="E111" s="79"/>
      <c r="F111" s="80"/>
      <c r="G111" s="80"/>
      <c r="H111" s="81"/>
      <c r="I111" s="86"/>
      <c r="J111" s="60"/>
    </row>
    <row r="112" spans="1:10" ht="14.25" customHeight="1">
      <c r="A112" s="86"/>
      <c r="B112" s="78"/>
      <c r="C112" s="79"/>
      <c r="D112" s="79"/>
      <c r="E112" s="79"/>
      <c r="F112" s="80"/>
      <c r="G112" s="80"/>
      <c r="H112" s="81"/>
      <c r="I112" s="86"/>
      <c r="J112" s="60"/>
    </row>
    <row r="113" spans="1:10" ht="14.25" customHeight="1">
      <c r="A113" s="86"/>
      <c r="B113" s="78"/>
      <c r="C113" s="79"/>
      <c r="D113" s="79"/>
      <c r="E113" s="79"/>
      <c r="F113" s="80"/>
      <c r="G113" s="80"/>
      <c r="H113" s="81"/>
      <c r="I113" s="86"/>
      <c r="J113" s="60"/>
    </row>
    <row r="114" spans="1:10" ht="14.25" customHeight="1">
      <c r="A114" s="86"/>
      <c r="B114" s="78"/>
      <c r="C114" s="79"/>
      <c r="D114" s="79"/>
      <c r="E114" s="79"/>
      <c r="F114" s="80"/>
      <c r="G114" s="80"/>
      <c r="H114" s="81"/>
      <c r="I114" s="86"/>
      <c r="J114" s="60"/>
    </row>
    <row r="115" spans="1:10" ht="14.25" customHeight="1">
      <c r="A115" s="86"/>
      <c r="B115" s="78"/>
      <c r="C115" s="79"/>
      <c r="D115" s="79"/>
      <c r="E115" s="79"/>
      <c r="F115" s="80"/>
      <c r="G115" s="80"/>
      <c r="H115" s="81"/>
      <c r="I115" s="86"/>
      <c r="J115" s="60"/>
    </row>
    <row r="116" spans="1:10" ht="14.25" customHeight="1">
      <c r="A116" s="86"/>
      <c r="B116" s="78"/>
      <c r="C116" s="79"/>
      <c r="D116" s="79"/>
      <c r="E116" s="79"/>
      <c r="F116" s="80"/>
      <c r="G116" s="80"/>
      <c r="H116" s="81"/>
      <c r="I116" s="86"/>
      <c r="J116" s="60"/>
    </row>
    <row r="117" spans="1:10" ht="14.25" customHeight="1">
      <c r="A117" s="86"/>
      <c r="B117" s="78"/>
      <c r="C117" s="79"/>
      <c r="D117" s="79"/>
      <c r="E117" s="79"/>
      <c r="F117" s="80"/>
      <c r="G117" s="80"/>
      <c r="H117" s="81"/>
      <c r="I117" s="86"/>
      <c r="J117" s="60"/>
    </row>
    <row r="118" spans="1:10" ht="14.25" customHeight="1">
      <c r="A118" s="86"/>
      <c r="B118" s="78"/>
      <c r="C118" s="79"/>
      <c r="D118" s="79"/>
      <c r="E118" s="79"/>
      <c r="F118" s="80"/>
      <c r="G118" s="80"/>
      <c r="H118" s="81"/>
      <c r="I118" s="86"/>
      <c r="J118" s="60"/>
    </row>
    <row r="119" spans="1:10" ht="14.25" customHeight="1">
      <c r="A119" s="86"/>
      <c r="B119" s="78"/>
      <c r="C119" s="79"/>
      <c r="D119" s="79"/>
      <c r="E119" s="79"/>
      <c r="F119" s="80"/>
      <c r="G119" s="80"/>
      <c r="H119" s="81"/>
      <c r="I119" s="86"/>
      <c r="J119" s="60"/>
    </row>
    <row r="120" spans="1:10" ht="14.25" customHeight="1">
      <c r="A120" s="86"/>
      <c r="B120" s="78"/>
      <c r="C120" s="79"/>
      <c r="D120" s="79"/>
      <c r="E120" s="79"/>
      <c r="F120" s="80"/>
      <c r="G120" s="80"/>
      <c r="H120" s="81"/>
      <c r="I120" s="86"/>
      <c r="J120" s="60"/>
    </row>
    <row r="121" spans="1:10" ht="14.25" customHeight="1">
      <c r="A121" s="86"/>
      <c r="B121" s="78"/>
      <c r="C121" s="79"/>
      <c r="D121" s="79"/>
      <c r="E121" s="79"/>
      <c r="F121" s="80"/>
      <c r="G121" s="80"/>
      <c r="H121" s="81"/>
      <c r="I121" s="86"/>
      <c r="J121" s="60"/>
    </row>
    <row r="122" spans="1:10" ht="14.25" customHeight="1">
      <c r="A122" s="86"/>
      <c r="B122" s="78"/>
      <c r="C122" s="79"/>
      <c r="D122" s="79"/>
      <c r="E122" s="79"/>
      <c r="F122" s="80"/>
      <c r="G122" s="80"/>
      <c r="H122" s="81"/>
      <c r="I122" s="86"/>
      <c r="J122" s="60"/>
    </row>
    <row r="123" spans="1:10" ht="14.25" customHeight="1">
      <c r="A123" s="86"/>
      <c r="B123" s="78"/>
      <c r="C123" s="79"/>
      <c r="D123" s="79"/>
      <c r="E123" s="79"/>
      <c r="F123" s="80"/>
      <c r="G123" s="80"/>
      <c r="H123" s="81"/>
      <c r="I123" s="86"/>
      <c r="J123" s="60"/>
    </row>
    <row r="124" spans="1:10" ht="14.25" customHeight="1">
      <c r="A124" s="86"/>
      <c r="B124" s="78"/>
      <c r="C124" s="79"/>
      <c r="D124" s="79"/>
      <c r="E124" s="79"/>
      <c r="F124" s="80"/>
      <c r="G124" s="80"/>
      <c r="H124" s="81"/>
      <c r="I124" s="86"/>
      <c r="J124" s="60"/>
    </row>
    <row r="125" spans="1:10" ht="14.25" customHeight="1">
      <c r="A125" s="86"/>
      <c r="B125" s="78"/>
      <c r="C125" s="79"/>
      <c r="D125" s="79"/>
      <c r="E125" s="79"/>
      <c r="F125" s="80"/>
      <c r="G125" s="80"/>
      <c r="H125" s="81"/>
      <c r="I125" s="86"/>
      <c r="J125" s="60"/>
    </row>
    <row r="126" spans="1:10" ht="14.25" customHeight="1">
      <c r="A126" s="86"/>
      <c r="B126" s="78"/>
      <c r="C126" s="79"/>
      <c r="D126" s="79"/>
      <c r="E126" s="79"/>
      <c r="F126" s="80"/>
      <c r="G126" s="80"/>
      <c r="H126" s="81"/>
      <c r="I126" s="86"/>
      <c r="J126" s="60"/>
    </row>
    <row r="127" spans="1:10" ht="14.25" customHeight="1">
      <c r="A127" s="86"/>
      <c r="B127" s="78"/>
      <c r="C127" s="79"/>
      <c r="D127" s="79"/>
      <c r="E127" s="79"/>
      <c r="F127" s="80"/>
      <c r="G127" s="80"/>
      <c r="H127" s="81"/>
      <c r="I127" s="86"/>
      <c r="J127" s="60"/>
    </row>
    <row r="128" spans="1:10" ht="14.25" customHeight="1">
      <c r="A128" s="86"/>
      <c r="B128" s="78"/>
      <c r="C128" s="79"/>
      <c r="D128" s="79"/>
      <c r="E128" s="79"/>
      <c r="F128" s="80"/>
      <c r="G128" s="80"/>
      <c r="H128" s="81"/>
      <c r="I128" s="86"/>
      <c r="J128" s="60"/>
    </row>
    <row r="129" spans="1:10" ht="14.25" customHeight="1">
      <c r="A129" s="86"/>
      <c r="B129" s="78"/>
      <c r="C129" s="79"/>
      <c r="D129" s="79"/>
      <c r="E129" s="79"/>
      <c r="F129" s="80"/>
      <c r="G129" s="80"/>
      <c r="H129" s="81"/>
      <c r="I129" s="86"/>
      <c r="J129" s="60"/>
    </row>
    <row r="130" spans="1:10" ht="14.25" customHeight="1">
      <c r="A130" s="86"/>
      <c r="B130" s="78"/>
      <c r="C130" s="79"/>
      <c r="D130" s="79"/>
      <c r="E130" s="79"/>
      <c r="F130" s="80"/>
      <c r="G130" s="80"/>
      <c r="H130" s="81"/>
      <c r="I130" s="86"/>
      <c r="J130" s="60"/>
    </row>
    <row r="131" spans="1:10" ht="14.25" customHeight="1">
      <c r="A131" s="86"/>
      <c r="B131" s="78"/>
      <c r="C131" s="79"/>
      <c r="D131" s="79"/>
      <c r="E131" s="79"/>
      <c r="F131" s="80"/>
      <c r="G131" s="80"/>
      <c r="H131" s="81"/>
      <c r="I131" s="86"/>
      <c r="J131" s="60"/>
    </row>
    <row r="132" spans="1:10" ht="14.25" customHeight="1">
      <c r="A132" s="86"/>
      <c r="B132" s="78"/>
      <c r="C132" s="79"/>
      <c r="D132" s="79"/>
      <c r="E132" s="79"/>
      <c r="F132" s="80"/>
      <c r="G132" s="80"/>
      <c r="H132" s="81"/>
      <c r="I132" s="86"/>
      <c r="J132" s="60"/>
    </row>
    <row r="133" spans="1:10" ht="14.25" customHeight="1">
      <c r="A133" s="86"/>
      <c r="B133" s="78"/>
      <c r="C133" s="79"/>
      <c r="D133" s="79"/>
      <c r="E133" s="79"/>
      <c r="F133" s="80"/>
      <c r="G133" s="80"/>
      <c r="H133" s="81"/>
      <c r="I133" s="86"/>
      <c r="J133" s="60"/>
    </row>
    <row r="134" spans="1:10" ht="14.25" customHeight="1">
      <c r="A134" s="86"/>
      <c r="B134" s="78"/>
      <c r="C134" s="79"/>
      <c r="D134" s="79"/>
      <c r="E134" s="79"/>
      <c r="F134" s="80"/>
      <c r="G134" s="80"/>
      <c r="H134" s="81"/>
      <c r="I134" s="86"/>
      <c r="J134" s="60"/>
    </row>
    <row r="135" spans="1:10" ht="14.25" customHeight="1">
      <c r="A135" s="86"/>
      <c r="B135" s="78"/>
      <c r="C135" s="79"/>
      <c r="D135" s="79"/>
      <c r="E135" s="79"/>
      <c r="F135" s="80"/>
      <c r="G135" s="80"/>
      <c r="H135" s="81"/>
      <c r="I135" s="86"/>
      <c r="J135" s="60"/>
    </row>
    <row r="136" spans="1:10" ht="14.25" customHeight="1">
      <c r="A136" s="86"/>
      <c r="B136" s="78"/>
      <c r="C136" s="79"/>
      <c r="D136" s="79"/>
      <c r="E136" s="79"/>
      <c r="F136" s="80"/>
      <c r="G136" s="80"/>
      <c r="H136" s="81"/>
      <c r="I136" s="86"/>
      <c r="J136" s="60"/>
    </row>
    <row r="137" spans="1:11" ht="14.25" customHeight="1">
      <c r="A137" s="85"/>
      <c r="B137" s="74"/>
      <c r="C137" s="75"/>
      <c r="D137" s="75"/>
      <c r="E137" s="75"/>
      <c r="F137" s="87"/>
      <c r="G137" s="87"/>
      <c r="H137" s="77"/>
      <c r="I137" s="85"/>
      <c r="J137" s="60"/>
      <c r="K137" s="14"/>
    </row>
    <row r="138" spans="1:11" ht="14.25" customHeight="1">
      <c r="A138" s="85"/>
      <c r="B138" s="74"/>
      <c r="C138" s="75"/>
      <c r="D138" s="75"/>
      <c r="E138" s="75"/>
      <c r="F138" s="76"/>
      <c r="G138" s="76"/>
      <c r="H138" s="77"/>
      <c r="I138" s="85"/>
      <c r="J138" s="60"/>
      <c r="K138" s="14"/>
    </row>
    <row r="139" spans="1:10" ht="14.25" customHeight="1">
      <c r="A139" s="85"/>
      <c r="B139" s="74"/>
      <c r="C139" s="75"/>
      <c r="D139" s="75"/>
      <c r="E139" s="75"/>
      <c r="F139" s="76"/>
      <c r="G139" s="76"/>
      <c r="H139" s="77"/>
      <c r="I139" s="85"/>
      <c r="J139" s="60"/>
    </row>
    <row r="140" spans="1:11" ht="14.25" customHeight="1">
      <c r="A140" s="85"/>
      <c r="B140" s="74"/>
      <c r="C140" s="75"/>
      <c r="D140" s="75"/>
      <c r="E140" s="75"/>
      <c r="F140" s="76"/>
      <c r="G140" s="76"/>
      <c r="H140" s="77"/>
      <c r="I140" s="85"/>
      <c r="J140" s="60"/>
      <c r="K140" s="14"/>
    </row>
    <row r="141" spans="1:10" ht="14.25" customHeight="1">
      <c r="A141" s="85"/>
      <c r="B141" s="74"/>
      <c r="C141" s="75"/>
      <c r="D141" s="75"/>
      <c r="E141" s="75"/>
      <c r="F141" s="87"/>
      <c r="G141" s="87"/>
      <c r="H141" s="88"/>
      <c r="I141" s="85"/>
      <c r="J141" s="60"/>
    </row>
    <row r="142" spans="1:10" ht="14.25" customHeight="1">
      <c r="A142" s="85"/>
      <c r="B142" s="74"/>
      <c r="C142" s="75"/>
      <c r="D142" s="75"/>
      <c r="E142" s="75"/>
      <c r="F142" s="76"/>
      <c r="G142" s="76"/>
      <c r="H142" s="77"/>
      <c r="I142" s="85"/>
      <c r="J142" s="60"/>
    </row>
    <row r="143" spans="1:11" ht="14.25" customHeight="1">
      <c r="A143" s="85"/>
      <c r="B143" s="74"/>
      <c r="C143" s="75"/>
      <c r="D143" s="75"/>
      <c r="E143" s="75"/>
      <c r="F143" s="76"/>
      <c r="G143" s="76"/>
      <c r="H143" s="77"/>
      <c r="I143" s="85"/>
      <c r="J143" s="60"/>
      <c r="K143" s="14"/>
    </row>
    <row r="144" spans="1:10" ht="14.25" customHeight="1">
      <c r="A144" s="85"/>
      <c r="B144" s="74"/>
      <c r="C144" s="75"/>
      <c r="D144" s="75"/>
      <c r="E144" s="75"/>
      <c r="F144" s="87"/>
      <c r="G144" s="87"/>
      <c r="H144" s="88"/>
      <c r="I144" s="85"/>
      <c r="J144" s="60"/>
    </row>
    <row r="145" spans="1:10" ht="14.25" customHeight="1">
      <c r="A145" s="85"/>
      <c r="B145" s="74"/>
      <c r="C145" s="75"/>
      <c r="D145" s="75"/>
      <c r="E145" s="75"/>
      <c r="F145" s="76"/>
      <c r="G145" s="76"/>
      <c r="H145" s="77"/>
      <c r="I145" s="85"/>
      <c r="J145" s="60"/>
    </row>
    <row r="146" spans="1:10" ht="14.25" customHeight="1">
      <c r="A146" s="85"/>
      <c r="B146" s="74"/>
      <c r="C146" s="75"/>
      <c r="D146" s="75"/>
      <c r="E146" s="75"/>
      <c r="F146" s="76"/>
      <c r="G146" s="76"/>
      <c r="H146" s="77"/>
      <c r="I146" s="85"/>
      <c r="J146" s="60"/>
    </row>
    <row r="147" spans="1:10" ht="14.25" customHeight="1">
      <c r="A147" s="85"/>
      <c r="B147" s="74"/>
      <c r="C147" s="75"/>
      <c r="D147" s="75"/>
      <c r="E147" s="75"/>
      <c r="F147" s="76"/>
      <c r="G147" s="76"/>
      <c r="H147" s="77"/>
      <c r="I147" s="85"/>
      <c r="J147" s="60"/>
    </row>
    <row r="148" spans="1:10" ht="14.25" customHeight="1">
      <c r="A148" s="85"/>
      <c r="B148" s="74"/>
      <c r="C148" s="75"/>
      <c r="D148" s="75"/>
      <c r="E148" s="75"/>
      <c r="F148" s="76"/>
      <c r="G148" s="76"/>
      <c r="H148" s="77"/>
      <c r="I148" s="85"/>
      <c r="J148" s="60"/>
    </row>
    <row r="149" ht="15" customHeight="1"/>
    <row r="150" ht="15" customHeight="1"/>
    <row r="151" ht="15" customHeight="1"/>
    <row r="152" ht="15" customHeight="1"/>
    <row r="153" ht="15" customHeight="1"/>
    <row r="154" ht="15" customHeight="1">
      <c r="A154" s="244"/>
    </row>
    <row r="155" ht="15" customHeight="1">
      <c r="A155" s="244"/>
    </row>
    <row r="156" ht="15" customHeight="1">
      <c r="A156" s="244"/>
    </row>
    <row r="157" ht="15" customHeight="1">
      <c r="A157" s="244"/>
    </row>
    <row r="158" ht="15" customHeight="1">
      <c r="A158" s="244"/>
    </row>
    <row r="159" ht="15" customHeight="1">
      <c r="A159" s="244"/>
    </row>
    <row r="160" ht="15" customHeight="1">
      <c r="A160" s="244"/>
    </row>
    <row r="161" ht="15" customHeight="1">
      <c r="A161" s="244"/>
    </row>
    <row r="162" ht="15" customHeight="1">
      <c r="A162" s="244"/>
    </row>
    <row r="163" ht="15" customHeight="1">
      <c r="A163" s="244"/>
    </row>
    <row r="164" ht="15" customHeight="1">
      <c r="A164" s="244"/>
    </row>
    <row r="165" ht="15" customHeight="1">
      <c r="A165" s="244"/>
    </row>
    <row r="166" ht="15.75">
      <c r="A166" s="244"/>
    </row>
    <row r="167" ht="15.75">
      <c r="A167" s="244"/>
    </row>
    <row r="168" ht="15.75">
      <c r="A168" s="244"/>
    </row>
    <row r="169" ht="15.75">
      <c r="A169" s="244"/>
    </row>
    <row r="170" ht="15.75">
      <c r="A170" s="244"/>
    </row>
  </sheetData>
  <sheetProtection/>
  <autoFilter ref="A6:J140"/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4" sqref="D14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9" width="6.8515625" style="2" customWidth="1"/>
    <col min="10" max="10" width="8.8515625" style="9" customWidth="1"/>
  </cols>
  <sheetData>
    <row r="1" ht="14.25" customHeight="1">
      <c r="E1" s="16"/>
    </row>
    <row r="2" spans="1:10" ht="14.25" customHeight="1">
      <c r="A2" s="271" t="str">
        <f>Startlist!$F2</f>
        <v>Läänemaa Rahvaralli 2021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4.25" customHeight="1">
      <c r="A3" s="272" t="str">
        <f>Startlist!$F3</f>
        <v>25.september 2021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4.25" customHeight="1">
      <c r="A4" s="272" t="str">
        <f>Startlist!$F4</f>
        <v>Piirsalu, Läänemaa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ht="14.25" customHeight="1">
      <c r="A5" s="10" t="s">
        <v>1147</v>
      </c>
      <c r="E5" s="16"/>
      <c r="F5" s="273" t="s">
        <v>1153</v>
      </c>
      <c r="G5" s="274"/>
      <c r="H5" s="274"/>
      <c r="I5" s="275"/>
      <c r="J5" s="276" t="s">
        <v>1176</v>
      </c>
    </row>
    <row r="6" spans="1:10" s="92" customFormat="1" ht="14.25" customHeight="1">
      <c r="A6" s="93" t="s">
        <v>1174</v>
      </c>
      <c r="B6" s="94" t="s">
        <v>1165</v>
      </c>
      <c r="C6" s="95" t="s">
        <v>1166</v>
      </c>
      <c r="D6" s="96" t="s">
        <v>1167</v>
      </c>
      <c r="E6" s="96" t="s">
        <v>1169</v>
      </c>
      <c r="F6" s="97">
        <v>1</v>
      </c>
      <c r="G6" s="97">
        <v>2</v>
      </c>
      <c r="H6" s="97">
        <v>3</v>
      </c>
      <c r="I6" s="97">
        <v>4</v>
      </c>
      <c r="J6" s="277"/>
    </row>
    <row r="7" spans="1:10" s="92" customFormat="1" ht="14.25" customHeight="1">
      <c r="A7" s="90">
        <v>1</v>
      </c>
      <c r="B7" s="189" t="str">
        <f>VLOOKUP($A7,Startlist!$B:$H,2,FALSE)</f>
        <v>J16</v>
      </c>
      <c r="C7" s="190" t="str">
        <f>VLOOKUP($A7,Startlist!$B:$H,3,FALSE)</f>
        <v>Oskar Männamets</v>
      </c>
      <c r="D7" s="190" t="str">
        <f>VLOOKUP($A7,Startlist!$B:$H,4,FALSE)</f>
        <v>Holger Enok</v>
      </c>
      <c r="E7" s="190" t="str">
        <f>VLOOKUP($A7,Startlist!$B:$H,7,FALSE)</f>
        <v>Ford Fiesta</v>
      </c>
      <c r="F7" s="91">
        <f>IF(SUMIF('Other Penalties Details'!$A:$A,$A7,'Other Penalties Details'!$B:$B)&gt;0,SUMIF('Other Penalties Details'!$A:$A,$A7,'Other Penalties Details'!$B:$B),"")</f>
        <v>10</v>
      </c>
      <c r="G7" s="91">
        <f>IF(SUMIF('Other Penalties Details'!$A:$A,$A7,'Other Penalties Details'!$C:$C)&gt;0,SUMIF('Other Penalties Details'!$A:$A,$A7,'Other Penalties Details'!$C:$C),"")</f>
      </c>
      <c r="H7" s="91">
        <f>IF(SUMIF('Other Penalties Details'!$A:$A,$A7,'Other Penalties Details'!$D:$D)&gt;0,SUMIF('Other Penalties Details'!$A:$A,$A7,'Other Penalties Details'!$D:$D),"")</f>
        <v>70</v>
      </c>
      <c r="I7" s="91">
        <f>IF(SUMIF('Other Penalties Details'!$A:$A,$A7,'Other Penalties Details'!$E:$E)&gt;0,SUMIF('Other Penalties Details'!$A:$A,$A7,'Other Penalties Details'!$E:$E),"")</f>
      </c>
      <c r="J7" s="90" t="str">
        <f>IF(SUM(F7:I7)=0,"",INT(SUM(F7:I7)/60)&amp;":"&amp;IF(SUM(F7:I7)=INT(SUM(F7:I7)/60)*60,"0","")&amp;SUM(F7:I7)-INT(SUM(F7:I7)/60)*60)</f>
        <v>1:20</v>
      </c>
    </row>
    <row r="8" spans="1:10" s="92" customFormat="1" ht="14.25" customHeight="1">
      <c r="A8" s="90">
        <v>3</v>
      </c>
      <c r="B8" s="189" t="str">
        <f>VLOOKUP($A8,Startlist!$B:$H,2,FALSE)</f>
        <v>J16</v>
      </c>
      <c r="C8" s="190" t="str">
        <f>VLOOKUP($A8,Startlist!$B:$H,3,FALSE)</f>
        <v>Henry Tegova</v>
      </c>
      <c r="D8" s="190" t="str">
        <f>VLOOKUP($A8,Startlist!$B:$H,4,FALSE)</f>
        <v>Ott Kuurberg</v>
      </c>
      <c r="E8" s="190" t="str">
        <f>VLOOKUP($A8,Startlist!$B:$H,7,FALSE)</f>
        <v>Audi A3</v>
      </c>
      <c r="F8" s="91">
        <f>IF(SUMIF('Other Penalties Details'!$A:$A,$A8,'Other Penalties Details'!$B:$B)&gt;0,SUMIF('Other Penalties Details'!$A:$A,$A8,'Other Penalties Details'!$B:$B),"")</f>
        <v>10</v>
      </c>
      <c r="G8" s="91">
        <f>IF(SUMIF('Other Penalties Details'!$A:$A,$A8,'Other Penalties Details'!$C:$C)&gt;0,SUMIF('Other Penalties Details'!$A:$A,$A8,'Other Penalties Details'!$C:$C),"")</f>
      </c>
      <c r="H8" s="91">
        <f>IF(SUMIF('Other Penalties Details'!$A:$A,$A8,'Other Penalties Details'!$D:$D)&gt;0,SUMIF('Other Penalties Details'!$A:$A,$A8,'Other Penalties Details'!$D:$D),"")</f>
        <v>10</v>
      </c>
      <c r="I8" s="91">
        <f>IF(SUMIF('Other Penalties Details'!$A:$A,$A8,'Other Penalties Details'!$E:$E)&gt;0,SUMIF('Other Penalties Details'!$A:$A,$A8,'Other Penalties Details'!$E:$E),"")</f>
      </c>
      <c r="J8" s="90" t="str">
        <f aca="true" t="shared" si="0" ref="J8:J71">IF(SUM(F8:I8)=0,"",INT(SUM(F8:I8)/60)&amp;":"&amp;IF(SUM(F8:I8)=INT(SUM(F8:I8)/60)*60,"0","")&amp;SUM(F8:I8)-INT(SUM(F8:I8)/60)*60)</f>
        <v>0:20</v>
      </c>
    </row>
    <row r="9" spans="1:10" s="92" customFormat="1" ht="14.25" customHeight="1">
      <c r="A9" s="90">
        <v>4</v>
      </c>
      <c r="B9" s="189" t="str">
        <f>VLOOKUP($A9,Startlist!$B:$H,2,FALSE)</f>
        <v>J16</v>
      </c>
      <c r="C9" s="190" t="str">
        <f>VLOOKUP($A9,Startlist!$B:$H,3,FALSE)</f>
        <v>Albert Ako Kokk</v>
      </c>
      <c r="D9" s="190" t="str">
        <f>VLOOKUP($A9,Startlist!$B:$H,4,FALSE)</f>
        <v>Marko Kokk</v>
      </c>
      <c r="E9" s="190" t="str">
        <f>VLOOKUP($A9,Startlist!$B:$H,7,FALSE)</f>
        <v>Ford Fiesta</v>
      </c>
      <c r="F9" s="91">
        <f>IF(SUMIF('Other Penalties Details'!$A:$A,$A9,'Other Penalties Details'!$B:$B)&gt;0,SUMIF('Other Penalties Details'!$A:$A,$A9,'Other Penalties Details'!$B:$B),"")</f>
        <v>20</v>
      </c>
      <c r="G9" s="91">
        <f>IF(SUMIF('Other Penalties Details'!$A:$A,$A9,'Other Penalties Details'!$C:$C)&gt;0,SUMIF('Other Penalties Details'!$A:$A,$A9,'Other Penalties Details'!$C:$C),"")</f>
      </c>
      <c r="H9" s="91">
        <f>IF(SUMIF('Other Penalties Details'!$A:$A,$A9,'Other Penalties Details'!$D:$D)&gt;0,SUMIF('Other Penalties Details'!$A:$A,$A9,'Other Penalties Details'!$D:$D),"")</f>
        <v>60</v>
      </c>
      <c r="I9" s="91">
        <f>IF(SUMIF('Other Penalties Details'!$A:$A,$A9,'Other Penalties Details'!$E:$E)&gt;0,SUMIF('Other Penalties Details'!$A:$A,$A9,'Other Penalties Details'!$E:$E),"")</f>
      </c>
      <c r="J9" s="90" t="str">
        <f t="shared" si="0"/>
        <v>1:20</v>
      </c>
    </row>
    <row r="10" spans="1:10" s="92" customFormat="1" ht="14.25" customHeight="1">
      <c r="A10" s="90">
        <v>5</v>
      </c>
      <c r="B10" s="189" t="str">
        <f>VLOOKUP($A10,Startlist!$B:$H,2,FALSE)</f>
        <v>J18</v>
      </c>
      <c r="C10" s="190" t="str">
        <f>VLOOKUP($A10,Startlist!$B:$H,3,FALSE)</f>
        <v>Rauno Valdmann</v>
      </c>
      <c r="D10" s="190" t="str">
        <f>VLOOKUP($A10,Startlist!$B:$H,4,FALSE)</f>
        <v>Kaur Aadna</v>
      </c>
      <c r="E10" s="190" t="str">
        <f>VLOOKUP($A10,Startlist!$B:$H,7,FALSE)</f>
        <v>Volkswagen Golf 4</v>
      </c>
      <c r="F10" s="91">
        <f>IF(SUMIF('Other Penalties Details'!$A:$A,$A10,'Other Penalties Details'!$B:$B)&gt;0,SUMIF('Other Penalties Details'!$A:$A,$A10,'Other Penalties Details'!$B:$B),"")</f>
      </c>
      <c r="G10" s="91">
        <f>IF(SUMIF('Other Penalties Details'!$A:$A,$A10,'Other Penalties Details'!$C:$C)&gt;0,SUMIF('Other Penalties Details'!$A:$A,$A10,'Other Penalties Details'!$C:$C),"")</f>
      </c>
      <c r="H10" s="91">
        <f>IF(SUMIF('Other Penalties Details'!$A:$A,$A10,'Other Penalties Details'!$D:$D)&gt;0,SUMIF('Other Penalties Details'!$A:$A,$A10,'Other Penalties Details'!$D:$D),"")</f>
      </c>
      <c r="I10" s="91">
        <f>IF(SUMIF('Other Penalties Details'!$A:$A,$A10,'Other Penalties Details'!$E:$E)&gt;0,SUMIF('Other Penalties Details'!$A:$A,$A10,'Other Penalties Details'!$E:$E),"")</f>
      </c>
      <c r="J10" s="90">
        <f t="shared" si="0"/>
      </c>
    </row>
    <row r="11" spans="1:10" s="92" customFormat="1" ht="14.25" customHeight="1">
      <c r="A11" s="90">
        <v>6</v>
      </c>
      <c r="B11" s="189" t="str">
        <f>VLOOKUP($A11,Startlist!$B:$H,2,FALSE)</f>
        <v>J16</v>
      </c>
      <c r="C11" s="190" t="str">
        <f>VLOOKUP($A11,Startlist!$B:$H,3,FALSE)</f>
        <v>Romario Voksepp</v>
      </c>
      <c r="D11" s="190" t="str">
        <f>VLOOKUP($A11,Startlist!$B:$H,4,FALSE)</f>
        <v>Kristjan Voksepp</v>
      </c>
      <c r="E11" s="190" t="str">
        <f>VLOOKUP($A11,Startlist!$B:$H,7,FALSE)</f>
        <v>Honda Civic</v>
      </c>
      <c r="F11" s="91">
        <f>IF(SUMIF('Other Penalties Details'!$A:$A,$A11,'Other Penalties Details'!$B:$B)&gt;0,SUMIF('Other Penalties Details'!$A:$A,$A11,'Other Penalties Details'!$B:$B),"")</f>
        <v>10</v>
      </c>
      <c r="G11" s="91">
        <f>IF(SUMIF('Other Penalties Details'!$A:$A,$A11,'Other Penalties Details'!$C:$C)&gt;0,SUMIF('Other Penalties Details'!$A:$A,$A11,'Other Penalties Details'!$C:$C),"")</f>
        <v>20</v>
      </c>
      <c r="H11" s="91">
        <f>IF(SUMIF('Other Penalties Details'!$A:$A,$A11,'Other Penalties Details'!$D:$D)&gt;0,SUMIF('Other Penalties Details'!$A:$A,$A11,'Other Penalties Details'!$D:$D),"")</f>
        <v>40</v>
      </c>
      <c r="I11" s="91">
        <f>IF(SUMIF('Other Penalties Details'!$A:$A,$A11,'Other Penalties Details'!$E:$E)&gt;0,SUMIF('Other Penalties Details'!$A:$A,$A11,'Other Penalties Details'!$E:$E),"")</f>
      </c>
      <c r="J11" s="90" t="str">
        <f t="shared" si="0"/>
        <v>1:10</v>
      </c>
    </row>
    <row r="12" spans="1:10" s="92" customFormat="1" ht="14.25" customHeight="1">
      <c r="A12" s="90">
        <v>7</v>
      </c>
      <c r="B12" s="189" t="str">
        <f>VLOOKUP($A12,Startlist!$B:$H,2,FALSE)</f>
        <v>J16</v>
      </c>
      <c r="C12" s="190" t="str">
        <f>VLOOKUP($A12,Startlist!$B:$H,3,FALSE)</f>
        <v>Sebastian Kupri</v>
      </c>
      <c r="D12" s="190" t="str">
        <f>VLOOKUP($A12,Startlist!$B:$H,4,FALSE)</f>
        <v>Alari Kupri</v>
      </c>
      <c r="E12" s="190" t="str">
        <f>VLOOKUP($A12,Startlist!$B:$H,7,FALSE)</f>
        <v>Citroen C2</v>
      </c>
      <c r="F12" s="91">
        <f>IF(SUMIF('Other Penalties Details'!$A:$A,$A12,'Other Penalties Details'!$B:$B)&gt;0,SUMIF('Other Penalties Details'!$A:$A,$A12,'Other Penalties Details'!$B:$B),"")</f>
        <v>50</v>
      </c>
      <c r="G12" s="91">
        <f>IF(SUMIF('Other Penalties Details'!$A:$A,$A12,'Other Penalties Details'!$C:$C)&gt;0,SUMIF('Other Penalties Details'!$A:$A,$A12,'Other Penalties Details'!$C:$C),"")</f>
        <v>10</v>
      </c>
      <c r="H12" s="91">
        <f>IF(SUMIF('Other Penalties Details'!$A:$A,$A12,'Other Penalties Details'!$D:$D)&gt;0,SUMIF('Other Penalties Details'!$A:$A,$A12,'Other Penalties Details'!$D:$D),"")</f>
        <v>80</v>
      </c>
      <c r="I12" s="91">
        <f>IF(SUMIF('Other Penalties Details'!$A:$A,$A12,'Other Penalties Details'!$E:$E)&gt;0,SUMIF('Other Penalties Details'!$A:$A,$A12,'Other Penalties Details'!$E:$E),"")</f>
      </c>
      <c r="J12" s="90" t="str">
        <f t="shared" si="0"/>
        <v>2:20</v>
      </c>
    </row>
    <row r="13" spans="1:10" s="92" customFormat="1" ht="14.25" customHeight="1">
      <c r="A13" s="90">
        <v>9</v>
      </c>
      <c r="B13" s="189" t="str">
        <f>VLOOKUP($A13,Startlist!$B:$H,2,FALSE)</f>
        <v>J16</v>
      </c>
      <c r="C13" s="190" t="str">
        <f>VLOOKUP($A13,Startlist!$B:$H,3,FALSE)</f>
        <v>Taavi Link</v>
      </c>
      <c r="D13" s="190" t="str">
        <f>VLOOKUP($A13,Startlist!$B:$H,4,FALSE)</f>
        <v>Lenno Link</v>
      </c>
      <c r="E13" s="190" t="str">
        <f>VLOOKUP($A13,Startlist!$B:$H,7,FALSE)</f>
        <v>Volkswagen Polo</v>
      </c>
      <c r="F13" s="91">
        <f>IF(SUMIF('Other Penalties Details'!$A:$A,$A13,'Other Penalties Details'!$B:$B)&gt;0,SUMIF('Other Penalties Details'!$A:$A,$A13,'Other Penalties Details'!$B:$B),"")</f>
      </c>
      <c r="G13" s="91">
        <f>IF(SUMIF('Other Penalties Details'!$A:$A,$A13,'Other Penalties Details'!$C:$C)&gt;0,SUMIF('Other Penalties Details'!$A:$A,$A13,'Other Penalties Details'!$C:$C),"")</f>
      </c>
      <c r="H13" s="91">
        <f>IF(SUMIF('Other Penalties Details'!$A:$A,$A13,'Other Penalties Details'!$D:$D)&gt;0,SUMIF('Other Penalties Details'!$A:$A,$A13,'Other Penalties Details'!$D:$D),"")</f>
      </c>
      <c r="I13" s="91">
        <f>IF(SUMIF('Other Penalties Details'!$A:$A,$A13,'Other Penalties Details'!$E:$E)&gt;0,SUMIF('Other Penalties Details'!$A:$A,$A13,'Other Penalties Details'!$E:$E),"")</f>
      </c>
      <c r="J13" s="90">
        <f t="shared" si="0"/>
      </c>
    </row>
    <row r="14" spans="1:10" s="92" customFormat="1" ht="14.25" customHeight="1">
      <c r="A14" s="90">
        <v>10</v>
      </c>
      <c r="B14" s="189" t="str">
        <f>VLOOKUP($A14,Startlist!$B:$H,2,FALSE)</f>
        <v>J16</v>
      </c>
      <c r="C14" s="190" t="str">
        <f>VLOOKUP($A14,Startlist!$B:$H,3,FALSE)</f>
        <v>Kristian Hallikmägi</v>
      </c>
      <c r="D14" s="190" t="str">
        <f>VLOOKUP($A14,Startlist!$B:$H,4,FALSE)</f>
        <v>Jaan Pisang</v>
      </c>
      <c r="E14" s="190" t="str">
        <f>VLOOKUP($A14,Startlist!$B:$H,7,FALSE)</f>
        <v>Honda CRX</v>
      </c>
      <c r="F14" s="91">
        <f>IF(SUMIF('Other Penalties Details'!$A:$A,$A14,'Other Penalties Details'!$B:$B)&gt;0,SUMIF('Other Penalties Details'!$A:$A,$A14,'Other Penalties Details'!$B:$B),"")</f>
        <v>10</v>
      </c>
      <c r="G14" s="91">
        <f>IF(SUMIF('Other Penalties Details'!$A:$A,$A14,'Other Penalties Details'!$C:$C)&gt;0,SUMIF('Other Penalties Details'!$A:$A,$A14,'Other Penalties Details'!$C:$C),"")</f>
      </c>
      <c r="H14" s="91">
        <f>IF(SUMIF('Other Penalties Details'!$A:$A,$A14,'Other Penalties Details'!$D:$D)&gt;0,SUMIF('Other Penalties Details'!$A:$A,$A14,'Other Penalties Details'!$D:$D),"")</f>
        <v>20</v>
      </c>
      <c r="I14" s="91">
        <f>IF(SUMIF('Other Penalties Details'!$A:$A,$A14,'Other Penalties Details'!$E:$E)&gt;0,SUMIF('Other Penalties Details'!$A:$A,$A14,'Other Penalties Details'!$E:$E),"")</f>
      </c>
      <c r="J14" s="90" t="str">
        <f t="shared" si="0"/>
        <v>0:30</v>
      </c>
    </row>
    <row r="15" spans="1:10" s="92" customFormat="1" ht="14.25" customHeight="1">
      <c r="A15" s="90">
        <v>11</v>
      </c>
      <c r="B15" s="189" t="str">
        <f>VLOOKUP($A15,Startlist!$B:$H,2,FALSE)</f>
        <v>J16</v>
      </c>
      <c r="C15" s="190" t="str">
        <f>VLOOKUP($A15,Startlist!$B:$H,3,FALSE)</f>
        <v>Rainer Raun</v>
      </c>
      <c r="D15" s="190" t="str">
        <f>VLOOKUP($A15,Startlist!$B:$H,4,FALSE)</f>
        <v>Targo Raun</v>
      </c>
      <c r="E15" s="190" t="str">
        <f>VLOOKUP($A15,Startlist!$B:$H,7,FALSE)</f>
        <v>Honda Civic</v>
      </c>
      <c r="F15" s="91">
        <f>IF(SUMIF('Other Penalties Details'!$A:$A,$A15,'Other Penalties Details'!$B:$B)&gt;0,SUMIF('Other Penalties Details'!$A:$A,$A15,'Other Penalties Details'!$B:$B),"")</f>
      </c>
      <c r="G15" s="91">
        <f>IF(SUMIF('Other Penalties Details'!$A:$A,$A15,'Other Penalties Details'!$C:$C)&gt;0,SUMIF('Other Penalties Details'!$A:$A,$A15,'Other Penalties Details'!$C:$C),"")</f>
      </c>
      <c r="H15" s="91">
        <f>IF(SUMIF('Other Penalties Details'!$A:$A,$A15,'Other Penalties Details'!$D:$D)&gt;0,SUMIF('Other Penalties Details'!$A:$A,$A15,'Other Penalties Details'!$D:$D),"")</f>
        <v>10</v>
      </c>
      <c r="I15" s="91">
        <f>IF(SUMIF('Other Penalties Details'!$A:$A,$A15,'Other Penalties Details'!$E:$E)&gt;0,SUMIF('Other Penalties Details'!$A:$A,$A15,'Other Penalties Details'!$E:$E),"")</f>
      </c>
      <c r="J15" s="90" t="str">
        <f t="shared" si="0"/>
        <v>0:10</v>
      </c>
    </row>
    <row r="16" spans="1:10" s="92" customFormat="1" ht="14.25" customHeight="1">
      <c r="A16" s="90">
        <v>12</v>
      </c>
      <c r="B16" s="189" t="str">
        <f>VLOOKUP($A16,Startlist!$B:$H,2,FALSE)</f>
        <v>J18</v>
      </c>
      <c r="C16" s="190" t="str">
        <f>VLOOKUP($A16,Startlist!$B:$H,3,FALSE)</f>
        <v>Henri Ääremaa</v>
      </c>
      <c r="D16" s="190" t="str">
        <f>VLOOKUP($A16,Startlist!$B:$H,4,FALSE)</f>
        <v>Erkki Ääremaa</v>
      </c>
      <c r="E16" s="190" t="str">
        <f>VLOOKUP($A16,Startlist!$B:$H,7,FALSE)</f>
        <v>BMW 318</v>
      </c>
      <c r="F16" s="91">
        <f>IF(SUMIF('Other Penalties Details'!$A:$A,$A16,'Other Penalties Details'!$B:$B)&gt;0,SUMIF('Other Penalties Details'!$A:$A,$A16,'Other Penalties Details'!$B:$B),"")</f>
      </c>
      <c r="G16" s="91">
        <f>IF(SUMIF('Other Penalties Details'!$A:$A,$A16,'Other Penalties Details'!$C:$C)&gt;0,SUMIF('Other Penalties Details'!$A:$A,$A16,'Other Penalties Details'!$C:$C),"")</f>
        <v>10</v>
      </c>
      <c r="H16" s="91">
        <f>IF(SUMIF('Other Penalties Details'!$A:$A,$A16,'Other Penalties Details'!$D:$D)&gt;0,SUMIF('Other Penalties Details'!$A:$A,$A16,'Other Penalties Details'!$D:$D),"")</f>
        <v>10</v>
      </c>
      <c r="I16" s="91">
        <f>IF(SUMIF('Other Penalties Details'!$A:$A,$A16,'Other Penalties Details'!$E:$E)&gt;0,SUMIF('Other Penalties Details'!$A:$A,$A16,'Other Penalties Details'!$E:$E),"")</f>
      </c>
      <c r="J16" s="90" t="str">
        <f t="shared" si="0"/>
        <v>0:20</v>
      </c>
    </row>
    <row r="17" spans="1:10" s="92" customFormat="1" ht="14.25" customHeight="1">
      <c r="A17" s="90">
        <v>14</v>
      </c>
      <c r="B17" s="189" t="str">
        <f>VLOOKUP($A17,Startlist!$B:$H,2,FALSE)</f>
        <v>J16</v>
      </c>
      <c r="C17" s="190" t="str">
        <f>VLOOKUP($A17,Startlist!$B:$H,3,FALSE)</f>
        <v>Jüri Jürisaar</v>
      </c>
      <c r="D17" s="190" t="str">
        <f>VLOOKUP($A17,Startlist!$B:$H,4,FALSE)</f>
        <v>Martin Tomson</v>
      </c>
      <c r="E17" s="190" t="str">
        <f>VLOOKUP($A17,Startlist!$B:$H,7,FALSE)</f>
        <v>BMW 316</v>
      </c>
      <c r="F17" s="91">
        <f>IF(SUMIF('Other Penalties Details'!$A:$A,$A17,'Other Penalties Details'!$B:$B)&gt;0,SUMIF('Other Penalties Details'!$A:$A,$A17,'Other Penalties Details'!$B:$B),"")</f>
      </c>
      <c r="G17" s="91">
        <f>IF(SUMIF('Other Penalties Details'!$A:$A,$A17,'Other Penalties Details'!$C:$C)&gt;0,SUMIF('Other Penalties Details'!$A:$A,$A17,'Other Penalties Details'!$C:$C),"")</f>
      </c>
      <c r="H17" s="91">
        <f>IF(SUMIF('Other Penalties Details'!$A:$A,$A17,'Other Penalties Details'!$D:$D)&gt;0,SUMIF('Other Penalties Details'!$A:$A,$A17,'Other Penalties Details'!$D:$D),"")</f>
      </c>
      <c r="I17" s="91">
        <f>IF(SUMIF('Other Penalties Details'!$A:$A,$A17,'Other Penalties Details'!$E:$E)&gt;0,SUMIF('Other Penalties Details'!$A:$A,$A17,'Other Penalties Details'!$E:$E),"")</f>
      </c>
      <c r="J17" s="90">
        <f t="shared" si="0"/>
      </c>
    </row>
    <row r="18" spans="1:10" s="92" customFormat="1" ht="14.25" customHeight="1">
      <c r="A18" s="90">
        <v>15</v>
      </c>
      <c r="B18" s="189" t="str">
        <f>VLOOKUP($A18,Startlist!$B:$H,2,FALSE)</f>
        <v>J16</v>
      </c>
      <c r="C18" s="190" t="str">
        <f>VLOOKUP($A18,Startlist!$B:$H,3,FALSE)</f>
        <v>Kert Tammoja</v>
      </c>
      <c r="D18" s="190" t="str">
        <f>VLOOKUP($A18,Startlist!$B:$H,4,FALSE)</f>
        <v>Martin Müganen</v>
      </c>
      <c r="E18" s="190" t="str">
        <f>VLOOKUP($A18,Startlist!$B:$H,7,FALSE)</f>
        <v>Honda Civic</v>
      </c>
      <c r="F18" s="91">
        <f>IF(SUMIF('Other Penalties Details'!$A:$A,$A18,'Other Penalties Details'!$B:$B)&gt;0,SUMIF('Other Penalties Details'!$A:$A,$A18,'Other Penalties Details'!$B:$B),"")</f>
      </c>
      <c r="G18" s="91">
        <f>IF(SUMIF('Other Penalties Details'!$A:$A,$A18,'Other Penalties Details'!$C:$C)&gt;0,SUMIF('Other Penalties Details'!$A:$A,$A18,'Other Penalties Details'!$C:$C),"")</f>
      </c>
      <c r="H18" s="91">
        <f>IF(SUMIF('Other Penalties Details'!$A:$A,$A18,'Other Penalties Details'!$D:$D)&gt;0,SUMIF('Other Penalties Details'!$A:$A,$A18,'Other Penalties Details'!$D:$D),"")</f>
      </c>
      <c r="I18" s="91">
        <f>IF(SUMIF('Other Penalties Details'!$A:$A,$A18,'Other Penalties Details'!$E:$E)&gt;0,SUMIF('Other Penalties Details'!$A:$A,$A18,'Other Penalties Details'!$E:$E),"")</f>
      </c>
      <c r="J18" s="90">
        <f t="shared" si="0"/>
      </c>
    </row>
    <row r="19" spans="1:10" s="92" customFormat="1" ht="14.25" customHeight="1">
      <c r="A19" s="90">
        <v>16</v>
      </c>
      <c r="B19" s="189" t="str">
        <f>VLOOKUP($A19,Startlist!$B:$H,2,FALSE)</f>
        <v>J16</v>
      </c>
      <c r="C19" s="190" t="str">
        <f>VLOOKUP($A19,Startlist!$B:$H,3,FALSE)</f>
        <v>Romet Reimal</v>
      </c>
      <c r="D19" s="190" t="str">
        <f>VLOOKUP($A19,Startlist!$B:$H,4,FALSE)</f>
        <v>Inga Reimal</v>
      </c>
      <c r="E19" s="190" t="str">
        <f>VLOOKUP($A19,Startlist!$B:$H,7,FALSE)</f>
        <v>Citroen C2 R1</v>
      </c>
      <c r="F19" s="91">
        <f>IF(SUMIF('Other Penalties Details'!$A:$A,$A19,'Other Penalties Details'!$B:$B)&gt;0,SUMIF('Other Penalties Details'!$A:$A,$A19,'Other Penalties Details'!$B:$B),"")</f>
      </c>
      <c r="G19" s="91">
        <f>IF(SUMIF('Other Penalties Details'!$A:$A,$A19,'Other Penalties Details'!$C:$C)&gt;0,SUMIF('Other Penalties Details'!$A:$A,$A19,'Other Penalties Details'!$C:$C),"")</f>
        <v>10</v>
      </c>
      <c r="H19" s="91">
        <f>IF(SUMIF('Other Penalties Details'!$A:$A,$A19,'Other Penalties Details'!$D:$D)&gt;0,SUMIF('Other Penalties Details'!$A:$A,$A19,'Other Penalties Details'!$D:$D),"")</f>
      </c>
      <c r="I19" s="91">
        <f>IF(SUMIF('Other Penalties Details'!$A:$A,$A19,'Other Penalties Details'!$E:$E)&gt;0,SUMIF('Other Penalties Details'!$A:$A,$A19,'Other Penalties Details'!$E:$E),"")</f>
      </c>
      <c r="J19" s="90" t="str">
        <f t="shared" si="0"/>
        <v>0:10</v>
      </c>
    </row>
    <row r="20" spans="1:10" s="92" customFormat="1" ht="14.25" customHeight="1">
      <c r="A20" s="90">
        <v>17</v>
      </c>
      <c r="B20" s="189" t="str">
        <f>VLOOKUP($A20,Startlist!$B:$H,2,FALSE)</f>
        <v>J18</v>
      </c>
      <c r="C20" s="190" t="str">
        <f>VLOOKUP($A20,Startlist!$B:$H,3,FALSE)</f>
        <v>Markus Laurimaa</v>
      </c>
      <c r="D20" s="190" t="str">
        <f>VLOOKUP($A20,Startlist!$B:$H,4,FALSE)</f>
        <v>Joonas Vares</v>
      </c>
      <c r="E20" s="190" t="str">
        <f>VLOOKUP($A20,Startlist!$B:$H,7,FALSE)</f>
        <v>VW Golf 3</v>
      </c>
      <c r="F20" s="91">
        <f>IF(SUMIF('Other Penalties Details'!$A:$A,$A20,'Other Penalties Details'!$B:$B)&gt;0,SUMIF('Other Penalties Details'!$A:$A,$A20,'Other Penalties Details'!$B:$B),"")</f>
        <v>50</v>
      </c>
      <c r="G20" s="91">
        <f>IF(SUMIF('Other Penalties Details'!$A:$A,$A20,'Other Penalties Details'!$C:$C)&gt;0,SUMIF('Other Penalties Details'!$A:$A,$A20,'Other Penalties Details'!$C:$C),"")</f>
      </c>
      <c r="H20" s="91">
        <f>IF(SUMIF('Other Penalties Details'!$A:$A,$A20,'Other Penalties Details'!$D:$D)&gt;0,SUMIF('Other Penalties Details'!$A:$A,$A20,'Other Penalties Details'!$D:$D),"")</f>
      </c>
      <c r="I20" s="91">
        <f>IF(SUMIF('Other Penalties Details'!$A:$A,$A20,'Other Penalties Details'!$E:$E)&gt;0,SUMIF('Other Penalties Details'!$A:$A,$A20,'Other Penalties Details'!$E:$E),"")</f>
      </c>
      <c r="J20" s="90" t="str">
        <f t="shared" si="0"/>
        <v>0:50</v>
      </c>
    </row>
    <row r="21" spans="1:10" s="92" customFormat="1" ht="14.25" customHeight="1">
      <c r="A21" s="90">
        <v>18</v>
      </c>
      <c r="B21" s="189" t="str">
        <f>VLOOKUP($A21,Startlist!$B:$H,2,FALSE)</f>
        <v>J16</v>
      </c>
      <c r="C21" s="190" t="str">
        <f>VLOOKUP($A21,Startlist!$B:$H,3,FALSE)</f>
        <v>Kevin Lempu</v>
      </c>
      <c r="D21" s="190" t="str">
        <f>VLOOKUP($A21,Startlist!$B:$H,4,FALSE)</f>
        <v>Riivo Mesila</v>
      </c>
      <c r="E21" s="190" t="str">
        <f>VLOOKUP($A21,Startlist!$B:$H,7,FALSE)</f>
        <v>Honda Civic</v>
      </c>
      <c r="F21" s="91">
        <f>IF(SUMIF('Other Penalties Details'!$A:$A,$A21,'Other Penalties Details'!$B:$B)&gt;0,SUMIF('Other Penalties Details'!$A:$A,$A21,'Other Penalties Details'!$B:$B),"")</f>
      </c>
      <c r="G21" s="91">
        <f>IF(SUMIF('Other Penalties Details'!$A:$A,$A21,'Other Penalties Details'!$C:$C)&gt;0,SUMIF('Other Penalties Details'!$A:$A,$A21,'Other Penalties Details'!$C:$C),"")</f>
      </c>
      <c r="H21" s="91">
        <f>IF(SUMIF('Other Penalties Details'!$A:$A,$A21,'Other Penalties Details'!$D:$D)&gt;0,SUMIF('Other Penalties Details'!$A:$A,$A21,'Other Penalties Details'!$D:$D),"")</f>
        <v>10</v>
      </c>
      <c r="I21" s="91">
        <f>IF(SUMIF('Other Penalties Details'!$A:$A,$A21,'Other Penalties Details'!$E:$E)&gt;0,SUMIF('Other Penalties Details'!$A:$A,$A21,'Other Penalties Details'!$E:$E),"")</f>
      </c>
      <c r="J21" s="90" t="str">
        <f t="shared" si="0"/>
        <v>0:10</v>
      </c>
    </row>
    <row r="22" spans="1:10" s="92" customFormat="1" ht="14.25" customHeight="1">
      <c r="A22" s="90">
        <v>19</v>
      </c>
      <c r="B22" s="189" t="str">
        <f>VLOOKUP($A22,Startlist!$B:$H,2,FALSE)</f>
        <v>J16</v>
      </c>
      <c r="C22" s="190" t="str">
        <f>VLOOKUP($A22,Startlist!$B:$H,3,FALSE)</f>
        <v>Risto Mõik</v>
      </c>
      <c r="D22" s="190" t="str">
        <f>VLOOKUP($A22,Startlist!$B:$H,4,FALSE)</f>
        <v>Raigo Reimal</v>
      </c>
      <c r="E22" s="190" t="str">
        <f>VLOOKUP($A22,Startlist!$B:$H,7,FALSE)</f>
        <v>Ford Fiesta</v>
      </c>
      <c r="F22" s="91">
        <f>IF(SUMIF('Other Penalties Details'!$A:$A,$A22,'Other Penalties Details'!$B:$B)&gt;0,SUMIF('Other Penalties Details'!$A:$A,$A22,'Other Penalties Details'!$B:$B),"")</f>
        <v>10</v>
      </c>
      <c r="G22" s="91">
        <f>IF(SUMIF('Other Penalties Details'!$A:$A,$A22,'Other Penalties Details'!$C:$C)&gt;0,SUMIF('Other Penalties Details'!$A:$A,$A22,'Other Penalties Details'!$C:$C),"")</f>
        <v>10</v>
      </c>
      <c r="H22" s="91">
        <f>IF(SUMIF('Other Penalties Details'!$A:$A,$A22,'Other Penalties Details'!$D:$D)&gt;0,SUMIF('Other Penalties Details'!$A:$A,$A22,'Other Penalties Details'!$D:$D),"")</f>
        <v>10</v>
      </c>
      <c r="I22" s="91">
        <f>IF(SUMIF('Other Penalties Details'!$A:$A,$A22,'Other Penalties Details'!$E:$E)&gt;0,SUMIF('Other Penalties Details'!$A:$A,$A22,'Other Penalties Details'!$E:$E),"")</f>
      </c>
      <c r="J22" s="90" t="str">
        <f t="shared" si="0"/>
        <v>0:30</v>
      </c>
    </row>
    <row r="23" spans="1:10" s="92" customFormat="1" ht="14.25" customHeight="1">
      <c r="A23" s="90">
        <v>20</v>
      </c>
      <c r="B23" s="189" t="str">
        <f>VLOOKUP($A23,Startlist!$B:$H,2,FALSE)</f>
        <v>J16</v>
      </c>
      <c r="C23" s="190" t="str">
        <f>VLOOKUP($A23,Startlist!$B:$H,3,FALSE)</f>
        <v>Joosep Planken</v>
      </c>
      <c r="D23" s="190" t="str">
        <f>VLOOKUP($A23,Startlist!$B:$H,4,FALSE)</f>
        <v>Taavi Lassmann</v>
      </c>
      <c r="E23" s="190" t="str">
        <f>VLOOKUP($A23,Startlist!$B:$H,7,FALSE)</f>
        <v>Honda CRX</v>
      </c>
      <c r="F23" s="91">
        <f>IF(SUMIF('Other Penalties Details'!$A:$A,$A23,'Other Penalties Details'!$B:$B)&gt;0,SUMIF('Other Penalties Details'!$A:$A,$A23,'Other Penalties Details'!$B:$B),"")</f>
      </c>
      <c r="G23" s="91">
        <f>IF(SUMIF('Other Penalties Details'!$A:$A,$A23,'Other Penalties Details'!$C:$C)&gt;0,SUMIF('Other Penalties Details'!$A:$A,$A23,'Other Penalties Details'!$C:$C),"")</f>
      </c>
      <c r="H23" s="91">
        <f>IF(SUMIF('Other Penalties Details'!$A:$A,$A23,'Other Penalties Details'!$D:$D)&gt;0,SUMIF('Other Penalties Details'!$A:$A,$A23,'Other Penalties Details'!$D:$D),"")</f>
      </c>
      <c r="I23" s="91">
        <f>IF(SUMIF('Other Penalties Details'!$A:$A,$A23,'Other Penalties Details'!$E:$E)&gt;0,SUMIF('Other Penalties Details'!$A:$A,$A23,'Other Penalties Details'!$E:$E),"")</f>
      </c>
      <c r="J23" s="90">
        <f t="shared" si="0"/>
      </c>
    </row>
    <row r="24" spans="1:10" s="92" customFormat="1" ht="14.25" customHeight="1">
      <c r="A24" s="90">
        <v>21</v>
      </c>
      <c r="B24" s="189" t="str">
        <f>VLOOKUP($A24,Startlist!$B:$H,2,FALSE)</f>
        <v>J16</v>
      </c>
      <c r="C24" s="190" t="str">
        <f>VLOOKUP($A24,Startlist!$B:$H,3,FALSE)</f>
        <v>Hanna Lisette Aabna</v>
      </c>
      <c r="D24" s="190" t="str">
        <f>VLOOKUP($A24,Startlist!$B:$H,4,FALSE)</f>
        <v>Laur Merisalu</v>
      </c>
      <c r="E24" s="190" t="str">
        <f>VLOOKUP($A24,Startlist!$B:$H,7,FALSE)</f>
        <v>Ford Fiesta</v>
      </c>
      <c r="F24" s="91">
        <f>IF(SUMIF('Other Penalties Details'!$A:$A,$A24,'Other Penalties Details'!$B:$B)&gt;0,SUMIF('Other Penalties Details'!$A:$A,$A24,'Other Penalties Details'!$B:$B),"")</f>
      </c>
      <c r="G24" s="91">
        <f>IF(SUMIF('Other Penalties Details'!$A:$A,$A24,'Other Penalties Details'!$C:$C)&gt;0,SUMIF('Other Penalties Details'!$A:$A,$A24,'Other Penalties Details'!$C:$C),"")</f>
      </c>
      <c r="H24" s="91">
        <f>IF(SUMIF('Other Penalties Details'!$A:$A,$A24,'Other Penalties Details'!$D:$D)&gt;0,SUMIF('Other Penalties Details'!$A:$A,$A24,'Other Penalties Details'!$D:$D),"")</f>
      </c>
      <c r="I24" s="91">
        <f>IF(SUMIF('Other Penalties Details'!$A:$A,$A24,'Other Penalties Details'!$E:$E)&gt;0,SUMIF('Other Penalties Details'!$A:$A,$A24,'Other Penalties Details'!$E:$E),"")</f>
      </c>
      <c r="J24" s="90">
        <f t="shared" si="0"/>
      </c>
    </row>
    <row r="25" spans="1:10" s="92" customFormat="1" ht="14.25" customHeight="1">
      <c r="A25" s="90">
        <v>23</v>
      </c>
      <c r="B25" s="189" t="str">
        <f>VLOOKUP($A25,Startlist!$B:$H,2,FALSE)</f>
        <v>J16</v>
      </c>
      <c r="C25" s="190" t="str">
        <f>VLOOKUP($A25,Startlist!$B:$H,3,FALSE)</f>
        <v>Marten Ojapõld</v>
      </c>
      <c r="D25" s="190" t="str">
        <f>VLOOKUP($A25,Startlist!$B:$H,4,FALSE)</f>
        <v>Rauno Rohtmets</v>
      </c>
      <c r="E25" s="190" t="str">
        <f>VLOOKUP($A25,Startlist!$B:$H,7,FALSE)</f>
        <v>Honda Civic</v>
      </c>
      <c r="F25" s="91">
        <f>IF(SUMIF('Other Penalties Details'!$A:$A,$A25,'Other Penalties Details'!$B:$B)&gt;0,SUMIF('Other Penalties Details'!$A:$A,$A25,'Other Penalties Details'!$B:$B),"")</f>
      </c>
      <c r="G25" s="91">
        <f>IF(SUMIF('Other Penalties Details'!$A:$A,$A25,'Other Penalties Details'!$C:$C)&gt;0,SUMIF('Other Penalties Details'!$A:$A,$A25,'Other Penalties Details'!$C:$C),"")</f>
      </c>
      <c r="H25" s="91">
        <f>IF(SUMIF('Other Penalties Details'!$A:$A,$A25,'Other Penalties Details'!$D:$D)&gt;0,SUMIF('Other Penalties Details'!$A:$A,$A25,'Other Penalties Details'!$D:$D),"")</f>
      </c>
      <c r="I25" s="91">
        <f>IF(SUMIF('Other Penalties Details'!$A:$A,$A25,'Other Penalties Details'!$E:$E)&gt;0,SUMIF('Other Penalties Details'!$A:$A,$A25,'Other Penalties Details'!$E:$E),"")</f>
      </c>
      <c r="J25" s="90">
        <f t="shared" si="0"/>
      </c>
    </row>
    <row r="26" spans="1:10" s="92" customFormat="1" ht="14.25" customHeight="1">
      <c r="A26" s="90">
        <v>24</v>
      </c>
      <c r="B26" s="189" t="str">
        <f>VLOOKUP($A26,Startlist!$B:$H,2,FALSE)</f>
        <v>J16</v>
      </c>
      <c r="C26" s="190" t="str">
        <f>VLOOKUP($A26,Startlist!$B:$H,3,FALSE)</f>
        <v>Kauri Bõstrov</v>
      </c>
      <c r="D26" s="190" t="str">
        <f>VLOOKUP($A26,Startlist!$B:$H,4,FALSE)</f>
        <v>Jaanus Bõstrov</v>
      </c>
      <c r="E26" s="190" t="str">
        <f>VLOOKUP($A26,Startlist!$B:$H,7,FALSE)</f>
        <v>Honda Civic</v>
      </c>
      <c r="F26" s="91">
        <f>IF(SUMIF('Other Penalties Details'!$A:$A,$A26,'Other Penalties Details'!$B:$B)&gt;0,SUMIF('Other Penalties Details'!$A:$A,$A26,'Other Penalties Details'!$B:$B),"")</f>
        <v>10</v>
      </c>
      <c r="G26" s="91">
        <f>IF(SUMIF('Other Penalties Details'!$A:$A,$A26,'Other Penalties Details'!$C:$C)&gt;0,SUMIF('Other Penalties Details'!$A:$A,$A26,'Other Penalties Details'!$C:$C),"")</f>
      </c>
      <c r="H26" s="91">
        <f>IF(SUMIF('Other Penalties Details'!$A:$A,$A26,'Other Penalties Details'!$D:$D)&gt;0,SUMIF('Other Penalties Details'!$A:$A,$A26,'Other Penalties Details'!$D:$D),"")</f>
      </c>
      <c r="I26" s="91">
        <f>IF(SUMIF('Other Penalties Details'!$A:$A,$A26,'Other Penalties Details'!$E:$E)&gt;0,SUMIF('Other Penalties Details'!$A:$A,$A26,'Other Penalties Details'!$E:$E),"")</f>
      </c>
      <c r="J26" s="90" t="str">
        <f t="shared" si="0"/>
        <v>0:10</v>
      </c>
    </row>
    <row r="27" spans="1:10" s="92" customFormat="1" ht="14.25" customHeight="1">
      <c r="A27" s="90">
        <v>25</v>
      </c>
      <c r="B27" s="189" t="str">
        <f>VLOOKUP($A27,Startlist!$B:$H,2,FALSE)</f>
        <v>J18</v>
      </c>
      <c r="C27" s="190" t="str">
        <f>VLOOKUP($A27,Startlist!$B:$H,3,FALSE)</f>
        <v>Markus Tammoja</v>
      </c>
      <c r="D27" s="190" t="str">
        <f>VLOOKUP($A27,Startlist!$B:$H,4,FALSE)</f>
        <v>Kris Schüts</v>
      </c>
      <c r="E27" s="190" t="str">
        <f>VLOOKUP($A27,Startlist!$B:$H,7,FALSE)</f>
        <v>BMW 316I</v>
      </c>
      <c r="F27" s="91">
        <f>IF(SUMIF('Other Penalties Details'!$A:$A,$A27,'Other Penalties Details'!$B:$B)&gt;0,SUMIF('Other Penalties Details'!$A:$A,$A27,'Other Penalties Details'!$B:$B),"")</f>
      </c>
      <c r="G27" s="91">
        <f>IF(SUMIF('Other Penalties Details'!$A:$A,$A27,'Other Penalties Details'!$C:$C)&gt;0,SUMIF('Other Penalties Details'!$A:$A,$A27,'Other Penalties Details'!$C:$C),"")</f>
      </c>
      <c r="H27" s="91">
        <f>IF(SUMIF('Other Penalties Details'!$A:$A,$A27,'Other Penalties Details'!$D:$D)&gt;0,SUMIF('Other Penalties Details'!$A:$A,$A27,'Other Penalties Details'!$D:$D),"")</f>
        <v>20</v>
      </c>
      <c r="I27" s="91">
        <f>IF(SUMIF('Other Penalties Details'!$A:$A,$A27,'Other Penalties Details'!$E:$E)&gt;0,SUMIF('Other Penalties Details'!$A:$A,$A27,'Other Penalties Details'!$E:$E),"")</f>
      </c>
      <c r="J27" s="90" t="str">
        <f t="shared" si="0"/>
        <v>0:20</v>
      </c>
    </row>
    <row r="28" spans="1:10" s="92" customFormat="1" ht="14.25" customHeight="1">
      <c r="A28" s="90">
        <v>26</v>
      </c>
      <c r="B28" s="189" t="str">
        <f>VLOOKUP($A28,Startlist!$B:$H,2,FALSE)</f>
        <v>J18</v>
      </c>
      <c r="C28" s="190" t="str">
        <f>VLOOKUP($A28,Startlist!$B:$H,3,FALSE)</f>
        <v>Kristjan Radiko</v>
      </c>
      <c r="D28" s="190" t="str">
        <f>VLOOKUP($A28,Startlist!$B:$H,4,FALSE)</f>
        <v>Rainer Niinepuu</v>
      </c>
      <c r="E28" s="190" t="str">
        <f>VLOOKUP($A28,Startlist!$B:$H,7,FALSE)</f>
        <v>Honda Civic Type-R</v>
      </c>
      <c r="F28" s="91">
        <f>IF(SUMIF('Other Penalties Details'!$A:$A,$A28,'Other Penalties Details'!$B:$B)&gt;0,SUMIF('Other Penalties Details'!$A:$A,$A28,'Other Penalties Details'!$B:$B),"")</f>
      </c>
      <c r="G28" s="91">
        <f>IF(SUMIF('Other Penalties Details'!$A:$A,$A28,'Other Penalties Details'!$C:$C)&gt;0,SUMIF('Other Penalties Details'!$A:$A,$A28,'Other Penalties Details'!$C:$C),"")</f>
      </c>
      <c r="H28" s="91">
        <f>IF(SUMIF('Other Penalties Details'!$A:$A,$A28,'Other Penalties Details'!$D:$D)&gt;0,SUMIF('Other Penalties Details'!$A:$A,$A28,'Other Penalties Details'!$D:$D),"")</f>
      </c>
      <c r="I28" s="91">
        <f>IF(SUMIF('Other Penalties Details'!$A:$A,$A28,'Other Penalties Details'!$E:$E)&gt;0,SUMIF('Other Penalties Details'!$A:$A,$A28,'Other Penalties Details'!$E:$E),"")</f>
      </c>
      <c r="J28" s="90">
        <f t="shared" si="0"/>
      </c>
    </row>
    <row r="29" spans="1:10" s="92" customFormat="1" ht="14.25" customHeight="1">
      <c r="A29" s="90">
        <v>27</v>
      </c>
      <c r="B29" s="189" t="str">
        <f>VLOOKUP($A29,Startlist!$B:$H,2,FALSE)</f>
        <v>J18</v>
      </c>
      <c r="C29" s="190" t="str">
        <f>VLOOKUP($A29,Startlist!$B:$H,3,FALSE)</f>
        <v>Tony Schwarzstein</v>
      </c>
      <c r="D29" s="190" t="str">
        <f>VLOOKUP($A29,Startlist!$B:$H,4,FALSE)</f>
        <v>Mehis Kiiver</v>
      </c>
      <c r="E29" s="190" t="str">
        <f>VLOOKUP($A29,Startlist!$B:$H,7,FALSE)</f>
        <v>Honda Civic</v>
      </c>
      <c r="F29" s="91">
        <f>IF(SUMIF('Other Penalties Details'!$A:$A,$A29,'Other Penalties Details'!$B:$B)&gt;0,SUMIF('Other Penalties Details'!$A:$A,$A29,'Other Penalties Details'!$B:$B),"")</f>
      </c>
      <c r="G29" s="91">
        <f>IF(SUMIF('Other Penalties Details'!$A:$A,$A29,'Other Penalties Details'!$C:$C)&gt;0,SUMIF('Other Penalties Details'!$A:$A,$A29,'Other Penalties Details'!$C:$C),"")</f>
      </c>
      <c r="H29" s="91">
        <f>IF(SUMIF('Other Penalties Details'!$A:$A,$A29,'Other Penalties Details'!$D:$D)&gt;0,SUMIF('Other Penalties Details'!$A:$A,$A29,'Other Penalties Details'!$D:$D),"")</f>
      </c>
      <c r="I29" s="91">
        <f>IF(SUMIF('Other Penalties Details'!$A:$A,$A29,'Other Penalties Details'!$E:$E)&gt;0,SUMIF('Other Penalties Details'!$A:$A,$A29,'Other Penalties Details'!$E:$E),"")</f>
      </c>
      <c r="J29" s="90">
        <f t="shared" si="0"/>
      </c>
    </row>
    <row r="30" spans="1:10" s="92" customFormat="1" ht="14.25" customHeight="1">
      <c r="A30" s="90">
        <v>28</v>
      </c>
      <c r="B30" s="189" t="str">
        <f>VLOOKUP($A30,Startlist!$B:$H,2,FALSE)</f>
        <v>4WD</v>
      </c>
      <c r="C30" s="190" t="str">
        <f>VLOOKUP($A30,Startlist!$B:$H,3,FALSE)</f>
        <v>Kaspar Kibuspuu</v>
      </c>
      <c r="D30" s="190" t="str">
        <f>VLOOKUP($A30,Startlist!$B:$H,4,FALSE)</f>
        <v>Jarmo Liivak</v>
      </c>
      <c r="E30" s="190" t="str">
        <f>VLOOKUP($A30,Startlist!$B:$H,7,FALSE)</f>
        <v>Subaru Impreza</v>
      </c>
      <c r="F30" s="91">
        <f>IF(SUMIF('Other Penalties Details'!$A:$A,$A30,'Other Penalties Details'!$B:$B)&gt;0,SUMIF('Other Penalties Details'!$A:$A,$A30,'Other Penalties Details'!$B:$B),"")</f>
      </c>
      <c r="G30" s="91">
        <f>IF(SUMIF('Other Penalties Details'!$A:$A,$A30,'Other Penalties Details'!$C:$C)&gt;0,SUMIF('Other Penalties Details'!$A:$A,$A30,'Other Penalties Details'!$C:$C),"")</f>
      </c>
      <c r="H30" s="91">
        <f>IF(SUMIF('Other Penalties Details'!$A:$A,$A30,'Other Penalties Details'!$D:$D)&gt;0,SUMIF('Other Penalties Details'!$A:$A,$A30,'Other Penalties Details'!$D:$D),"")</f>
      </c>
      <c r="I30" s="91">
        <f>IF(SUMIF('Other Penalties Details'!$A:$A,$A30,'Other Penalties Details'!$E:$E)&gt;0,SUMIF('Other Penalties Details'!$A:$A,$A30,'Other Penalties Details'!$E:$E),"")</f>
      </c>
      <c r="J30" s="90">
        <f t="shared" si="0"/>
      </c>
    </row>
    <row r="31" spans="1:10" s="92" customFormat="1" ht="14.25" customHeight="1">
      <c r="A31" s="90">
        <v>29</v>
      </c>
      <c r="B31" s="189" t="str">
        <f>VLOOKUP($A31,Startlist!$B:$H,2,FALSE)</f>
        <v>4WD</v>
      </c>
      <c r="C31" s="190" t="str">
        <f>VLOOKUP($A31,Startlist!$B:$H,3,FALSE)</f>
        <v>Are Uurimäe</v>
      </c>
      <c r="D31" s="190" t="str">
        <f>VLOOKUP($A31,Startlist!$B:$H,4,FALSE)</f>
        <v>Tanel Paut</v>
      </c>
      <c r="E31" s="190" t="str">
        <f>VLOOKUP($A31,Startlist!$B:$H,7,FALSE)</f>
        <v>Subaru Impreza STI</v>
      </c>
      <c r="F31" s="91">
        <f>IF(SUMIF('Other Penalties Details'!$A:$A,$A31,'Other Penalties Details'!$B:$B)&gt;0,SUMIF('Other Penalties Details'!$A:$A,$A31,'Other Penalties Details'!$B:$B),"")</f>
      </c>
      <c r="G31" s="91">
        <f>IF(SUMIF('Other Penalties Details'!$A:$A,$A31,'Other Penalties Details'!$C:$C)&gt;0,SUMIF('Other Penalties Details'!$A:$A,$A31,'Other Penalties Details'!$C:$C),"")</f>
      </c>
      <c r="H31" s="91">
        <f>IF(SUMIF('Other Penalties Details'!$A:$A,$A31,'Other Penalties Details'!$D:$D)&gt;0,SUMIF('Other Penalties Details'!$A:$A,$A31,'Other Penalties Details'!$D:$D),"")</f>
        <v>10</v>
      </c>
      <c r="I31" s="91">
        <f>IF(SUMIF('Other Penalties Details'!$A:$A,$A31,'Other Penalties Details'!$E:$E)&gt;0,SUMIF('Other Penalties Details'!$A:$A,$A31,'Other Penalties Details'!$E:$E),"")</f>
      </c>
      <c r="J31" s="90" t="str">
        <f t="shared" si="0"/>
        <v>0:10</v>
      </c>
    </row>
    <row r="32" spans="1:10" s="92" customFormat="1" ht="14.25" customHeight="1">
      <c r="A32" s="90">
        <v>30</v>
      </c>
      <c r="B32" s="189" t="str">
        <f>VLOOKUP($A32,Startlist!$B:$H,2,FALSE)</f>
        <v>2ST</v>
      </c>
      <c r="C32" s="190" t="str">
        <f>VLOOKUP($A32,Startlist!$B:$H,3,FALSE)</f>
        <v>Tarmo Lee</v>
      </c>
      <c r="D32" s="190" t="str">
        <f>VLOOKUP($A32,Startlist!$B:$H,4,FALSE)</f>
        <v>Tõnu Nõmmik</v>
      </c>
      <c r="E32" s="190" t="str">
        <f>VLOOKUP($A32,Startlist!$B:$H,7,FALSE)</f>
        <v>BMW 323TI</v>
      </c>
      <c r="F32" s="91">
        <f>IF(SUMIF('Other Penalties Details'!$A:$A,$A32,'Other Penalties Details'!$B:$B)&gt;0,SUMIF('Other Penalties Details'!$A:$A,$A32,'Other Penalties Details'!$B:$B),"")</f>
      </c>
      <c r="G32" s="91">
        <f>IF(SUMIF('Other Penalties Details'!$A:$A,$A32,'Other Penalties Details'!$C:$C)&gt;0,SUMIF('Other Penalties Details'!$A:$A,$A32,'Other Penalties Details'!$C:$C),"")</f>
      </c>
      <c r="H32" s="91">
        <f>IF(SUMIF('Other Penalties Details'!$A:$A,$A32,'Other Penalties Details'!$D:$D)&gt;0,SUMIF('Other Penalties Details'!$A:$A,$A32,'Other Penalties Details'!$D:$D),"")</f>
      </c>
      <c r="I32" s="91">
        <f>IF(SUMIF('Other Penalties Details'!$A:$A,$A32,'Other Penalties Details'!$E:$E)&gt;0,SUMIF('Other Penalties Details'!$A:$A,$A32,'Other Penalties Details'!$E:$E),"")</f>
      </c>
      <c r="J32" s="90">
        <f t="shared" si="0"/>
      </c>
    </row>
    <row r="33" spans="1:10" s="92" customFormat="1" ht="14.25" customHeight="1">
      <c r="A33" s="90">
        <v>31</v>
      </c>
      <c r="B33" s="189" t="str">
        <f>VLOOKUP($A33,Startlist!$B:$H,2,FALSE)</f>
        <v>2VE</v>
      </c>
      <c r="C33" s="190" t="str">
        <f>VLOOKUP($A33,Startlist!$B:$H,3,FALSE)</f>
        <v>Ken Liivrand</v>
      </c>
      <c r="D33" s="190" t="str">
        <f>VLOOKUP($A33,Startlist!$B:$H,4,FALSE)</f>
        <v>Karl Luhaäär</v>
      </c>
      <c r="E33" s="190" t="str">
        <f>VLOOKUP($A33,Startlist!$B:$H,7,FALSE)</f>
        <v>Honda Civic</v>
      </c>
      <c r="F33" s="91">
        <f>IF(SUMIF('Other Penalties Details'!$A:$A,$A33,'Other Penalties Details'!$B:$B)&gt;0,SUMIF('Other Penalties Details'!$A:$A,$A33,'Other Penalties Details'!$B:$B),"")</f>
      </c>
      <c r="G33" s="91">
        <f>IF(SUMIF('Other Penalties Details'!$A:$A,$A33,'Other Penalties Details'!$C:$C)&gt;0,SUMIF('Other Penalties Details'!$A:$A,$A33,'Other Penalties Details'!$C:$C),"")</f>
      </c>
      <c r="H33" s="91">
        <f>IF(SUMIF('Other Penalties Details'!$A:$A,$A33,'Other Penalties Details'!$D:$D)&gt;0,SUMIF('Other Penalties Details'!$A:$A,$A33,'Other Penalties Details'!$D:$D),"")</f>
      </c>
      <c r="I33" s="91">
        <f>IF(SUMIF('Other Penalties Details'!$A:$A,$A33,'Other Penalties Details'!$E:$E)&gt;0,SUMIF('Other Penalties Details'!$A:$A,$A33,'Other Penalties Details'!$E:$E),"")</f>
      </c>
      <c r="J33" s="90">
        <f t="shared" si="0"/>
      </c>
    </row>
    <row r="34" spans="1:10" s="92" customFormat="1" ht="14.25" customHeight="1">
      <c r="A34" s="90">
        <v>32</v>
      </c>
      <c r="B34" s="189" t="str">
        <f>VLOOKUP($A34,Startlist!$B:$H,2,FALSE)</f>
        <v>2ST</v>
      </c>
      <c r="C34" s="190" t="str">
        <f>VLOOKUP($A34,Startlist!$B:$H,3,FALSE)</f>
        <v>Daniel Ling</v>
      </c>
      <c r="D34" s="190" t="str">
        <f>VLOOKUP($A34,Startlist!$B:$H,4,FALSE)</f>
        <v>Madis Kümmel</v>
      </c>
      <c r="E34" s="190" t="str">
        <f>VLOOKUP($A34,Startlist!$B:$H,7,FALSE)</f>
        <v>BMW 320</v>
      </c>
      <c r="F34" s="91">
        <f>IF(SUMIF('Other Penalties Details'!$A:$A,$A34,'Other Penalties Details'!$B:$B)&gt;0,SUMIF('Other Penalties Details'!$A:$A,$A34,'Other Penalties Details'!$B:$B),"")</f>
      </c>
      <c r="G34" s="91">
        <f>IF(SUMIF('Other Penalties Details'!$A:$A,$A34,'Other Penalties Details'!$C:$C)&gt;0,SUMIF('Other Penalties Details'!$A:$A,$A34,'Other Penalties Details'!$C:$C),"")</f>
      </c>
      <c r="H34" s="91">
        <f>IF(SUMIF('Other Penalties Details'!$A:$A,$A34,'Other Penalties Details'!$D:$D)&gt;0,SUMIF('Other Penalties Details'!$A:$A,$A34,'Other Penalties Details'!$D:$D),"")</f>
      </c>
      <c r="I34" s="91">
        <f>IF(SUMIF('Other Penalties Details'!$A:$A,$A34,'Other Penalties Details'!$E:$E)&gt;0,SUMIF('Other Penalties Details'!$A:$A,$A34,'Other Penalties Details'!$E:$E),"")</f>
      </c>
      <c r="J34" s="90">
        <f t="shared" si="0"/>
      </c>
    </row>
    <row r="35" spans="1:10" s="92" customFormat="1" ht="14.25" customHeight="1">
      <c r="A35" s="90">
        <v>33</v>
      </c>
      <c r="B35" s="189" t="str">
        <f>VLOOKUP($A35,Startlist!$B:$H,2,FALSE)</f>
        <v>2VE</v>
      </c>
      <c r="C35" s="190" t="str">
        <f>VLOOKUP($A35,Startlist!$B:$H,3,FALSE)</f>
        <v>Hardi Sarv</v>
      </c>
      <c r="D35" s="190" t="str">
        <f>VLOOKUP($A35,Startlist!$B:$H,4,FALSE)</f>
        <v>Sulev Sarv</v>
      </c>
      <c r="E35" s="190" t="str">
        <f>VLOOKUP($A35,Startlist!$B:$H,7,FALSE)</f>
        <v>Mitsubishi Colt</v>
      </c>
      <c r="F35" s="91">
        <f>IF(SUMIF('Other Penalties Details'!$A:$A,$A35,'Other Penalties Details'!$B:$B)&gt;0,SUMIF('Other Penalties Details'!$A:$A,$A35,'Other Penalties Details'!$B:$B),"")</f>
      </c>
      <c r="G35" s="91">
        <f>IF(SUMIF('Other Penalties Details'!$A:$A,$A35,'Other Penalties Details'!$C:$C)&gt;0,SUMIF('Other Penalties Details'!$A:$A,$A35,'Other Penalties Details'!$C:$C),"")</f>
      </c>
      <c r="H35" s="91">
        <f>IF(SUMIF('Other Penalties Details'!$A:$A,$A35,'Other Penalties Details'!$D:$D)&gt;0,SUMIF('Other Penalties Details'!$A:$A,$A35,'Other Penalties Details'!$D:$D),"")</f>
      </c>
      <c r="I35" s="91">
        <f>IF(SUMIF('Other Penalties Details'!$A:$A,$A35,'Other Penalties Details'!$E:$E)&gt;0,SUMIF('Other Penalties Details'!$A:$A,$A35,'Other Penalties Details'!$E:$E),"")</f>
      </c>
      <c r="J35" s="90">
        <f t="shared" si="0"/>
      </c>
    </row>
    <row r="36" spans="1:10" s="92" customFormat="1" ht="14.25" customHeight="1">
      <c r="A36" s="90">
        <v>34</v>
      </c>
      <c r="B36" s="189" t="str">
        <f>VLOOKUP($A36,Startlist!$B:$H,2,FALSE)</f>
        <v>2VE</v>
      </c>
      <c r="C36" s="190" t="str">
        <f>VLOOKUP($A36,Startlist!$B:$H,3,FALSE)</f>
        <v>Keven Serbin</v>
      </c>
      <c r="D36" s="190" t="str">
        <f>VLOOKUP($A36,Startlist!$B:$H,4,FALSE)</f>
        <v>Martin Tamm</v>
      </c>
      <c r="E36" s="190" t="str">
        <f>VLOOKUP($A36,Startlist!$B:$H,7,FALSE)</f>
        <v>Honda Civic</v>
      </c>
      <c r="F36" s="91">
        <f>IF(SUMIF('Other Penalties Details'!$A:$A,$A36,'Other Penalties Details'!$B:$B)&gt;0,SUMIF('Other Penalties Details'!$A:$A,$A36,'Other Penalties Details'!$B:$B),"")</f>
      </c>
      <c r="G36" s="91">
        <f>IF(SUMIF('Other Penalties Details'!$A:$A,$A36,'Other Penalties Details'!$C:$C)&gt;0,SUMIF('Other Penalties Details'!$A:$A,$A36,'Other Penalties Details'!$C:$C),"")</f>
      </c>
      <c r="H36" s="91">
        <f>IF(SUMIF('Other Penalties Details'!$A:$A,$A36,'Other Penalties Details'!$D:$D)&gt;0,SUMIF('Other Penalties Details'!$A:$A,$A36,'Other Penalties Details'!$D:$D),"")</f>
      </c>
      <c r="I36" s="91">
        <f>IF(SUMIF('Other Penalties Details'!$A:$A,$A36,'Other Penalties Details'!$E:$E)&gt;0,SUMIF('Other Penalties Details'!$A:$A,$A36,'Other Penalties Details'!$E:$E),"")</f>
      </c>
      <c r="J36" s="90">
        <f t="shared" si="0"/>
      </c>
    </row>
    <row r="37" spans="1:10" s="92" customFormat="1" ht="14.25" customHeight="1">
      <c r="A37" s="90">
        <v>35</v>
      </c>
      <c r="B37" s="189" t="str">
        <f>VLOOKUP($A37,Startlist!$B:$H,2,FALSE)</f>
        <v>2ST</v>
      </c>
      <c r="C37" s="190" t="str">
        <f>VLOOKUP($A37,Startlist!$B:$H,3,FALSE)</f>
        <v>Rait Vakrõõm</v>
      </c>
      <c r="D37" s="190" t="str">
        <f>VLOOKUP($A37,Startlist!$B:$H,4,FALSE)</f>
        <v>Sander Tamm</v>
      </c>
      <c r="E37" s="190" t="str">
        <f>VLOOKUP($A37,Startlist!$B:$H,7,FALSE)</f>
        <v>BMW 316I</v>
      </c>
      <c r="F37" s="91">
        <f>IF(SUMIF('Other Penalties Details'!$A:$A,$A37,'Other Penalties Details'!$B:$B)&gt;0,SUMIF('Other Penalties Details'!$A:$A,$A37,'Other Penalties Details'!$B:$B),"")</f>
      </c>
      <c r="G37" s="91">
        <f>IF(SUMIF('Other Penalties Details'!$A:$A,$A37,'Other Penalties Details'!$C:$C)&gt;0,SUMIF('Other Penalties Details'!$A:$A,$A37,'Other Penalties Details'!$C:$C),"")</f>
      </c>
      <c r="H37" s="91">
        <f>IF(SUMIF('Other Penalties Details'!$A:$A,$A37,'Other Penalties Details'!$D:$D)&gt;0,SUMIF('Other Penalties Details'!$A:$A,$A37,'Other Penalties Details'!$D:$D),"")</f>
      </c>
      <c r="I37" s="91">
        <f>IF(SUMIF('Other Penalties Details'!$A:$A,$A37,'Other Penalties Details'!$E:$E)&gt;0,SUMIF('Other Penalties Details'!$A:$A,$A37,'Other Penalties Details'!$E:$E),"")</f>
      </c>
      <c r="J37" s="90">
        <f t="shared" si="0"/>
      </c>
    </row>
    <row r="38" spans="1:10" s="92" customFormat="1" ht="14.25" customHeight="1">
      <c r="A38" s="90">
        <v>36</v>
      </c>
      <c r="B38" s="189" t="str">
        <f>VLOOKUP($A38,Startlist!$B:$H,2,FALSE)</f>
        <v>2SE</v>
      </c>
      <c r="C38" s="190" t="str">
        <f>VLOOKUP($A38,Startlist!$B:$H,3,FALSE)</f>
        <v>Kristjan Hansson</v>
      </c>
      <c r="D38" s="190" t="str">
        <f>VLOOKUP($A38,Startlist!$B:$H,4,FALSE)</f>
        <v>Kalmer Kase</v>
      </c>
      <c r="E38" s="190" t="str">
        <f>VLOOKUP($A38,Startlist!$B:$H,7,FALSE)</f>
        <v>VW Golf GTI</v>
      </c>
      <c r="F38" s="91">
        <f>IF(SUMIF('Other Penalties Details'!$A:$A,$A38,'Other Penalties Details'!$B:$B)&gt;0,SUMIF('Other Penalties Details'!$A:$A,$A38,'Other Penalties Details'!$B:$B),"")</f>
      </c>
      <c r="G38" s="91">
        <f>IF(SUMIF('Other Penalties Details'!$A:$A,$A38,'Other Penalties Details'!$C:$C)&gt;0,SUMIF('Other Penalties Details'!$A:$A,$A38,'Other Penalties Details'!$C:$C),"")</f>
      </c>
      <c r="H38" s="91">
        <f>IF(SUMIF('Other Penalties Details'!$A:$A,$A38,'Other Penalties Details'!$D:$D)&gt;0,SUMIF('Other Penalties Details'!$A:$A,$A38,'Other Penalties Details'!$D:$D),"")</f>
      </c>
      <c r="I38" s="91">
        <f>IF(SUMIF('Other Penalties Details'!$A:$A,$A38,'Other Penalties Details'!$E:$E)&gt;0,SUMIF('Other Penalties Details'!$A:$A,$A38,'Other Penalties Details'!$E:$E),"")</f>
      </c>
      <c r="J38" s="90">
        <f t="shared" si="0"/>
      </c>
    </row>
    <row r="39" spans="1:10" s="92" customFormat="1" ht="14.25" customHeight="1">
      <c r="A39" s="90">
        <v>37</v>
      </c>
      <c r="B39" s="189" t="str">
        <f>VLOOKUP($A39,Startlist!$B:$H,2,FALSE)</f>
        <v>2SE</v>
      </c>
      <c r="C39" s="190" t="str">
        <f>VLOOKUP($A39,Startlist!$B:$H,3,FALSE)</f>
        <v>Robin Pruul</v>
      </c>
      <c r="D39" s="190" t="str">
        <f>VLOOKUP($A39,Startlist!$B:$H,4,FALSE)</f>
        <v>Rein Tikka</v>
      </c>
      <c r="E39" s="190" t="str">
        <f>VLOOKUP($A39,Startlist!$B:$H,7,FALSE)</f>
        <v>Audi A3</v>
      </c>
      <c r="F39" s="91">
        <f>IF(SUMIF('Other Penalties Details'!$A:$A,$A39,'Other Penalties Details'!$B:$B)&gt;0,SUMIF('Other Penalties Details'!$A:$A,$A39,'Other Penalties Details'!$B:$B),"")</f>
      </c>
      <c r="G39" s="91">
        <f>IF(SUMIF('Other Penalties Details'!$A:$A,$A39,'Other Penalties Details'!$C:$C)&gt;0,SUMIF('Other Penalties Details'!$A:$A,$A39,'Other Penalties Details'!$C:$C),"")</f>
      </c>
      <c r="H39" s="91">
        <f>IF(SUMIF('Other Penalties Details'!$A:$A,$A39,'Other Penalties Details'!$D:$D)&gt;0,SUMIF('Other Penalties Details'!$A:$A,$A39,'Other Penalties Details'!$D:$D),"")</f>
      </c>
      <c r="I39" s="91">
        <f>IF(SUMIF('Other Penalties Details'!$A:$A,$A39,'Other Penalties Details'!$E:$E)&gt;0,SUMIF('Other Penalties Details'!$A:$A,$A39,'Other Penalties Details'!$E:$E),"")</f>
      </c>
      <c r="J39" s="90">
        <f t="shared" si="0"/>
      </c>
    </row>
    <row r="40" spans="1:10" s="92" customFormat="1" ht="14.25" customHeight="1">
      <c r="A40" s="90">
        <v>38</v>
      </c>
      <c r="B40" s="189" t="str">
        <f>VLOOKUP($A40,Startlist!$B:$H,2,FALSE)</f>
        <v>2ST</v>
      </c>
      <c r="C40" s="190" t="str">
        <f>VLOOKUP($A40,Startlist!$B:$H,3,FALSE)</f>
        <v>Kristjan Vidder</v>
      </c>
      <c r="D40" s="190" t="str">
        <f>VLOOKUP($A40,Startlist!$B:$H,4,FALSE)</f>
        <v>Sander Kütt</v>
      </c>
      <c r="E40" s="190" t="str">
        <f>VLOOKUP($A40,Startlist!$B:$H,7,FALSE)</f>
        <v>BMW 325</v>
      </c>
      <c r="F40" s="91">
        <f>IF(SUMIF('Other Penalties Details'!$A:$A,$A40,'Other Penalties Details'!$B:$B)&gt;0,SUMIF('Other Penalties Details'!$A:$A,$A40,'Other Penalties Details'!$B:$B),"")</f>
        <v>20</v>
      </c>
      <c r="G40" s="91">
        <f>IF(SUMIF('Other Penalties Details'!$A:$A,$A40,'Other Penalties Details'!$C:$C)&gt;0,SUMIF('Other Penalties Details'!$A:$A,$A40,'Other Penalties Details'!$C:$C),"")</f>
      </c>
      <c r="H40" s="91">
        <f>IF(SUMIF('Other Penalties Details'!$A:$A,$A40,'Other Penalties Details'!$D:$D)&gt;0,SUMIF('Other Penalties Details'!$A:$A,$A40,'Other Penalties Details'!$D:$D),"")</f>
      </c>
      <c r="I40" s="91">
        <f>IF(SUMIF('Other Penalties Details'!$A:$A,$A40,'Other Penalties Details'!$E:$E)&gt;0,SUMIF('Other Penalties Details'!$A:$A,$A40,'Other Penalties Details'!$E:$E),"")</f>
      </c>
      <c r="J40" s="90" t="str">
        <f t="shared" si="0"/>
        <v>0:20</v>
      </c>
    </row>
    <row r="41" spans="1:10" s="92" customFormat="1" ht="14.25" customHeight="1">
      <c r="A41" s="90">
        <v>39</v>
      </c>
      <c r="B41" s="189" t="str">
        <f>VLOOKUP($A41,Startlist!$B:$H,2,FALSE)</f>
        <v>2SE</v>
      </c>
      <c r="C41" s="190" t="str">
        <f>VLOOKUP($A41,Startlist!$B:$H,3,FALSE)</f>
        <v>Mirek Matikainen</v>
      </c>
      <c r="D41" s="190" t="str">
        <f>VLOOKUP($A41,Startlist!$B:$H,4,FALSE)</f>
        <v>Karl Mattias Viru</v>
      </c>
      <c r="E41" s="190" t="str">
        <f>VLOOKUP($A41,Startlist!$B:$H,7,FALSE)</f>
        <v>Honda Civic Type R</v>
      </c>
      <c r="F41" s="91">
        <f>IF(SUMIF('Other Penalties Details'!$A:$A,$A41,'Other Penalties Details'!$B:$B)&gt;0,SUMIF('Other Penalties Details'!$A:$A,$A41,'Other Penalties Details'!$B:$B),"")</f>
      </c>
      <c r="G41" s="91">
        <f>IF(SUMIF('Other Penalties Details'!$A:$A,$A41,'Other Penalties Details'!$C:$C)&gt;0,SUMIF('Other Penalties Details'!$A:$A,$A41,'Other Penalties Details'!$C:$C),"")</f>
      </c>
      <c r="H41" s="91">
        <f>IF(SUMIF('Other Penalties Details'!$A:$A,$A41,'Other Penalties Details'!$D:$D)&gt;0,SUMIF('Other Penalties Details'!$A:$A,$A41,'Other Penalties Details'!$D:$D),"")</f>
      </c>
      <c r="I41" s="91">
        <f>IF(SUMIF('Other Penalties Details'!$A:$A,$A41,'Other Penalties Details'!$E:$E)&gt;0,SUMIF('Other Penalties Details'!$A:$A,$A41,'Other Penalties Details'!$E:$E),"")</f>
      </c>
      <c r="J41" s="90">
        <f t="shared" si="0"/>
      </c>
    </row>
    <row r="42" spans="1:10" s="92" customFormat="1" ht="14.25" customHeight="1">
      <c r="A42" s="90">
        <v>40</v>
      </c>
      <c r="B42" s="189" t="str">
        <f>VLOOKUP($A42,Startlist!$B:$H,2,FALSE)</f>
        <v>SU</v>
      </c>
      <c r="C42" s="190" t="str">
        <f>VLOOKUP($A42,Startlist!$B:$H,3,FALSE)</f>
        <v>Sander Klaus</v>
      </c>
      <c r="D42" s="190" t="str">
        <f>VLOOKUP($A42,Startlist!$B:$H,4,FALSE)</f>
        <v>Martin Udusalu</v>
      </c>
      <c r="E42" s="190" t="str">
        <f>VLOOKUP($A42,Startlist!$B:$H,7,FALSE)</f>
        <v>Vaz 2101</v>
      </c>
      <c r="F42" s="91">
        <f>IF(SUMIF('Other Penalties Details'!$A:$A,$A42,'Other Penalties Details'!$B:$B)&gt;0,SUMIF('Other Penalties Details'!$A:$A,$A42,'Other Penalties Details'!$B:$B),"")</f>
      </c>
      <c r="G42" s="91">
        <f>IF(SUMIF('Other Penalties Details'!$A:$A,$A42,'Other Penalties Details'!$C:$C)&gt;0,SUMIF('Other Penalties Details'!$A:$A,$A42,'Other Penalties Details'!$C:$C),"")</f>
      </c>
      <c r="H42" s="91">
        <f>IF(SUMIF('Other Penalties Details'!$A:$A,$A42,'Other Penalties Details'!$D:$D)&gt;0,SUMIF('Other Penalties Details'!$A:$A,$A42,'Other Penalties Details'!$D:$D),"")</f>
      </c>
      <c r="I42" s="91">
        <f>IF(SUMIF('Other Penalties Details'!$A:$A,$A42,'Other Penalties Details'!$E:$E)&gt;0,SUMIF('Other Penalties Details'!$A:$A,$A42,'Other Penalties Details'!$E:$E),"")</f>
      </c>
      <c r="J42" s="90">
        <f t="shared" si="0"/>
      </c>
    </row>
    <row r="43" spans="1:10" s="92" customFormat="1" ht="14.25" customHeight="1">
      <c r="A43" s="90">
        <v>41</v>
      </c>
      <c r="B43" s="189" t="str">
        <f>VLOOKUP($A43,Startlist!$B:$H,2,FALSE)</f>
        <v>2VE</v>
      </c>
      <c r="C43" s="190" t="str">
        <f>VLOOKUP($A43,Startlist!$B:$H,3,FALSE)</f>
        <v>Janar Tammai</v>
      </c>
      <c r="D43" s="190" t="str">
        <f>VLOOKUP($A43,Startlist!$B:$H,4,FALSE)</f>
        <v>Kauri Tammai</v>
      </c>
      <c r="E43" s="190" t="str">
        <f>VLOOKUP($A43,Startlist!$B:$H,7,FALSE)</f>
        <v>Honda Civic</v>
      </c>
      <c r="F43" s="91">
        <f>IF(SUMIF('Other Penalties Details'!$A:$A,$A43,'Other Penalties Details'!$B:$B)&gt;0,SUMIF('Other Penalties Details'!$A:$A,$A43,'Other Penalties Details'!$B:$B),"")</f>
      </c>
      <c r="G43" s="91">
        <f>IF(SUMIF('Other Penalties Details'!$A:$A,$A43,'Other Penalties Details'!$C:$C)&gt;0,SUMIF('Other Penalties Details'!$A:$A,$A43,'Other Penalties Details'!$C:$C),"")</f>
      </c>
      <c r="H43" s="91">
        <f>IF(SUMIF('Other Penalties Details'!$A:$A,$A43,'Other Penalties Details'!$D:$D)&gt;0,SUMIF('Other Penalties Details'!$A:$A,$A43,'Other Penalties Details'!$D:$D),"")</f>
      </c>
      <c r="I43" s="91">
        <f>IF(SUMIF('Other Penalties Details'!$A:$A,$A43,'Other Penalties Details'!$E:$E)&gt;0,SUMIF('Other Penalties Details'!$A:$A,$A43,'Other Penalties Details'!$E:$E),"")</f>
      </c>
      <c r="J43" s="90">
        <f t="shared" si="0"/>
      </c>
    </row>
    <row r="44" spans="1:10" s="92" customFormat="1" ht="14.25" customHeight="1">
      <c r="A44" s="90">
        <v>42</v>
      </c>
      <c r="B44" s="189" t="str">
        <f>VLOOKUP($A44,Startlist!$B:$H,2,FALSE)</f>
        <v>4WD</v>
      </c>
      <c r="C44" s="190" t="str">
        <f>VLOOKUP($A44,Startlist!$B:$H,3,FALSE)</f>
        <v>Urmo Kaasik</v>
      </c>
      <c r="D44" s="190" t="str">
        <f>VLOOKUP($A44,Startlist!$B:$H,4,FALSE)</f>
        <v>Ingvar Mägi</v>
      </c>
      <c r="E44" s="190" t="str">
        <f>VLOOKUP($A44,Startlist!$B:$H,7,FALSE)</f>
        <v>Subaru Impreza</v>
      </c>
      <c r="F44" s="91">
        <f>IF(SUMIF('Other Penalties Details'!$A:$A,$A44,'Other Penalties Details'!$B:$B)&gt;0,SUMIF('Other Penalties Details'!$A:$A,$A44,'Other Penalties Details'!$B:$B),"")</f>
        <v>10</v>
      </c>
      <c r="G44" s="91">
        <f>IF(SUMIF('Other Penalties Details'!$A:$A,$A44,'Other Penalties Details'!$C:$C)&gt;0,SUMIF('Other Penalties Details'!$A:$A,$A44,'Other Penalties Details'!$C:$C),"")</f>
      </c>
      <c r="H44" s="91">
        <f>IF(SUMIF('Other Penalties Details'!$A:$A,$A44,'Other Penalties Details'!$D:$D)&gt;0,SUMIF('Other Penalties Details'!$A:$A,$A44,'Other Penalties Details'!$D:$D),"")</f>
      </c>
      <c r="I44" s="91">
        <f>IF(SUMIF('Other Penalties Details'!$A:$A,$A44,'Other Penalties Details'!$E:$E)&gt;0,SUMIF('Other Penalties Details'!$A:$A,$A44,'Other Penalties Details'!$E:$E),"")</f>
      </c>
      <c r="J44" s="90" t="str">
        <f t="shared" si="0"/>
        <v>0:10</v>
      </c>
    </row>
    <row r="45" spans="1:10" s="92" customFormat="1" ht="14.25" customHeight="1">
      <c r="A45" s="90">
        <v>43</v>
      </c>
      <c r="B45" s="189" t="str">
        <f>VLOOKUP($A45,Startlist!$B:$H,2,FALSE)</f>
        <v>4WD</v>
      </c>
      <c r="C45" s="190" t="str">
        <f>VLOOKUP($A45,Startlist!$B:$H,3,FALSE)</f>
        <v>Martin Vaga</v>
      </c>
      <c r="D45" s="190" t="str">
        <f>VLOOKUP($A45,Startlist!$B:$H,4,FALSE)</f>
        <v>Kaarel Otsa</v>
      </c>
      <c r="E45" s="190" t="str">
        <f>VLOOKUP($A45,Startlist!$B:$H,7,FALSE)</f>
        <v>Mitsubishi Lancer Evo</v>
      </c>
      <c r="F45" s="91">
        <f>IF(SUMIF('Other Penalties Details'!$A:$A,$A45,'Other Penalties Details'!$B:$B)&gt;0,SUMIF('Other Penalties Details'!$A:$A,$A45,'Other Penalties Details'!$B:$B),"")</f>
      </c>
      <c r="G45" s="91">
        <f>IF(SUMIF('Other Penalties Details'!$A:$A,$A45,'Other Penalties Details'!$C:$C)&gt;0,SUMIF('Other Penalties Details'!$A:$A,$A45,'Other Penalties Details'!$C:$C),"")</f>
      </c>
      <c r="H45" s="91">
        <f>IF(SUMIF('Other Penalties Details'!$A:$A,$A45,'Other Penalties Details'!$D:$D)&gt;0,SUMIF('Other Penalties Details'!$A:$A,$A45,'Other Penalties Details'!$D:$D),"")</f>
      </c>
      <c r="I45" s="91">
        <f>IF(SUMIF('Other Penalties Details'!$A:$A,$A45,'Other Penalties Details'!$E:$E)&gt;0,SUMIF('Other Penalties Details'!$A:$A,$A45,'Other Penalties Details'!$E:$E),"")</f>
      </c>
      <c r="J45" s="90">
        <f t="shared" si="0"/>
      </c>
    </row>
    <row r="46" spans="1:10" s="92" customFormat="1" ht="14.25" customHeight="1">
      <c r="A46" s="90">
        <v>44</v>
      </c>
      <c r="B46" s="189" t="str">
        <f>VLOOKUP($A46,Startlist!$B:$H,2,FALSE)</f>
        <v>2ST</v>
      </c>
      <c r="C46" s="190" t="str">
        <f>VLOOKUP($A46,Startlist!$B:$H,3,FALSE)</f>
        <v>Rainer Tuberik</v>
      </c>
      <c r="D46" s="190" t="str">
        <f>VLOOKUP($A46,Startlist!$B:$H,4,FALSE)</f>
        <v>Tauri Taevas</v>
      </c>
      <c r="E46" s="190" t="str">
        <f>VLOOKUP($A46,Startlist!$B:$H,7,FALSE)</f>
        <v>BMW 320</v>
      </c>
      <c r="F46" s="91">
        <f>IF(SUMIF('Other Penalties Details'!$A:$A,$A46,'Other Penalties Details'!$B:$B)&gt;0,SUMIF('Other Penalties Details'!$A:$A,$A46,'Other Penalties Details'!$B:$B),"")</f>
      </c>
      <c r="G46" s="91">
        <f>IF(SUMIF('Other Penalties Details'!$A:$A,$A46,'Other Penalties Details'!$C:$C)&gt;0,SUMIF('Other Penalties Details'!$A:$A,$A46,'Other Penalties Details'!$C:$C),"")</f>
      </c>
      <c r="H46" s="91">
        <f>IF(SUMIF('Other Penalties Details'!$A:$A,$A46,'Other Penalties Details'!$D:$D)&gt;0,SUMIF('Other Penalties Details'!$A:$A,$A46,'Other Penalties Details'!$D:$D),"")</f>
      </c>
      <c r="I46" s="91">
        <f>IF(SUMIF('Other Penalties Details'!$A:$A,$A46,'Other Penalties Details'!$E:$E)&gt;0,SUMIF('Other Penalties Details'!$A:$A,$A46,'Other Penalties Details'!$E:$E),"")</f>
      </c>
      <c r="J46" s="90">
        <f t="shared" si="0"/>
      </c>
    </row>
    <row r="47" spans="1:10" s="92" customFormat="1" ht="14.25" customHeight="1">
      <c r="A47" s="90">
        <v>45</v>
      </c>
      <c r="B47" s="189" t="str">
        <f>VLOOKUP($A47,Startlist!$B:$H,2,FALSE)</f>
        <v>2VE</v>
      </c>
      <c r="C47" s="190" t="str">
        <f>VLOOKUP($A47,Startlist!$B:$H,3,FALSE)</f>
        <v>Elvis Leinberg</v>
      </c>
      <c r="D47" s="190" t="str">
        <f>VLOOKUP($A47,Startlist!$B:$H,4,FALSE)</f>
        <v>Indrek Vulf</v>
      </c>
      <c r="E47" s="190" t="str">
        <f>VLOOKUP($A47,Startlist!$B:$H,7,FALSE)</f>
        <v>Honda Civic</v>
      </c>
      <c r="F47" s="91">
        <f>IF(SUMIF('Other Penalties Details'!$A:$A,$A47,'Other Penalties Details'!$B:$B)&gt;0,SUMIF('Other Penalties Details'!$A:$A,$A47,'Other Penalties Details'!$B:$B),"")</f>
      </c>
      <c r="G47" s="91">
        <f>IF(SUMIF('Other Penalties Details'!$A:$A,$A47,'Other Penalties Details'!$C:$C)&gt;0,SUMIF('Other Penalties Details'!$A:$A,$A47,'Other Penalties Details'!$C:$C),"")</f>
      </c>
      <c r="H47" s="91">
        <f>IF(SUMIF('Other Penalties Details'!$A:$A,$A47,'Other Penalties Details'!$D:$D)&gt;0,SUMIF('Other Penalties Details'!$A:$A,$A47,'Other Penalties Details'!$D:$D),"")</f>
      </c>
      <c r="I47" s="91">
        <f>IF(SUMIF('Other Penalties Details'!$A:$A,$A47,'Other Penalties Details'!$E:$E)&gt;0,SUMIF('Other Penalties Details'!$A:$A,$A47,'Other Penalties Details'!$E:$E),"")</f>
      </c>
      <c r="J47" s="90">
        <f t="shared" si="0"/>
      </c>
    </row>
    <row r="48" spans="1:10" s="92" customFormat="1" ht="14.25" customHeight="1">
      <c r="A48" s="90">
        <v>46</v>
      </c>
      <c r="B48" s="189" t="str">
        <f>VLOOKUP($A48,Startlist!$B:$H,2,FALSE)</f>
        <v>SU</v>
      </c>
      <c r="C48" s="190" t="str">
        <f>VLOOKUP($A48,Startlist!$B:$H,3,FALSE)</f>
        <v>Ivar Burmeister</v>
      </c>
      <c r="D48" s="190" t="str">
        <f>VLOOKUP($A48,Startlist!$B:$H,4,FALSE)</f>
        <v>Raino Remmel</v>
      </c>
      <c r="E48" s="190" t="str">
        <f>VLOOKUP($A48,Startlist!$B:$H,7,FALSE)</f>
        <v>Vaz 2105</v>
      </c>
      <c r="F48" s="91">
        <f>IF(SUMIF('Other Penalties Details'!$A:$A,$A48,'Other Penalties Details'!$B:$B)&gt;0,SUMIF('Other Penalties Details'!$A:$A,$A48,'Other Penalties Details'!$B:$B),"")</f>
      </c>
      <c r="G48" s="91">
        <f>IF(SUMIF('Other Penalties Details'!$A:$A,$A48,'Other Penalties Details'!$C:$C)&gt;0,SUMIF('Other Penalties Details'!$A:$A,$A48,'Other Penalties Details'!$C:$C),"")</f>
      </c>
      <c r="H48" s="91">
        <f>IF(SUMIF('Other Penalties Details'!$A:$A,$A48,'Other Penalties Details'!$D:$D)&gt;0,SUMIF('Other Penalties Details'!$A:$A,$A48,'Other Penalties Details'!$D:$D),"")</f>
      </c>
      <c r="I48" s="91">
        <f>IF(SUMIF('Other Penalties Details'!$A:$A,$A48,'Other Penalties Details'!$E:$E)&gt;0,SUMIF('Other Penalties Details'!$A:$A,$A48,'Other Penalties Details'!$E:$E),"")</f>
      </c>
      <c r="J48" s="90">
        <f t="shared" si="0"/>
      </c>
    </row>
    <row r="49" spans="1:10" s="92" customFormat="1" ht="14.25" customHeight="1">
      <c r="A49" s="90">
        <v>47</v>
      </c>
      <c r="B49" s="189" t="str">
        <f>VLOOKUP($A49,Startlist!$B:$H,2,FALSE)</f>
        <v>2VE</v>
      </c>
      <c r="C49" s="190" t="str">
        <f>VLOOKUP($A49,Startlist!$B:$H,3,FALSE)</f>
        <v>Raivo Poom</v>
      </c>
      <c r="D49" s="190" t="str">
        <f>VLOOKUP($A49,Startlist!$B:$H,4,FALSE)</f>
        <v>Raido Uesson</v>
      </c>
      <c r="E49" s="190" t="str">
        <f>VLOOKUP($A49,Startlist!$B:$H,7,FALSE)</f>
        <v>Honda Civic</v>
      </c>
      <c r="F49" s="91">
        <f>IF(SUMIF('Other Penalties Details'!$A:$A,$A49,'Other Penalties Details'!$B:$B)&gt;0,SUMIF('Other Penalties Details'!$A:$A,$A49,'Other Penalties Details'!$B:$B),"")</f>
      </c>
      <c r="G49" s="91">
        <f>IF(SUMIF('Other Penalties Details'!$A:$A,$A49,'Other Penalties Details'!$C:$C)&gt;0,SUMIF('Other Penalties Details'!$A:$A,$A49,'Other Penalties Details'!$C:$C),"")</f>
      </c>
      <c r="H49" s="91">
        <f>IF(SUMIF('Other Penalties Details'!$A:$A,$A49,'Other Penalties Details'!$D:$D)&gt;0,SUMIF('Other Penalties Details'!$A:$A,$A49,'Other Penalties Details'!$D:$D),"")</f>
        <v>10</v>
      </c>
      <c r="I49" s="91">
        <f>IF(SUMIF('Other Penalties Details'!$A:$A,$A49,'Other Penalties Details'!$E:$E)&gt;0,SUMIF('Other Penalties Details'!$A:$A,$A49,'Other Penalties Details'!$E:$E),"")</f>
      </c>
      <c r="J49" s="90" t="str">
        <f t="shared" si="0"/>
        <v>0:10</v>
      </c>
    </row>
    <row r="50" spans="1:10" s="92" customFormat="1" ht="14.25" customHeight="1">
      <c r="A50" s="90">
        <v>48</v>
      </c>
      <c r="B50" s="189" t="str">
        <f>VLOOKUP($A50,Startlist!$B:$H,2,FALSE)</f>
        <v>4WD</v>
      </c>
      <c r="C50" s="190" t="str">
        <f>VLOOKUP($A50,Startlist!$B:$H,3,FALSE)</f>
        <v>Merkko Haljasmets</v>
      </c>
      <c r="D50" s="190" t="str">
        <f>VLOOKUP($A50,Startlist!$B:$H,4,FALSE)</f>
        <v>Heikko Tiits</v>
      </c>
      <c r="E50" s="190" t="str">
        <f>VLOOKUP($A50,Startlist!$B:$H,7,FALSE)</f>
        <v>Mitsubishi Lancer</v>
      </c>
      <c r="F50" s="91">
        <f>IF(SUMIF('Other Penalties Details'!$A:$A,$A50,'Other Penalties Details'!$B:$B)&gt;0,SUMIF('Other Penalties Details'!$A:$A,$A50,'Other Penalties Details'!$B:$B),"")</f>
      </c>
      <c r="G50" s="91">
        <f>IF(SUMIF('Other Penalties Details'!$A:$A,$A50,'Other Penalties Details'!$C:$C)&gt;0,SUMIF('Other Penalties Details'!$A:$A,$A50,'Other Penalties Details'!$C:$C),"")</f>
      </c>
      <c r="H50" s="91">
        <f>IF(SUMIF('Other Penalties Details'!$A:$A,$A50,'Other Penalties Details'!$D:$D)&gt;0,SUMIF('Other Penalties Details'!$A:$A,$A50,'Other Penalties Details'!$D:$D),"")</f>
      </c>
      <c r="I50" s="91">
        <f>IF(SUMIF('Other Penalties Details'!$A:$A,$A50,'Other Penalties Details'!$E:$E)&gt;0,SUMIF('Other Penalties Details'!$A:$A,$A50,'Other Penalties Details'!$E:$E),"")</f>
      </c>
      <c r="J50" s="90">
        <f t="shared" si="0"/>
      </c>
    </row>
    <row r="51" spans="1:10" s="92" customFormat="1" ht="14.25" customHeight="1">
      <c r="A51" s="90">
        <v>49</v>
      </c>
      <c r="B51" s="189" t="str">
        <f>VLOOKUP($A51,Startlist!$B:$H,2,FALSE)</f>
        <v>2SE</v>
      </c>
      <c r="C51" s="190" t="str">
        <f>VLOOKUP($A51,Startlist!$B:$H,3,FALSE)</f>
        <v>Raul Aava</v>
      </c>
      <c r="D51" s="190" t="str">
        <f>VLOOKUP($A51,Startlist!$B:$H,4,FALSE)</f>
        <v>Kristjan Peegel</v>
      </c>
      <c r="E51" s="190" t="str">
        <f>VLOOKUP($A51,Startlist!$B:$H,7,FALSE)</f>
        <v>Honda Civic</v>
      </c>
      <c r="F51" s="91">
        <f>IF(SUMIF('Other Penalties Details'!$A:$A,$A51,'Other Penalties Details'!$B:$B)&gt;0,SUMIF('Other Penalties Details'!$A:$A,$A51,'Other Penalties Details'!$B:$B),"")</f>
      </c>
      <c r="G51" s="91">
        <f>IF(SUMIF('Other Penalties Details'!$A:$A,$A51,'Other Penalties Details'!$C:$C)&gt;0,SUMIF('Other Penalties Details'!$A:$A,$A51,'Other Penalties Details'!$C:$C),"")</f>
      </c>
      <c r="H51" s="91">
        <f>IF(SUMIF('Other Penalties Details'!$A:$A,$A51,'Other Penalties Details'!$D:$D)&gt;0,SUMIF('Other Penalties Details'!$A:$A,$A51,'Other Penalties Details'!$D:$D),"")</f>
      </c>
      <c r="I51" s="91">
        <f>IF(SUMIF('Other Penalties Details'!$A:$A,$A51,'Other Penalties Details'!$E:$E)&gt;0,SUMIF('Other Penalties Details'!$A:$A,$A51,'Other Penalties Details'!$E:$E),"")</f>
      </c>
      <c r="J51" s="90">
        <f t="shared" si="0"/>
      </c>
    </row>
    <row r="52" spans="1:10" s="92" customFormat="1" ht="14.25" customHeight="1">
      <c r="A52" s="90">
        <v>50</v>
      </c>
      <c r="B52" s="189" t="str">
        <f>VLOOKUP($A52,Startlist!$B:$H,2,FALSE)</f>
        <v>2VE</v>
      </c>
      <c r="C52" s="190" t="str">
        <f>VLOOKUP($A52,Startlist!$B:$H,3,FALSE)</f>
        <v>Caspar Ojamägi</v>
      </c>
      <c r="D52" s="190" t="str">
        <f>VLOOKUP($A52,Startlist!$B:$H,4,FALSE)</f>
        <v>Hendrik Kraav</v>
      </c>
      <c r="E52" s="190" t="str">
        <f>VLOOKUP($A52,Startlist!$B:$H,7,FALSE)</f>
        <v>Honda Civic</v>
      </c>
      <c r="F52" s="91">
        <f>IF(SUMIF('Other Penalties Details'!$A:$A,$A52,'Other Penalties Details'!$B:$B)&gt;0,SUMIF('Other Penalties Details'!$A:$A,$A52,'Other Penalties Details'!$B:$B),"")</f>
      </c>
      <c r="G52" s="91">
        <f>IF(SUMIF('Other Penalties Details'!$A:$A,$A52,'Other Penalties Details'!$C:$C)&gt;0,SUMIF('Other Penalties Details'!$A:$A,$A52,'Other Penalties Details'!$C:$C),"")</f>
      </c>
      <c r="H52" s="91">
        <f>IF(SUMIF('Other Penalties Details'!$A:$A,$A52,'Other Penalties Details'!$D:$D)&gt;0,SUMIF('Other Penalties Details'!$A:$A,$A52,'Other Penalties Details'!$D:$D),"")</f>
      </c>
      <c r="I52" s="91">
        <f>IF(SUMIF('Other Penalties Details'!$A:$A,$A52,'Other Penalties Details'!$E:$E)&gt;0,SUMIF('Other Penalties Details'!$A:$A,$A52,'Other Penalties Details'!$E:$E),"")</f>
      </c>
      <c r="J52" s="90">
        <f t="shared" si="0"/>
      </c>
    </row>
    <row r="53" spans="1:10" s="92" customFormat="1" ht="14.25" customHeight="1">
      <c r="A53" s="90">
        <v>51</v>
      </c>
      <c r="B53" s="189" t="str">
        <f>VLOOKUP($A53,Startlist!$B:$H,2,FALSE)</f>
        <v>2SE</v>
      </c>
      <c r="C53" s="190" t="str">
        <f>VLOOKUP($A53,Startlist!$B:$H,3,FALSE)</f>
        <v>Imre Vanik</v>
      </c>
      <c r="D53" s="190" t="str">
        <f>VLOOKUP($A53,Startlist!$B:$H,4,FALSE)</f>
        <v>Janek Ojala</v>
      </c>
      <c r="E53" s="190" t="str">
        <f>VLOOKUP($A53,Startlist!$B:$H,7,FALSE)</f>
        <v>Nissan Sunny</v>
      </c>
      <c r="F53" s="91">
        <f>IF(SUMIF('Other Penalties Details'!$A:$A,$A53,'Other Penalties Details'!$B:$B)&gt;0,SUMIF('Other Penalties Details'!$A:$A,$A53,'Other Penalties Details'!$B:$B),"")</f>
      </c>
      <c r="G53" s="91">
        <f>IF(SUMIF('Other Penalties Details'!$A:$A,$A53,'Other Penalties Details'!$C:$C)&gt;0,SUMIF('Other Penalties Details'!$A:$A,$A53,'Other Penalties Details'!$C:$C),"")</f>
      </c>
      <c r="H53" s="91">
        <f>IF(SUMIF('Other Penalties Details'!$A:$A,$A53,'Other Penalties Details'!$D:$D)&gt;0,SUMIF('Other Penalties Details'!$A:$A,$A53,'Other Penalties Details'!$D:$D),"")</f>
      </c>
      <c r="I53" s="91">
        <f>IF(SUMIF('Other Penalties Details'!$A:$A,$A53,'Other Penalties Details'!$E:$E)&gt;0,SUMIF('Other Penalties Details'!$A:$A,$A53,'Other Penalties Details'!$E:$E),"")</f>
      </c>
      <c r="J53" s="90">
        <f t="shared" si="0"/>
      </c>
    </row>
    <row r="54" spans="1:10" s="92" customFormat="1" ht="14.25" customHeight="1">
      <c r="A54" s="90">
        <v>53</v>
      </c>
      <c r="B54" s="189" t="str">
        <f>VLOOKUP($A54,Startlist!$B:$H,2,FALSE)</f>
        <v>2SE</v>
      </c>
      <c r="C54" s="190" t="str">
        <f>VLOOKUP($A54,Startlist!$B:$H,3,FALSE)</f>
        <v>Arno Metsaluik</v>
      </c>
      <c r="D54" s="190" t="str">
        <f>VLOOKUP($A54,Startlist!$B:$H,4,FALSE)</f>
        <v>Marina Liira</v>
      </c>
      <c r="E54" s="190" t="str">
        <f>VLOOKUP($A54,Startlist!$B:$H,7,FALSE)</f>
        <v>Seat Ibiza</v>
      </c>
      <c r="F54" s="91">
        <f>IF(SUMIF('Other Penalties Details'!$A:$A,$A54,'Other Penalties Details'!$B:$B)&gt;0,SUMIF('Other Penalties Details'!$A:$A,$A54,'Other Penalties Details'!$B:$B),"")</f>
      </c>
      <c r="G54" s="91">
        <f>IF(SUMIF('Other Penalties Details'!$A:$A,$A54,'Other Penalties Details'!$C:$C)&gt;0,SUMIF('Other Penalties Details'!$A:$A,$A54,'Other Penalties Details'!$C:$C),"")</f>
      </c>
      <c r="H54" s="91">
        <f>IF(SUMIF('Other Penalties Details'!$A:$A,$A54,'Other Penalties Details'!$D:$D)&gt;0,SUMIF('Other Penalties Details'!$A:$A,$A54,'Other Penalties Details'!$D:$D),"")</f>
      </c>
      <c r="I54" s="91">
        <f>IF(SUMIF('Other Penalties Details'!$A:$A,$A54,'Other Penalties Details'!$E:$E)&gt;0,SUMIF('Other Penalties Details'!$A:$A,$A54,'Other Penalties Details'!$E:$E),"")</f>
      </c>
      <c r="J54" s="90">
        <f t="shared" si="0"/>
      </c>
    </row>
    <row r="55" spans="1:10" s="92" customFormat="1" ht="14.25" customHeight="1">
      <c r="A55" s="90">
        <v>54</v>
      </c>
      <c r="B55" s="189" t="str">
        <f>VLOOKUP($A55,Startlist!$B:$H,2,FALSE)</f>
        <v>2VT</v>
      </c>
      <c r="C55" s="190" t="str">
        <f>VLOOKUP($A55,Startlist!$B:$H,3,FALSE)</f>
        <v>Asko Meos</v>
      </c>
      <c r="D55" s="190" t="str">
        <f>VLOOKUP($A55,Startlist!$B:$H,4,FALSE)</f>
        <v>Hellar Sile</v>
      </c>
      <c r="E55" s="190" t="str">
        <f>VLOOKUP($A55,Startlist!$B:$H,7,FALSE)</f>
        <v>BMW 318</v>
      </c>
      <c r="F55" s="91">
        <f>IF(SUMIF('Other Penalties Details'!$A:$A,$A55,'Other Penalties Details'!$B:$B)&gt;0,SUMIF('Other Penalties Details'!$A:$A,$A55,'Other Penalties Details'!$B:$B),"")</f>
      </c>
      <c r="G55" s="91">
        <f>IF(SUMIF('Other Penalties Details'!$A:$A,$A55,'Other Penalties Details'!$C:$C)&gt;0,SUMIF('Other Penalties Details'!$A:$A,$A55,'Other Penalties Details'!$C:$C),"")</f>
      </c>
      <c r="H55" s="91">
        <f>IF(SUMIF('Other Penalties Details'!$A:$A,$A55,'Other Penalties Details'!$D:$D)&gt;0,SUMIF('Other Penalties Details'!$A:$A,$A55,'Other Penalties Details'!$D:$D),"")</f>
      </c>
      <c r="I55" s="91">
        <f>IF(SUMIF('Other Penalties Details'!$A:$A,$A55,'Other Penalties Details'!$E:$E)&gt;0,SUMIF('Other Penalties Details'!$A:$A,$A55,'Other Penalties Details'!$E:$E),"")</f>
      </c>
      <c r="J55" s="90">
        <f t="shared" si="0"/>
      </c>
    </row>
    <row r="56" spans="1:10" s="92" customFormat="1" ht="14.25" customHeight="1">
      <c r="A56" s="90">
        <v>56</v>
      </c>
      <c r="B56" s="189" t="str">
        <f>VLOOKUP($A56,Startlist!$B:$H,2,FALSE)</f>
        <v>2ST</v>
      </c>
      <c r="C56" s="190" t="str">
        <f>VLOOKUP($A56,Startlist!$B:$H,3,FALSE)</f>
        <v>Ants Uustalu</v>
      </c>
      <c r="D56" s="190" t="str">
        <f>VLOOKUP($A56,Startlist!$B:$H,4,FALSE)</f>
        <v>Jaan Ohtra</v>
      </c>
      <c r="E56" s="190" t="str">
        <f>VLOOKUP($A56,Startlist!$B:$H,7,FALSE)</f>
        <v>BMW Coupe</v>
      </c>
      <c r="F56" s="91">
        <f>IF(SUMIF('Other Penalties Details'!$A:$A,$A56,'Other Penalties Details'!$B:$B)&gt;0,SUMIF('Other Penalties Details'!$A:$A,$A56,'Other Penalties Details'!$B:$B),"")</f>
      </c>
      <c r="G56" s="91">
        <f>IF(SUMIF('Other Penalties Details'!$A:$A,$A56,'Other Penalties Details'!$C:$C)&gt;0,SUMIF('Other Penalties Details'!$A:$A,$A56,'Other Penalties Details'!$C:$C),"")</f>
      </c>
      <c r="H56" s="91">
        <f>IF(SUMIF('Other Penalties Details'!$A:$A,$A56,'Other Penalties Details'!$D:$D)&gt;0,SUMIF('Other Penalties Details'!$A:$A,$A56,'Other Penalties Details'!$D:$D),"")</f>
      </c>
      <c r="I56" s="91">
        <f>IF(SUMIF('Other Penalties Details'!$A:$A,$A56,'Other Penalties Details'!$E:$E)&gt;0,SUMIF('Other Penalties Details'!$A:$A,$A56,'Other Penalties Details'!$E:$E),"")</f>
      </c>
      <c r="J56" s="90">
        <f t="shared" si="0"/>
      </c>
    </row>
    <row r="57" spans="1:10" s="92" customFormat="1" ht="14.25" customHeight="1">
      <c r="A57" s="90">
        <v>57</v>
      </c>
      <c r="B57" s="189" t="str">
        <f>VLOOKUP($A57,Startlist!$B:$H,2,FALSE)</f>
        <v>2VT</v>
      </c>
      <c r="C57" s="190" t="str">
        <f>VLOOKUP($A57,Startlist!$B:$H,3,FALSE)</f>
        <v>Ott Nootre</v>
      </c>
      <c r="D57" s="190" t="str">
        <f>VLOOKUP($A57,Startlist!$B:$H,4,FALSE)</f>
        <v>Klen Valting</v>
      </c>
      <c r="E57" s="190" t="str">
        <f>VLOOKUP($A57,Startlist!$B:$H,7,FALSE)</f>
        <v>BMW 318</v>
      </c>
      <c r="F57" s="91">
        <f>IF(SUMIF('Other Penalties Details'!$A:$A,$A57,'Other Penalties Details'!$B:$B)&gt;0,SUMIF('Other Penalties Details'!$A:$A,$A57,'Other Penalties Details'!$B:$B),"")</f>
      </c>
      <c r="G57" s="91">
        <f>IF(SUMIF('Other Penalties Details'!$A:$A,$A57,'Other Penalties Details'!$C:$C)&gt;0,SUMIF('Other Penalties Details'!$A:$A,$A57,'Other Penalties Details'!$C:$C),"")</f>
      </c>
      <c r="H57" s="91">
        <f>IF(SUMIF('Other Penalties Details'!$A:$A,$A57,'Other Penalties Details'!$D:$D)&gt;0,SUMIF('Other Penalties Details'!$A:$A,$A57,'Other Penalties Details'!$D:$D),"")</f>
      </c>
      <c r="I57" s="91">
        <f>IF(SUMIF('Other Penalties Details'!$A:$A,$A57,'Other Penalties Details'!$E:$E)&gt;0,SUMIF('Other Penalties Details'!$A:$A,$A57,'Other Penalties Details'!$E:$E),"")</f>
      </c>
      <c r="J57" s="90">
        <f t="shared" si="0"/>
      </c>
    </row>
    <row r="58" spans="1:10" s="92" customFormat="1" ht="14.25" customHeight="1">
      <c r="A58" s="90">
        <v>58</v>
      </c>
      <c r="B58" s="189" t="str">
        <f>VLOOKUP($A58,Startlist!$B:$H,2,FALSE)</f>
        <v>2SE</v>
      </c>
      <c r="C58" s="190" t="str">
        <f>VLOOKUP($A58,Startlist!$B:$H,3,FALSE)</f>
        <v>Hannes Kasak</v>
      </c>
      <c r="D58" s="190" t="str">
        <f>VLOOKUP($A58,Startlist!$B:$H,4,FALSE)</f>
        <v>Argo Kangro</v>
      </c>
      <c r="E58" s="190" t="str">
        <f>VLOOKUP($A58,Startlist!$B:$H,7,FALSE)</f>
        <v>Audi A3</v>
      </c>
      <c r="F58" s="91">
        <f>IF(SUMIF('Other Penalties Details'!$A:$A,$A58,'Other Penalties Details'!$B:$B)&gt;0,SUMIF('Other Penalties Details'!$A:$A,$A58,'Other Penalties Details'!$B:$B),"")</f>
        <v>20</v>
      </c>
      <c r="G58" s="91">
        <f>IF(SUMIF('Other Penalties Details'!$A:$A,$A58,'Other Penalties Details'!$C:$C)&gt;0,SUMIF('Other Penalties Details'!$A:$A,$A58,'Other Penalties Details'!$C:$C),"")</f>
      </c>
      <c r="H58" s="91">
        <f>IF(SUMIF('Other Penalties Details'!$A:$A,$A58,'Other Penalties Details'!$D:$D)&gt;0,SUMIF('Other Penalties Details'!$A:$A,$A58,'Other Penalties Details'!$D:$D),"")</f>
      </c>
      <c r="I58" s="91">
        <f>IF(SUMIF('Other Penalties Details'!$A:$A,$A58,'Other Penalties Details'!$E:$E)&gt;0,SUMIF('Other Penalties Details'!$A:$A,$A58,'Other Penalties Details'!$E:$E),"")</f>
      </c>
      <c r="J58" s="90" t="str">
        <f t="shared" si="0"/>
        <v>0:20</v>
      </c>
    </row>
    <row r="59" spans="1:10" s="92" customFormat="1" ht="14.25" customHeight="1">
      <c r="A59" s="90">
        <v>59</v>
      </c>
      <c r="B59" s="189" t="str">
        <f>VLOOKUP($A59,Startlist!$B:$H,2,FALSE)</f>
        <v>2SE</v>
      </c>
      <c r="C59" s="190" t="str">
        <f>VLOOKUP($A59,Startlist!$B:$H,3,FALSE)</f>
        <v>Marti Halling</v>
      </c>
      <c r="D59" s="190" t="str">
        <f>VLOOKUP($A59,Startlist!$B:$H,4,FALSE)</f>
        <v>Reijo Kübarsepp</v>
      </c>
      <c r="E59" s="190" t="str">
        <f>VLOOKUP($A59,Startlist!$B:$H,7,FALSE)</f>
        <v>Honda Civic Type-R</v>
      </c>
      <c r="F59" s="91">
        <f>IF(SUMIF('Other Penalties Details'!$A:$A,$A59,'Other Penalties Details'!$B:$B)&gt;0,SUMIF('Other Penalties Details'!$A:$A,$A59,'Other Penalties Details'!$B:$B),"")</f>
      </c>
      <c r="G59" s="91">
        <f>IF(SUMIF('Other Penalties Details'!$A:$A,$A59,'Other Penalties Details'!$C:$C)&gt;0,SUMIF('Other Penalties Details'!$A:$A,$A59,'Other Penalties Details'!$C:$C),"")</f>
      </c>
      <c r="H59" s="91">
        <f>IF(SUMIF('Other Penalties Details'!$A:$A,$A59,'Other Penalties Details'!$D:$D)&gt;0,SUMIF('Other Penalties Details'!$A:$A,$A59,'Other Penalties Details'!$D:$D),"")</f>
      </c>
      <c r="I59" s="91">
        <f>IF(SUMIF('Other Penalties Details'!$A:$A,$A59,'Other Penalties Details'!$E:$E)&gt;0,SUMIF('Other Penalties Details'!$A:$A,$A59,'Other Penalties Details'!$E:$E),"")</f>
      </c>
      <c r="J59" s="90">
        <f t="shared" si="0"/>
      </c>
    </row>
    <row r="60" spans="1:10" s="92" customFormat="1" ht="14.25" customHeight="1">
      <c r="A60" s="90">
        <v>60</v>
      </c>
      <c r="B60" s="189" t="str">
        <f>VLOOKUP($A60,Startlist!$B:$H,2,FALSE)</f>
        <v>2VT</v>
      </c>
      <c r="C60" s="190" t="str">
        <f>VLOOKUP($A60,Startlist!$B:$H,3,FALSE)</f>
        <v>Meelis Paur</v>
      </c>
      <c r="D60" s="190" t="str">
        <f>VLOOKUP($A60,Startlist!$B:$H,4,FALSE)</f>
        <v>Kaimar Kittus</v>
      </c>
      <c r="E60" s="190" t="str">
        <f>VLOOKUP($A60,Startlist!$B:$H,7,FALSE)</f>
        <v>BMW 316</v>
      </c>
      <c r="F60" s="91">
        <f>IF(SUMIF('Other Penalties Details'!$A:$A,$A60,'Other Penalties Details'!$B:$B)&gt;0,SUMIF('Other Penalties Details'!$A:$A,$A60,'Other Penalties Details'!$B:$B),"")</f>
      </c>
      <c r="G60" s="91">
        <f>IF(SUMIF('Other Penalties Details'!$A:$A,$A60,'Other Penalties Details'!$C:$C)&gt;0,SUMIF('Other Penalties Details'!$A:$A,$A60,'Other Penalties Details'!$C:$C),"")</f>
      </c>
      <c r="H60" s="91">
        <f>IF(SUMIF('Other Penalties Details'!$A:$A,$A60,'Other Penalties Details'!$D:$D)&gt;0,SUMIF('Other Penalties Details'!$A:$A,$A60,'Other Penalties Details'!$D:$D),"")</f>
        <v>10</v>
      </c>
      <c r="I60" s="91">
        <f>IF(SUMIF('Other Penalties Details'!$A:$A,$A60,'Other Penalties Details'!$E:$E)&gt;0,SUMIF('Other Penalties Details'!$A:$A,$A60,'Other Penalties Details'!$E:$E),"")</f>
      </c>
      <c r="J60" s="90" t="str">
        <f t="shared" si="0"/>
        <v>0:10</v>
      </c>
    </row>
    <row r="61" spans="1:10" s="92" customFormat="1" ht="14.25" customHeight="1">
      <c r="A61" s="90">
        <v>61</v>
      </c>
      <c r="B61" s="189" t="str">
        <f>VLOOKUP($A61,Startlist!$B:$H,2,FALSE)</f>
        <v>2VE</v>
      </c>
      <c r="C61" s="190" t="str">
        <f>VLOOKUP($A61,Startlist!$B:$H,3,FALSE)</f>
        <v>Vaido Järvela</v>
      </c>
      <c r="D61" s="190" t="str">
        <f>VLOOKUP($A61,Startlist!$B:$H,4,FALSE)</f>
        <v>Tanel Laurimaa</v>
      </c>
      <c r="E61" s="190" t="str">
        <f>VLOOKUP($A61,Startlist!$B:$H,7,FALSE)</f>
        <v>Volkswagen Golf</v>
      </c>
      <c r="F61" s="91">
        <f>IF(SUMIF('Other Penalties Details'!$A:$A,$A61,'Other Penalties Details'!$B:$B)&gt;0,SUMIF('Other Penalties Details'!$A:$A,$A61,'Other Penalties Details'!$B:$B),"")</f>
      </c>
      <c r="G61" s="91">
        <f>IF(SUMIF('Other Penalties Details'!$A:$A,$A61,'Other Penalties Details'!$C:$C)&gt;0,SUMIF('Other Penalties Details'!$A:$A,$A61,'Other Penalties Details'!$C:$C),"")</f>
        <v>60</v>
      </c>
      <c r="H61" s="91">
        <f>IF(SUMIF('Other Penalties Details'!$A:$A,$A61,'Other Penalties Details'!$D:$D)&gt;0,SUMIF('Other Penalties Details'!$A:$A,$A61,'Other Penalties Details'!$D:$D),"")</f>
      </c>
      <c r="I61" s="91">
        <f>IF(SUMIF('Other Penalties Details'!$A:$A,$A61,'Other Penalties Details'!$E:$E)&gt;0,SUMIF('Other Penalties Details'!$A:$A,$A61,'Other Penalties Details'!$E:$E),"")</f>
      </c>
      <c r="J61" s="90" t="str">
        <f t="shared" si="0"/>
        <v>1:00</v>
      </c>
    </row>
    <row r="62" spans="1:10" s="92" customFormat="1" ht="14.25" customHeight="1">
      <c r="A62" s="90">
        <v>62</v>
      </c>
      <c r="B62" s="189" t="str">
        <f>VLOOKUP($A62,Startlist!$B:$H,2,FALSE)</f>
        <v>2WN</v>
      </c>
      <c r="C62" s="190" t="str">
        <f>VLOOKUP($A62,Startlist!$B:$H,3,FALSE)</f>
        <v>Tiina Ehrbach</v>
      </c>
      <c r="D62" s="190" t="str">
        <f>VLOOKUP($A62,Startlist!$B:$H,4,FALSE)</f>
        <v>Karmo Karelson</v>
      </c>
      <c r="E62" s="190" t="str">
        <f>VLOOKUP($A62,Startlist!$B:$H,7,FALSE)</f>
        <v>VW Golf</v>
      </c>
      <c r="F62" s="91">
        <f>IF(SUMIF('Other Penalties Details'!$A:$A,$A62,'Other Penalties Details'!$B:$B)&gt;0,SUMIF('Other Penalties Details'!$A:$A,$A62,'Other Penalties Details'!$B:$B),"")</f>
      </c>
      <c r="G62" s="91">
        <f>IF(SUMIF('Other Penalties Details'!$A:$A,$A62,'Other Penalties Details'!$C:$C)&gt;0,SUMIF('Other Penalties Details'!$A:$A,$A62,'Other Penalties Details'!$C:$C),"")</f>
      </c>
      <c r="H62" s="91">
        <f>IF(SUMIF('Other Penalties Details'!$A:$A,$A62,'Other Penalties Details'!$D:$D)&gt;0,SUMIF('Other Penalties Details'!$A:$A,$A62,'Other Penalties Details'!$D:$D),"")</f>
      </c>
      <c r="I62" s="91">
        <f>IF(SUMIF('Other Penalties Details'!$A:$A,$A62,'Other Penalties Details'!$E:$E)&gt;0,SUMIF('Other Penalties Details'!$A:$A,$A62,'Other Penalties Details'!$E:$E),"")</f>
      </c>
      <c r="J62" s="90">
        <f t="shared" si="0"/>
      </c>
    </row>
    <row r="63" spans="1:10" s="92" customFormat="1" ht="14.25" customHeight="1">
      <c r="A63" s="90">
        <v>64</v>
      </c>
      <c r="B63" s="189" t="str">
        <f>VLOOKUP($A63,Startlist!$B:$H,2,FALSE)</f>
        <v>2ST</v>
      </c>
      <c r="C63" s="190" t="str">
        <f>VLOOKUP($A63,Startlist!$B:$H,3,FALSE)</f>
        <v>Cenifred Sepp</v>
      </c>
      <c r="D63" s="190" t="str">
        <f>VLOOKUP($A63,Startlist!$B:$H,4,FALSE)</f>
        <v>Mihkel Rasu</v>
      </c>
      <c r="E63" s="190" t="str">
        <f>VLOOKUP($A63,Startlist!$B:$H,7,FALSE)</f>
        <v>BMW 318</v>
      </c>
      <c r="F63" s="91">
        <f>IF(SUMIF('Other Penalties Details'!$A:$A,$A63,'Other Penalties Details'!$B:$B)&gt;0,SUMIF('Other Penalties Details'!$A:$A,$A63,'Other Penalties Details'!$B:$B),"")</f>
      </c>
      <c r="G63" s="91">
        <f>IF(SUMIF('Other Penalties Details'!$A:$A,$A63,'Other Penalties Details'!$C:$C)&gt;0,SUMIF('Other Penalties Details'!$A:$A,$A63,'Other Penalties Details'!$C:$C),"")</f>
      </c>
      <c r="H63" s="91">
        <f>IF(SUMIF('Other Penalties Details'!$A:$A,$A63,'Other Penalties Details'!$D:$D)&gt;0,SUMIF('Other Penalties Details'!$A:$A,$A63,'Other Penalties Details'!$D:$D),"")</f>
      </c>
      <c r="I63" s="91">
        <f>IF(SUMIF('Other Penalties Details'!$A:$A,$A63,'Other Penalties Details'!$E:$E)&gt;0,SUMIF('Other Penalties Details'!$A:$A,$A63,'Other Penalties Details'!$E:$E),"")</f>
      </c>
      <c r="J63" s="90">
        <f t="shared" si="0"/>
      </c>
    </row>
    <row r="64" spans="1:10" s="92" customFormat="1" ht="14.25" customHeight="1">
      <c r="A64" s="90">
        <v>65</v>
      </c>
      <c r="B64" s="189" t="str">
        <f>VLOOKUP($A64,Startlist!$B:$H,2,FALSE)</f>
        <v>2ST</v>
      </c>
      <c r="C64" s="190" t="str">
        <f>VLOOKUP($A64,Startlist!$B:$H,3,FALSE)</f>
        <v>Fred Siimpoeg</v>
      </c>
      <c r="D64" s="190" t="str">
        <f>VLOOKUP($A64,Startlist!$B:$H,4,FALSE)</f>
        <v>Martin Moondu</v>
      </c>
      <c r="E64" s="190" t="str">
        <f>VLOOKUP($A64,Startlist!$B:$H,7,FALSE)</f>
        <v>BMW 320</v>
      </c>
      <c r="F64" s="91">
        <f>IF(SUMIF('Other Penalties Details'!$A:$A,$A64,'Other Penalties Details'!$B:$B)&gt;0,SUMIF('Other Penalties Details'!$A:$A,$A64,'Other Penalties Details'!$B:$B),"")</f>
      </c>
      <c r="G64" s="91">
        <f>IF(SUMIF('Other Penalties Details'!$A:$A,$A64,'Other Penalties Details'!$C:$C)&gt;0,SUMIF('Other Penalties Details'!$A:$A,$A64,'Other Penalties Details'!$C:$C),"")</f>
        <v>10</v>
      </c>
      <c r="H64" s="91">
        <f>IF(SUMIF('Other Penalties Details'!$A:$A,$A64,'Other Penalties Details'!$D:$D)&gt;0,SUMIF('Other Penalties Details'!$A:$A,$A64,'Other Penalties Details'!$D:$D),"")</f>
      </c>
      <c r="I64" s="91">
        <f>IF(SUMIF('Other Penalties Details'!$A:$A,$A64,'Other Penalties Details'!$E:$E)&gt;0,SUMIF('Other Penalties Details'!$A:$A,$A64,'Other Penalties Details'!$E:$E),"")</f>
      </c>
      <c r="J64" s="90" t="str">
        <f t="shared" si="0"/>
        <v>0:10</v>
      </c>
    </row>
    <row r="65" spans="1:10" s="92" customFormat="1" ht="14.25" customHeight="1">
      <c r="A65" s="90">
        <v>66</v>
      </c>
      <c r="B65" s="189" t="str">
        <f>VLOOKUP($A65,Startlist!$B:$H,2,FALSE)</f>
        <v>2ST</v>
      </c>
      <c r="C65" s="190" t="str">
        <f>VLOOKUP($A65,Startlist!$B:$H,3,FALSE)</f>
        <v>Rait Reiman</v>
      </c>
      <c r="D65" s="190" t="str">
        <f>VLOOKUP($A65,Startlist!$B:$H,4,FALSE)</f>
        <v>Rainer Umbleja</v>
      </c>
      <c r="E65" s="190" t="str">
        <f>VLOOKUP($A65,Startlist!$B:$H,7,FALSE)</f>
        <v>BMW 320</v>
      </c>
      <c r="F65" s="91">
        <f>IF(SUMIF('Other Penalties Details'!$A:$A,$A65,'Other Penalties Details'!$B:$B)&gt;0,SUMIF('Other Penalties Details'!$A:$A,$A65,'Other Penalties Details'!$B:$B),"")</f>
      </c>
      <c r="G65" s="91">
        <f>IF(SUMIF('Other Penalties Details'!$A:$A,$A65,'Other Penalties Details'!$C:$C)&gt;0,SUMIF('Other Penalties Details'!$A:$A,$A65,'Other Penalties Details'!$C:$C),"")</f>
      </c>
      <c r="H65" s="91">
        <f>IF(SUMIF('Other Penalties Details'!$A:$A,$A65,'Other Penalties Details'!$D:$D)&gt;0,SUMIF('Other Penalties Details'!$A:$A,$A65,'Other Penalties Details'!$D:$D),"")</f>
      </c>
      <c r="I65" s="91">
        <f>IF(SUMIF('Other Penalties Details'!$A:$A,$A65,'Other Penalties Details'!$E:$E)&gt;0,SUMIF('Other Penalties Details'!$A:$A,$A65,'Other Penalties Details'!$E:$E),"")</f>
      </c>
      <c r="J65" s="90">
        <f t="shared" si="0"/>
      </c>
    </row>
    <row r="66" spans="1:10" s="92" customFormat="1" ht="14.25" customHeight="1">
      <c r="A66" s="90">
        <v>68</v>
      </c>
      <c r="B66" s="189" t="str">
        <f>VLOOKUP($A66,Startlist!$B:$H,2,FALSE)</f>
        <v>2ST</v>
      </c>
      <c r="C66" s="190" t="str">
        <f>VLOOKUP($A66,Startlist!$B:$H,3,FALSE)</f>
        <v>Joosep Ausmees</v>
      </c>
      <c r="D66" s="190" t="str">
        <f>VLOOKUP($A66,Startlist!$B:$H,4,FALSE)</f>
        <v>Tauri Olesk</v>
      </c>
      <c r="E66" s="190" t="str">
        <f>VLOOKUP($A66,Startlist!$B:$H,7,FALSE)</f>
        <v>BMW 328</v>
      </c>
      <c r="F66" s="91">
        <f>IF(SUMIF('Other Penalties Details'!$A:$A,$A66,'Other Penalties Details'!$B:$B)&gt;0,SUMIF('Other Penalties Details'!$A:$A,$A66,'Other Penalties Details'!$B:$B),"")</f>
      </c>
      <c r="G66" s="91">
        <f>IF(SUMIF('Other Penalties Details'!$A:$A,$A66,'Other Penalties Details'!$C:$C)&gt;0,SUMIF('Other Penalties Details'!$A:$A,$A66,'Other Penalties Details'!$C:$C),"")</f>
      </c>
      <c r="H66" s="91">
        <f>IF(SUMIF('Other Penalties Details'!$A:$A,$A66,'Other Penalties Details'!$D:$D)&gt;0,SUMIF('Other Penalties Details'!$A:$A,$A66,'Other Penalties Details'!$D:$D),"")</f>
      </c>
      <c r="I66" s="91">
        <f>IF(SUMIF('Other Penalties Details'!$A:$A,$A66,'Other Penalties Details'!$E:$E)&gt;0,SUMIF('Other Penalties Details'!$A:$A,$A66,'Other Penalties Details'!$E:$E),"")</f>
      </c>
      <c r="J66" s="90">
        <f t="shared" si="0"/>
      </c>
    </row>
    <row r="67" spans="1:10" s="92" customFormat="1" ht="14.25" customHeight="1">
      <c r="A67" s="90">
        <v>69</v>
      </c>
      <c r="B67" s="189" t="str">
        <f>VLOOKUP($A67,Startlist!$B:$H,2,FALSE)</f>
        <v>2ST</v>
      </c>
      <c r="C67" s="190" t="str">
        <f>VLOOKUP($A67,Startlist!$B:$H,3,FALSE)</f>
        <v>Timmo Kroonmäe</v>
      </c>
      <c r="D67" s="190" t="str">
        <f>VLOOKUP($A67,Startlist!$B:$H,4,FALSE)</f>
        <v>Mario Kroonmäe</v>
      </c>
      <c r="E67" s="190" t="str">
        <f>VLOOKUP($A67,Startlist!$B:$H,7,FALSE)</f>
        <v>BMW 318I</v>
      </c>
      <c r="F67" s="91">
        <f>IF(SUMIF('Other Penalties Details'!$A:$A,$A67,'Other Penalties Details'!$B:$B)&gt;0,SUMIF('Other Penalties Details'!$A:$A,$A67,'Other Penalties Details'!$B:$B),"")</f>
      </c>
      <c r="G67" s="91">
        <f>IF(SUMIF('Other Penalties Details'!$A:$A,$A67,'Other Penalties Details'!$C:$C)&gt;0,SUMIF('Other Penalties Details'!$A:$A,$A67,'Other Penalties Details'!$C:$C),"")</f>
      </c>
      <c r="H67" s="91">
        <f>IF(SUMIF('Other Penalties Details'!$A:$A,$A67,'Other Penalties Details'!$D:$D)&gt;0,SUMIF('Other Penalties Details'!$A:$A,$A67,'Other Penalties Details'!$D:$D),"")</f>
        <v>10</v>
      </c>
      <c r="I67" s="91">
        <f>IF(SUMIF('Other Penalties Details'!$A:$A,$A67,'Other Penalties Details'!$E:$E)&gt;0,SUMIF('Other Penalties Details'!$A:$A,$A67,'Other Penalties Details'!$E:$E),"")</f>
      </c>
      <c r="J67" s="90" t="str">
        <f t="shared" si="0"/>
        <v>0:10</v>
      </c>
    </row>
    <row r="68" spans="1:10" s="92" customFormat="1" ht="14.25" customHeight="1">
      <c r="A68" s="90">
        <v>70</v>
      </c>
      <c r="B68" s="189" t="str">
        <f>VLOOKUP($A68,Startlist!$B:$H,2,FALSE)</f>
        <v>4WD</v>
      </c>
      <c r="C68" s="190" t="str">
        <f>VLOOKUP($A68,Startlist!$B:$H,3,FALSE)</f>
        <v>Joosep Mäe</v>
      </c>
      <c r="D68" s="190" t="str">
        <f>VLOOKUP($A68,Startlist!$B:$H,4,FALSE)</f>
        <v>Mikk Volmsen</v>
      </c>
      <c r="E68" s="190" t="str">
        <f>VLOOKUP($A68,Startlist!$B:$H,7,FALSE)</f>
        <v>Subaru Impreza</v>
      </c>
      <c r="F68" s="91">
        <f>IF(SUMIF('Other Penalties Details'!$A:$A,$A68,'Other Penalties Details'!$B:$B)&gt;0,SUMIF('Other Penalties Details'!$A:$A,$A68,'Other Penalties Details'!$B:$B),"")</f>
      </c>
      <c r="G68" s="91">
        <f>IF(SUMIF('Other Penalties Details'!$A:$A,$A68,'Other Penalties Details'!$C:$C)&gt;0,SUMIF('Other Penalties Details'!$A:$A,$A68,'Other Penalties Details'!$C:$C),"")</f>
      </c>
      <c r="H68" s="91">
        <f>IF(SUMIF('Other Penalties Details'!$A:$A,$A68,'Other Penalties Details'!$D:$D)&gt;0,SUMIF('Other Penalties Details'!$A:$A,$A68,'Other Penalties Details'!$D:$D),"")</f>
      </c>
      <c r="I68" s="91">
        <f>IF(SUMIF('Other Penalties Details'!$A:$A,$A68,'Other Penalties Details'!$E:$E)&gt;0,SUMIF('Other Penalties Details'!$A:$A,$A68,'Other Penalties Details'!$E:$E),"")</f>
      </c>
      <c r="J68" s="90">
        <f t="shared" si="0"/>
      </c>
    </row>
    <row r="69" spans="1:10" s="92" customFormat="1" ht="14.25" customHeight="1">
      <c r="A69" s="90">
        <v>71</v>
      </c>
      <c r="B69" s="189" t="str">
        <f>VLOOKUP($A69,Startlist!$B:$H,2,FALSE)</f>
        <v>2VE</v>
      </c>
      <c r="C69" s="190" t="str">
        <f>VLOOKUP($A69,Startlist!$B:$H,3,FALSE)</f>
        <v>Madis Laaser</v>
      </c>
      <c r="D69" s="190" t="str">
        <f>VLOOKUP($A69,Startlist!$B:$H,4,FALSE)</f>
        <v>Roland Luhaväli</v>
      </c>
      <c r="E69" s="190" t="str">
        <f>VLOOKUP($A69,Startlist!$B:$H,7,FALSE)</f>
        <v>Honda Civic</v>
      </c>
      <c r="F69" s="91">
        <f>IF(SUMIF('Other Penalties Details'!$A:$A,$A69,'Other Penalties Details'!$B:$B)&gt;0,SUMIF('Other Penalties Details'!$A:$A,$A69,'Other Penalties Details'!$B:$B),"")</f>
      </c>
      <c r="G69" s="91">
        <f>IF(SUMIF('Other Penalties Details'!$A:$A,$A69,'Other Penalties Details'!$C:$C)&gt;0,SUMIF('Other Penalties Details'!$A:$A,$A69,'Other Penalties Details'!$C:$C),"")</f>
      </c>
      <c r="H69" s="91">
        <f>IF(SUMIF('Other Penalties Details'!$A:$A,$A69,'Other Penalties Details'!$D:$D)&gt;0,SUMIF('Other Penalties Details'!$A:$A,$A69,'Other Penalties Details'!$D:$D),"")</f>
      </c>
      <c r="I69" s="91">
        <f>IF(SUMIF('Other Penalties Details'!$A:$A,$A69,'Other Penalties Details'!$E:$E)&gt;0,SUMIF('Other Penalties Details'!$A:$A,$A69,'Other Penalties Details'!$E:$E),"")</f>
      </c>
      <c r="J69" s="90">
        <f t="shared" si="0"/>
      </c>
    </row>
    <row r="70" spans="1:10" s="92" customFormat="1" ht="14.25" customHeight="1">
      <c r="A70" s="90">
        <v>72</v>
      </c>
      <c r="B70" s="189" t="str">
        <f>VLOOKUP($A70,Startlist!$B:$H,2,FALSE)</f>
        <v>2ST</v>
      </c>
      <c r="C70" s="190" t="str">
        <f>VLOOKUP($A70,Startlist!$B:$H,3,FALSE)</f>
        <v>Janno Johanson</v>
      </c>
      <c r="D70" s="190" t="str">
        <f>VLOOKUP($A70,Startlist!$B:$H,4,FALSE)</f>
        <v>Ave Lossmann</v>
      </c>
      <c r="E70" s="190" t="str">
        <f>VLOOKUP($A70,Startlist!$B:$H,7,FALSE)</f>
        <v>BMW 325I</v>
      </c>
      <c r="F70" s="91">
        <f>IF(SUMIF('Other Penalties Details'!$A:$A,$A70,'Other Penalties Details'!$B:$B)&gt;0,SUMIF('Other Penalties Details'!$A:$A,$A70,'Other Penalties Details'!$B:$B),"")</f>
      </c>
      <c r="G70" s="91">
        <f>IF(SUMIF('Other Penalties Details'!$A:$A,$A70,'Other Penalties Details'!$C:$C)&gt;0,SUMIF('Other Penalties Details'!$A:$A,$A70,'Other Penalties Details'!$C:$C),"")</f>
      </c>
      <c r="H70" s="91">
        <f>IF(SUMIF('Other Penalties Details'!$A:$A,$A70,'Other Penalties Details'!$D:$D)&gt;0,SUMIF('Other Penalties Details'!$A:$A,$A70,'Other Penalties Details'!$D:$D),"")</f>
      </c>
      <c r="I70" s="91">
        <f>IF(SUMIF('Other Penalties Details'!$A:$A,$A70,'Other Penalties Details'!$E:$E)&gt;0,SUMIF('Other Penalties Details'!$A:$A,$A70,'Other Penalties Details'!$E:$E),"")</f>
      </c>
      <c r="J70" s="90">
        <f t="shared" si="0"/>
      </c>
    </row>
    <row r="71" spans="1:10" s="92" customFormat="1" ht="14.25" customHeight="1">
      <c r="A71" s="90">
        <v>73</v>
      </c>
      <c r="B71" s="189" t="str">
        <f>VLOOKUP($A71,Startlist!$B:$H,2,FALSE)</f>
        <v>2ST</v>
      </c>
      <c r="C71" s="190" t="str">
        <f>VLOOKUP($A71,Startlist!$B:$H,3,FALSE)</f>
        <v>Henri Hirv</v>
      </c>
      <c r="D71" s="190" t="str">
        <f>VLOOKUP($A71,Startlist!$B:$H,4,FALSE)</f>
        <v>Kevin-Jarl Jaani</v>
      </c>
      <c r="E71" s="190" t="str">
        <f>VLOOKUP($A71,Startlist!$B:$H,7,FALSE)</f>
        <v>BMW 325I</v>
      </c>
      <c r="F71" s="91">
        <f>IF(SUMIF('Other Penalties Details'!$A:$A,$A71,'Other Penalties Details'!$B:$B)&gt;0,SUMIF('Other Penalties Details'!$A:$A,$A71,'Other Penalties Details'!$B:$B),"")</f>
      </c>
      <c r="G71" s="91">
        <f>IF(SUMIF('Other Penalties Details'!$A:$A,$A71,'Other Penalties Details'!$C:$C)&gt;0,SUMIF('Other Penalties Details'!$A:$A,$A71,'Other Penalties Details'!$C:$C),"")</f>
      </c>
      <c r="H71" s="91">
        <f>IF(SUMIF('Other Penalties Details'!$A:$A,$A71,'Other Penalties Details'!$D:$D)&gt;0,SUMIF('Other Penalties Details'!$A:$A,$A71,'Other Penalties Details'!$D:$D),"")</f>
      </c>
      <c r="I71" s="91">
        <f>IF(SUMIF('Other Penalties Details'!$A:$A,$A71,'Other Penalties Details'!$E:$E)&gt;0,SUMIF('Other Penalties Details'!$A:$A,$A71,'Other Penalties Details'!$E:$E),"")</f>
      </c>
      <c r="J71" s="90">
        <f t="shared" si="0"/>
      </c>
    </row>
    <row r="72" spans="1:10" s="92" customFormat="1" ht="14.25" customHeight="1">
      <c r="A72" s="90">
        <v>74</v>
      </c>
      <c r="B72" s="189" t="str">
        <f>VLOOKUP($A72,Startlist!$B:$H,2,FALSE)</f>
        <v>SU</v>
      </c>
      <c r="C72" s="190" t="str">
        <f>VLOOKUP($A72,Startlist!$B:$H,3,FALSE)</f>
        <v>Heigo Tinno</v>
      </c>
      <c r="D72" s="190" t="str">
        <f>VLOOKUP($A72,Startlist!$B:$H,4,FALSE)</f>
        <v>Veiko Vilu</v>
      </c>
      <c r="E72" s="190" t="str">
        <f>VLOOKUP($A72,Startlist!$B:$H,7,FALSE)</f>
        <v>AZLK 412</v>
      </c>
      <c r="F72" s="91">
        <f>IF(SUMIF('Other Penalties Details'!$A:$A,$A72,'Other Penalties Details'!$B:$B)&gt;0,SUMIF('Other Penalties Details'!$A:$A,$A72,'Other Penalties Details'!$B:$B),"")</f>
      </c>
      <c r="G72" s="91">
        <f>IF(SUMIF('Other Penalties Details'!$A:$A,$A72,'Other Penalties Details'!$C:$C)&gt;0,SUMIF('Other Penalties Details'!$A:$A,$A72,'Other Penalties Details'!$C:$C),"")</f>
      </c>
      <c r="H72" s="91">
        <f>IF(SUMIF('Other Penalties Details'!$A:$A,$A72,'Other Penalties Details'!$D:$D)&gt;0,SUMIF('Other Penalties Details'!$A:$A,$A72,'Other Penalties Details'!$D:$D),"")</f>
      </c>
      <c r="I72" s="91">
        <f>IF(SUMIF('Other Penalties Details'!$A:$A,$A72,'Other Penalties Details'!$E:$E)&gt;0,SUMIF('Other Penalties Details'!$A:$A,$A72,'Other Penalties Details'!$E:$E),"")</f>
      </c>
      <c r="J72" s="90">
        <f aca="true" t="shared" si="1" ref="J72:J123">IF(SUM(F72:I72)=0,"",INT(SUM(F72:I72)/60)&amp;":"&amp;IF(SUM(F72:I72)=INT(SUM(F72:I72)/60)*60,"0","")&amp;SUM(F72:I72)-INT(SUM(F72:I72)/60)*60)</f>
      </c>
    </row>
    <row r="73" spans="1:10" s="92" customFormat="1" ht="14.25" customHeight="1">
      <c r="A73" s="90">
        <v>75</v>
      </c>
      <c r="B73" s="189" t="str">
        <f>VLOOKUP($A73,Startlist!$B:$H,2,FALSE)</f>
        <v>2VE</v>
      </c>
      <c r="C73" s="190" t="str">
        <f>VLOOKUP($A73,Startlist!$B:$H,3,FALSE)</f>
        <v>Rutmar Raidma</v>
      </c>
      <c r="D73" s="190" t="str">
        <f>VLOOKUP($A73,Startlist!$B:$H,4,FALSE)</f>
        <v>Siim Kukk</v>
      </c>
      <c r="E73" s="190" t="str">
        <f>VLOOKUP($A73,Startlist!$B:$H,7,FALSE)</f>
        <v>Honda Civic</v>
      </c>
      <c r="F73" s="91">
        <f>IF(SUMIF('Other Penalties Details'!$A:$A,$A73,'Other Penalties Details'!$B:$B)&gt;0,SUMIF('Other Penalties Details'!$A:$A,$A73,'Other Penalties Details'!$B:$B),"")</f>
      </c>
      <c r="G73" s="91">
        <f>IF(SUMIF('Other Penalties Details'!$A:$A,$A73,'Other Penalties Details'!$C:$C)&gt;0,SUMIF('Other Penalties Details'!$A:$A,$A73,'Other Penalties Details'!$C:$C),"")</f>
      </c>
      <c r="H73" s="91">
        <f>IF(SUMIF('Other Penalties Details'!$A:$A,$A73,'Other Penalties Details'!$D:$D)&gt;0,SUMIF('Other Penalties Details'!$A:$A,$A73,'Other Penalties Details'!$D:$D),"")</f>
      </c>
      <c r="I73" s="91">
        <f>IF(SUMIF('Other Penalties Details'!$A:$A,$A73,'Other Penalties Details'!$E:$E)&gt;0,SUMIF('Other Penalties Details'!$A:$A,$A73,'Other Penalties Details'!$E:$E),"")</f>
      </c>
      <c r="J73" s="90">
        <f t="shared" si="1"/>
      </c>
    </row>
    <row r="74" spans="1:10" s="92" customFormat="1" ht="14.25" customHeight="1">
      <c r="A74" s="90">
        <v>76</v>
      </c>
      <c r="B74" s="189" t="str">
        <f>VLOOKUP($A74,Startlist!$B:$H,2,FALSE)</f>
        <v>2ST</v>
      </c>
      <c r="C74" s="190" t="str">
        <f>VLOOKUP($A74,Startlist!$B:$H,3,FALSE)</f>
        <v>Riho Eichfuss</v>
      </c>
      <c r="D74" s="190" t="str">
        <f>VLOOKUP($A74,Startlist!$B:$H,4,FALSE)</f>
        <v>Egon Vikat</v>
      </c>
      <c r="E74" s="190" t="str">
        <f>VLOOKUP($A74,Startlist!$B:$H,7,FALSE)</f>
        <v>BMW 320I</v>
      </c>
      <c r="F74" s="91">
        <f>IF(SUMIF('Other Penalties Details'!$A:$A,$A74,'Other Penalties Details'!$B:$B)&gt;0,SUMIF('Other Penalties Details'!$A:$A,$A74,'Other Penalties Details'!$B:$B),"")</f>
      </c>
      <c r="G74" s="91">
        <f>IF(SUMIF('Other Penalties Details'!$A:$A,$A74,'Other Penalties Details'!$C:$C)&gt;0,SUMIF('Other Penalties Details'!$A:$A,$A74,'Other Penalties Details'!$C:$C),"")</f>
      </c>
      <c r="H74" s="91">
        <f>IF(SUMIF('Other Penalties Details'!$A:$A,$A74,'Other Penalties Details'!$D:$D)&gt;0,SUMIF('Other Penalties Details'!$A:$A,$A74,'Other Penalties Details'!$D:$D),"")</f>
      </c>
      <c r="I74" s="91">
        <f>IF(SUMIF('Other Penalties Details'!$A:$A,$A74,'Other Penalties Details'!$E:$E)&gt;0,SUMIF('Other Penalties Details'!$A:$A,$A74,'Other Penalties Details'!$E:$E),"")</f>
      </c>
      <c r="J74" s="90">
        <f t="shared" si="1"/>
      </c>
    </row>
    <row r="75" spans="1:10" s="92" customFormat="1" ht="14.25" customHeight="1">
      <c r="A75" s="90">
        <v>77</v>
      </c>
      <c r="B75" s="189" t="str">
        <f>VLOOKUP($A75,Startlist!$B:$H,2,FALSE)</f>
        <v>2SE</v>
      </c>
      <c r="C75" s="190" t="str">
        <f>VLOOKUP($A75,Startlist!$B:$H,3,FALSE)</f>
        <v>Mati Männa</v>
      </c>
      <c r="D75" s="190" t="str">
        <f>VLOOKUP($A75,Startlist!$B:$H,4,FALSE)</f>
        <v>Kristjan Nõulik</v>
      </c>
      <c r="E75" s="190" t="str">
        <f>VLOOKUP($A75,Startlist!$B:$H,7,FALSE)</f>
        <v>Honda Civic</v>
      </c>
      <c r="F75" s="91">
        <f>IF(SUMIF('Other Penalties Details'!$A:$A,$A75,'Other Penalties Details'!$B:$B)&gt;0,SUMIF('Other Penalties Details'!$A:$A,$A75,'Other Penalties Details'!$B:$B),"")</f>
      </c>
      <c r="G75" s="91">
        <f>IF(SUMIF('Other Penalties Details'!$A:$A,$A75,'Other Penalties Details'!$C:$C)&gt;0,SUMIF('Other Penalties Details'!$A:$A,$A75,'Other Penalties Details'!$C:$C),"")</f>
      </c>
      <c r="H75" s="91">
        <f>IF(SUMIF('Other Penalties Details'!$A:$A,$A75,'Other Penalties Details'!$D:$D)&gt;0,SUMIF('Other Penalties Details'!$A:$A,$A75,'Other Penalties Details'!$D:$D),"")</f>
      </c>
      <c r="I75" s="91">
        <f>IF(SUMIF('Other Penalties Details'!$A:$A,$A75,'Other Penalties Details'!$E:$E)&gt;0,SUMIF('Other Penalties Details'!$A:$A,$A75,'Other Penalties Details'!$E:$E),"")</f>
      </c>
      <c r="J75" s="90">
        <f t="shared" si="1"/>
      </c>
    </row>
    <row r="76" spans="1:10" s="92" customFormat="1" ht="14.25" customHeight="1">
      <c r="A76" s="90">
        <v>78</v>
      </c>
      <c r="B76" s="189" t="str">
        <f>VLOOKUP($A76,Startlist!$B:$H,2,FALSE)</f>
        <v>2ST</v>
      </c>
      <c r="C76" s="190" t="str">
        <f>VLOOKUP($A76,Startlist!$B:$H,3,FALSE)</f>
        <v>Jüri Lee</v>
      </c>
      <c r="D76" s="190" t="str">
        <f>VLOOKUP($A76,Startlist!$B:$H,4,FALSE)</f>
        <v>Silver Selling</v>
      </c>
      <c r="E76" s="190" t="str">
        <f>VLOOKUP($A76,Startlist!$B:$H,7,FALSE)</f>
        <v>BMW 318</v>
      </c>
      <c r="F76" s="91">
        <f>IF(SUMIF('Other Penalties Details'!$A:$A,$A76,'Other Penalties Details'!$B:$B)&gt;0,SUMIF('Other Penalties Details'!$A:$A,$A76,'Other Penalties Details'!$B:$B),"")</f>
      </c>
      <c r="G76" s="91">
        <f>IF(SUMIF('Other Penalties Details'!$A:$A,$A76,'Other Penalties Details'!$C:$C)&gt;0,SUMIF('Other Penalties Details'!$A:$A,$A76,'Other Penalties Details'!$C:$C),"")</f>
      </c>
      <c r="H76" s="91">
        <f>IF(SUMIF('Other Penalties Details'!$A:$A,$A76,'Other Penalties Details'!$D:$D)&gt;0,SUMIF('Other Penalties Details'!$A:$A,$A76,'Other Penalties Details'!$D:$D),"")</f>
      </c>
      <c r="I76" s="91">
        <f>IF(SUMIF('Other Penalties Details'!$A:$A,$A76,'Other Penalties Details'!$E:$E)&gt;0,SUMIF('Other Penalties Details'!$A:$A,$A76,'Other Penalties Details'!$E:$E),"")</f>
      </c>
      <c r="J76" s="90">
        <f t="shared" si="1"/>
      </c>
    </row>
    <row r="77" spans="1:10" s="92" customFormat="1" ht="14.25" customHeight="1">
      <c r="A77" s="90">
        <v>79</v>
      </c>
      <c r="B77" s="189" t="str">
        <f>VLOOKUP($A77,Startlist!$B:$H,2,FALSE)</f>
        <v>2VE</v>
      </c>
      <c r="C77" s="190" t="str">
        <f>VLOOKUP($A77,Startlist!$B:$H,3,FALSE)</f>
        <v>Andreas Liiv</v>
      </c>
      <c r="D77" s="190" t="str">
        <f>VLOOKUP($A77,Startlist!$B:$H,4,FALSE)</f>
        <v>Eero Sillandi</v>
      </c>
      <c r="E77" s="190" t="str">
        <f>VLOOKUP($A77,Startlist!$B:$H,7,FALSE)</f>
        <v>Citroen C2</v>
      </c>
      <c r="F77" s="91">
        <f>IF(SUMIF('Other Penalties Details'!$A:$A,$A77,'Other Penalties Details'!$B:$B)&gt;0,SUMIF('Other Penalties Details'!$A:$A,$A77,'Other Penalties Details'!$B:$B),"")</f>
        <v>10</v>
      </c>
      <c r="G77" s="91">
        <f>IF(SUMIF('Other Penalties Details'!$A:$A,$A77,'Other Penalties Details'!$C:$C)&gt;0,SUMIF('Other Penalties Details'!$A:$A,$A77,'Other Penalties Details'!$C:$C),"")</f>
      </c>
      <c r="H77" s="91">
        <f>IF(SUMIF('Other Penalties Details'!$A:$A,$A77,'Other Penalties Details'!$D:$D)&gt;0,SUMIF('Other Penalties Details'!$A:$A,$A77,'Other Penalties Details'!$D:$D),"")</f>
        <v>10</v>
      </c>
      <c r="I77" s="91">
        <f>IF(SUMIF('Other Penalties Details'!$A:$A,$A77,'Other Penalties Details'!$E:$E)&gt;0,SUMIF('Other Penalties Details'!$A:$A,$A77,'Other Penalties Details'!$E:$E),"")</f>
      </c>
      <c r="J77" s="90" t="str">
        <f t="shared" si="1"/>
        <v>0:20</v>
      </c>
    </row>
    <row r="78" spans="1:10" s="92" customFormat="1" ht="14.25" customHeight="1">
      <c r="A78" s="90">
        <v>80</v>
      </c>
      <c r="B78" s="189" t="str">
        <f>VLOOKUP($A78,Startlist!$B:$H,2,FALSE)</f>
        <v>2VT</v>
      </c>
      <c r="C78" s="190" t="str">
        <f>VLOOKUP($A78,Startlist!$B:$H,3,FALSE)</f>
        <v>Kristo Vetesina</v>
      </c>
      <c r="D78" s="190" t="str">
        <f>VLOOKUP($A78,Startlist!$B:$H,4,FALSE)</f>
        <v>Harry Ogga</v>
      </c>
      <c r="E78" s="190" t="str">
        <f>VLOOKUP($A78,Startlist!$B:$H,7,FALSE)</f>
        <v>BMW 318IS</v>
      </c>
      <c r="F78" s="91">
        <f>IF(SUMIF('Other Penalties Details'!$A:$A,$A78,'Other Penalties Details'!$B:$B)&gt;0,SUMIF('Other Penalties Details'!$A:$A,$A78,'Other Penalties Details'!$B:$B),"")</f>
      </c>
      <c r="G78" s="91">
        <f>IF(SUMIF('Other Penalties Details'!$A:$A,$A78,'Other Penalties Details'!$C:$C)&gt;0,SUMIF('Other Penalties Details'!$A:$A,$A78,'Other Penalties Details'!$C:$C),"")</f>
      </c>
      <c r="H78" s="91">
        <f>IF(SUMIF('Other Penalties Details'!$A:$A,$A78,'Other Penalties Details'!$D:$D)&gt;0,SUMIF('Other Penalties Details'!$A:$A,$A78,'Other Penalties Details'!$D:$D),"")</f>
      </c>
      <c r="I78" s="91">
        <f>IF(SUMIF('Other Penalties Details'!$A:$A,$A78,'Other Penalties Details'!$E:$E)&gt;0,SUMIF('Other Penalties Details'!$A:$A,$A78,'Other Penalties Details'!$E:$E),"")</f>
      </c>
      <c r="J78" s="90">
        <f t="shared" si="1"/>
      </c>
    </row>
    <row r="79" spans="1:10" s="92" customFormat="1" ht="14.25" customHeight="1">
      <c r="A79" s="90">
        <v>81</v>
      </c>
      <c r="B79" s="189" t="str">
        <f>VLOOKUP($A79,Startlist!$B:$H,2,FALSE)</f>
        <v>2VT</v>
      </c>
      <c r="C79" s="190" t="str">
        <f>VLOOKUP($A79,Startlist!$B:$H,3,FALSE)</f>
        <v>Sander Tammeleht</v>
      </c>
      <c r="D79" s="190" t="str">
        <f>VLOOKUP($A79,Startlist!$B:$H,4,FALSE)</f>
        <v>Karl Joseph Kumar</v>
      </c>
      <c r="E79" s="190" t="str">
        <f>VLOOKUP($A79,Startlist!$B:$H,7,FALSE)</f>
        <v>BMW 318TI</v>
      </c>
      <c r="F79" s="91">
        <f>IF(SUMIF('Other Penalties Details'!$A:$A,$A79,'Other Penalties Details'!$B:$B)&gt;0,SUMIF('Other Penalties Details'!$A:$A,$A79,'Other Penalties Details'!$B:$B),"")</f>
      </c>
      <c r="G79" s="91">
        <f>IF(SUMIF('Other Penalties Details'!$A:$A,$A79,'Other Penalties Details'!$C:$C)&gt;0,SUMIF('Other Penalties Details'!$A:$A,$A79,'Other Penalties Details'!$C:$C),"")</f>
      </c>
      <c r="H79" s="91">
        <f>IF(SUMIF('Other Penalties Details'!$A:$A,$A79,'Other Penalties Details'!$D:$D)&gt;0,SUMIF('Other Penalties Details'!$A:$A,$A79,'Other Penalties Details'!$D:$D),"")</f>
      </c>
      <c r="I79" s="91">
        <f>IF(SUMIF('Other Penalties Details'!$A:$A,$A79,'Other Penalties Details'!$E:$E)&gt;0,SUMIF('Other Penalties Details'!$A:$A,$A79,'Other Penalties Details'!$E:$E),"")</f>
      </c>
      <c r="J79" s="90">
        <f t="shared" si="1"/>
      </c>
    </row>
    <row r="80" spans="1:10" s="92" customFormat="1" ht="14.25" customHeight="1">
      <c r="A80" s="90">
        <v>82</v>
      </c>
      <c r="B80" s="189" t="str">
        <f>VLOOKUP($A80,Startlist!$B:$H,2,FALSE)</f>
        <v>2WN</v>
      </c>
      <c r="C80" s="190" t="str">
        <f>VLOOKUP($A80,Startlist!$B:$H,3,FALSE)</f>
        <v>Triinu Tammel</v>
      </c>
      <c r="D80" s="190" t="str">
        <f>VLOOKUP($A80,Startlist!$B:$H,4,FALSE)</f>
        <v>Karoliina Tammel</v>
      </c>
      <c r="E80" s="190" t="str">
        <f>VLOOKUP($A80,Startlist!$B:$H,7,FALSE)</f>
        <v>Ford Fiesta</v>
      </c>
      <c r="F80" s="91">
        <f>IF(SUMIF('Other Penalties Details'!$A:$A,$A80,'Other Penalties Details'!$B:$B)&gt;0,SUMIF('Other Penalties Details'!$A:$A,$A80,'Other Penalties Details'!$B:$B),"")</f>
      </c>
      <c r="G80" s="91">
        <f>IF(SUMIF('Other Penalties Details'!$A:$A,$A80,'Other Penalties Details'!$C:$C)&gt;0,SUMIF('Other Penalties Details'!$A:$A,$A80,'Other Penalties Details'!$C:$C),"")</f>
      </c>
      <c r="H80" s="91">
        <f>IF(SUMIF('Other Penalties Details'!$A:$A,$A80,'Other Penalties Details'!$D:$D)&gt;0,SUMIF('Other Penalties Details'!$A:$A,$A80,'Other Penalties Details'!$D:$D),"")</f>
      </c>
      <c r="I80" s="91">
        <f>IF(SUMIF('Other Penalties Details'!$A:$A,$A80,'Other Penalties Details'!$E:$E)&gt;0,SUMIF('Other Penalties Details'!$A:$A,$A80,'Other Penalties Details'!$E:$E),"")</f>
      </c>
      <c r="J80" s="90">
        <f t="shared" si="1"/>
      </c>
    </row>
    <row r="81" spans="1:10" s="92" customFormat="1" ht="14.25" customHeight="1">
      <c r="A81" s="90">
        <v>83</v>
      </c>
      <c r="B81" s="189" t="str">
        <f>VLOOKUP($A81,Startlist!$B:$H,2,FALSE)</f>
        <v>2VE</v>
      </c>
      <c r="C81" s="190" t="str">
        <f>VLOOKUP($A81,Startlist!$B:$H,3,FALSE)</f>
        <v>Kaido Märss</v>
      </c>
      <c r="D81" s="190" t="str">
        <f>VLOOKUP($A81,Startlist!$B:$H,4,FALSE)</f>
        <v>Margo Kruusma</v>
      </c>
      <c r="E81" s="190" t="str">
        <f>VLOOKUP($A81,Startlist!$B:$H,7,FALSE)</f>
        <v>Volkswagen Golf</v>
      </c>
      <c r="F81" s="91">
        <f>IF(SUMIF('Other Penalties Details'!$A:$A,$A81,'Other Penalties Details'!$B:$B)&gt;0,SUMIF('Other Penalties Details'!$A:$A,$A81,'Other Penalties Details'!$B:$B),"")</f>
      </c>
      <c r="G81" s="91">
        <f>IF(SUMIF('Other Penalties Details'!$A:$A,$A81,'Other Penalties Details'!$C:$C)&gt;0,SUMIF('Other Penalties Details'!$A:$A,$A81,'Other Penalties Details'!$C:$C),"")</f>
      </c>
      <c r="H81" s="91">
        <f>IF(SUMIF('Other Penalties Details'!$A:$A,$A81,'Other Penalties Details'!$D:$D)&gt;0,SUMIF('Other Penalties Details'!$A:$A,$A81,'Other Penalties Details'!$D:$D),"")</f>
      </c>
      <c r="I81" s="91">
        <f>IF(SUMIF('Other Penalties Details'!$A:$A,$A81,'Other Penalties Details'!$E:$E)&gt;0,SUMIF('Other Penalties Details'!$A:$A,$A81,'Other Penalties Details'!$E:$E),"")</f>
      </c>
      <c r="J81" s="90">
        <f t="shared" si="1"/>
      </c>
    </row>
    <row r="82" spans="1:10" s="92" customFormat="1" ht="14.25" customHeight="1">
      <c r="A82" s="90">
        <v>84</v>
      </c>
      <c r="B82" s="189" t="str">
        <f>VLOOKUP($A82,Startlist!$B:$H,2,FALSE)</f>
        <v>2VT</v>
      </c>
      <c r="C82" s="190" t="str">
        <f>VLOOKUP($A82,Startlist!$B:$H,3,FALSE)</f>
        <v>Raido Seppel</v>
      </c>
      <c r="D82" s="190" t="str">
        <f>VLOOKUP($A82,Startlist!$B:$H,4,FALSE)</f>
        <v>Sander Linnaks</v>
      </c>
      <c r="E82" s="190" t="str">
        <f>VLOOKUP($A82,Startlist!$B:$H,7,FALSE)</f>
        <v>BMW 316</v>
      </c>
      <c r="F82" s="91">
        <f>IF(SUMIF('Other Penalties Details'!$A:$A,$A82,'Other Penalties Details'!$B:$B)&gt;0,SUMIF('Other Penalties Details'!$A:$A,$A82,'Other Penalties Details'!$B:$B),"")</f>
        <v>10</v>
      </c>
      <c r="G82" s="91">
        <f>IF(SUMIF('Other Penalties Details'!$A:$A,$A82,'Other Penalties Details'!$C:$C)&gt;0,SUMIF('Other Penalties Details'!$A:$A,$A82,'Other Penalties Details'!$C:$C),"")</f>
      </c>
      <c r="H82" s="91">
        <f>IF(SUMIF('Other Penalties Details'!$A:$A,$A82,'Other Penalties Details'!$D:$D)&gt;0,SUMIF('Other Penalties Details'!$A:$A,$A82,'Other Penalties Details'!$D:$D),"")</f>
      </c>
      <c r="I82" s="91">
        <f>IF(SUMIF('Other Penalties Details'!$A:$A,$A82,'Other Penalties Details'!$E:$E)&gt;0,SUMIF('Other Penalties Details'!$A:$A,$A82,'Other Penalties Details'!$E:$E),"")</f>
      </c>
      <c r="J82" s="90" t="str">
        <f t="shared" si="1"/>
        <v>0:10</v>
      </c>
    </row>
    <row r="83" spans="1:10" s="92" customFormat="1" ht="14.25" customHeight="1">
      <c r="A83" s="90">
        <v>85</v>
      </c>
      <c r="B83" s="189" t="str">
        <f>VLOOKUP($A83,Startlist!$B:$H,2,FALSE)</f>
        <v>4WD</v>
      </c>
      <c r="C83" s="190" t="str">
        <f>VLOOKUP($A83,Startlist!$B:$H,3,FALSE)</f>
        <v>Jüri Sinikas</v>
      </c>
      <c r="D83" s="190" t="str">
        <f>VLOOKUP($A83,Startlist!$B:$H,4,FALSE)</f>
        <v>Siim Sinikas</v>
      </c>
      <c r="E83" s="190" t="str">
        <f>VLOOKUP($A83,Startlist!$B:$H,7,FALSE)</f>
        <v>Audi A4</v>
      </c>
      <c r="F83" s="91">
        <f>IF(SUMIF('Other Penalties Details'!$A:$A,$A83,'Other Penalties Details'!$B:$B)&gt;0,SUMIF('Other Penalties Details'!$A:$A,$A83,'Other Penalties Details'!$B:$B),"")</f>
        <v>20</v>
      </c>
      <c r="G83" s="91">
        <f>IF(SUMIF('Other Penalties Details'!$A:$A,$A83,'Other Penalties Details'!$C:$C)&gt;0,SUMIF('Other Penalties Details'!$A:$A,$A83,'Other Penalties Details'!$C:$C),"")</f>
      </c>
      <c r="H83" s="91">
        <f>IF(SUMIF('Other Penalties Details'!$A:$A,$A83,'Other Penalties Details'!$D:$D)&gt;0,SUMIF('Other Penalties Details'!$A:$A,$A83,'Other Penalties Details'!$D:$D),"")</f>
      </c>
      <c r="I83" s="91">
        <f>IF(SUMIF('Other Penalties Details'!$A:$A,$A83,'Other Penalties Details'!$E:$E)&gt;0,SUMIF('Other Penalties Details'!$A:$A,$A83,'Other Penalties Details'!$E:$E),"")</f>
      </c>
      <c r="J83" s="90" t="str">
        <f t="shared" si="1"/>
        <v>0:20</v>
      </c>
    </row>
    <row r="84" spans="1:10" s="92" customFormat="1" ht="14.25" customHeight="1">
      <c r="A84" s="90">
        <v>86</v>
      </c>
      <c r="B84" s="189" t="str">
        <f>VLOOKUP($A84,Startlist!$B:$H,2,FALSE)</f>
        <v>2ST</v>
      </c>
      <c r="C84" s="190" t="str">
        <f>VLOOKUP($A84,Startlist!$B:$H,3,FALSE)</f>
        <v>Jaan Ilistom</v>
      </c>
      <c r="D84" s="190" t="str">
        <f>VLOOKUP($A84,Startlist!$B:$H,4,FALSE)</f>
        <v>Aksel Sulu</v>
      </c>
      <c r="E84" s="190" t="str">
        <f>VLOOKUP($A84,Startlist!$B:$H,7,FALSE)</f>
        <v>BMW 323</v>
      </c>
      <c r="F84" s="91">
        <f>IF(SUMIF('Other Penalties Details'!$A:$A,$A84,'Other Penalties Details'!$B:$B)&gt;0,SUMIF('Other Penalties Details'!$A:$A,$A84,'Other Penalties Details'!$B:$B),"")</f>
      </c>
      <c r="G84" s="91">
        <f>IF(SUMIF('Other Penalties Details'!$A:$A,$A84,'Other Penalties Details'!$C:$C)&gt;0,SUMIF('Other Penalties Details'!$A:$A,$A84,'Other Penalties Details'!$C:$C),"")</f>
      </c>
      <c r="H84" s="91">
        <f>IF(SUMIF('Other Penalties Details'!$A:$A,$A84,'Other Penalties Details'!$D:$D)&gt;0,SUMIF('Other Penalties Details'!$A:$A,$A84,'Other Penalties Details'!$D:$D),"")</f>
      </c>
      <c r="I84" s="91">
        <f>IF(SUMIF('Other Penalties Details'!$A:$A,$A84,'Other Penalties Details'!$E:$E)&gt;0,SUMIF('Other Penalties Details'!$A:$A,$A84,'Other Penalties Details'!$E:$E),"")</f>
      </c>
      <c r="J84" s="90">
        <f t="shared" si="1"/>
      </c>
    </row>
    <row r="85" spans="1:10" s="92" customFormat="1" ht="14.25" customHeight="1">
      <c r="A85" s="90">
        <v>87</v>
      </c>
      <c r="B85" s="189" t="str">
        <f>VLOOKUP($A85,Startlist!$B:$H,2,FALSE)</f>
        <v>4WD</v>
      </c>
      <c r="C85" s="190" t="str">
        <f>VLOOKUP($A85,Startlist!$B:$H,3,FALSE)</f>
        <v>Rauno Pielberg</v>
      </c>
      <c r="D85" s="190" t="str">
        <f>VLOOKUP($A85,Startlist!$B:$H,4,FALSE)</f>
        <v>Indrek Varblane</v>
      </c>
      <c r="E85" s="190" t="str">
        <f>VLOOKUP($A85,Startlist!$B:$H,7,FALSE)</f>
        <v>Audi A4</v>
      </c>
      <c r="F85" s="91">
        <f>IF(SUMIF('Other Penalties Details'!$A:$A,$A85,'Other Penalties Details'!$B:$B)&gt;0,SUMIF('Other Penalties Details'!$A:$A,$A85,'Other Penalties Details'!$B:$B),"")</f>
        <v>10</v>
      </c>
      <c r="G85" s="91">
        <f>IF(SUMIF('Other Penalties Details'!$A:$A,$A85,'Other Penalties Details'!$C:$C)&gt;0,SUMIF('Other Penalties Details'!$A:$A,$A85,'Other Penalties Details'!$C:$C),"")</f>
      </c>
      <c r="H85" s="91">
        <f>IF(SUMIF('Other Penalties Details'!$A:$A,$A85,'Other Penalties Details'!$D:$D)&gt;0,SUMIF('Other Penalties Details'!$A:$A,$A85,'Other Penalties Details'!$D:$D),"")</f>
      </c>
      <c r="I85" s="91">
        <f>IF(SUMIF('Other Penalties Details'!$A:$A,$A85,'Other Penalties Details'!$E:$E)&gt;0,SUMIF('Other Penalties Details'!$A:$A,$A85,'Other Penalties Details'!$E:$E),"")</f>
      </c>
      <c r="J85" s="90" t="str">
        <f t="shared" si="1"/>
        <v>0:10</v>
      </c>
    </row>
    <row r="86" spans="1:10" s="92" customFormat="1" ht="14.25" customHeight="1">
      <c r="A86" s="90">
        <v>88</v>
      </c>
      <c r="B86" s="189" t="str">
        <f>VLOOKUP($A86,Startlist!$B:$H,2,FALSE)</f>
        <v>SU</v>
      </c>
      <c r="C86" s="190" t="str">
        <f>VLOOKUP($A86,Startlist!$B:$H,3,FALSE)</f>
        <v>Mikk Saaron</v>
      </c>
      <c r="D86" s="190" t="str">
        <f>VLOOKUP($A86,Startlist!$B:$H,4,FALSE)</f>
        <v>Mait Saaron</v>
      </c>
      <c r="E86" s="190" t="str">
        <f>VLOOKUP($A86,Startlist!$B:$H,7,FALSE)</f>
        <v>Lada 2107</v>
      </c>
      <c r="F86" s="91">
        <f>IF(SUMIF('Other Penalties Details'!$A:$A,$A86,'Other Penalties Details'!$B:$B)&gt;0,SUMIF('Other Penalties Details'!$A:$A,$A86,'Other Penalties Details'!$B:$B),"")</f>
      </c>
      <c r="G86" s="91">
        <f>IF(SUMIF('Other Penalties Details'!$A:$A,$A86,'Other Penalties Details'!$C:$C)&gt;0,SUMIF('Other Penalties Details'!$A:$A,$A86,'Other Penalties Details'!$C:$C),"")</f>
        <v>10</v>
      </c>
      <c r="H86" s="91">
        <f>IF(SUMIF('Other Penalties Details'!$A:$A,$A86,'Other Penalties Details'!$D:$D)&gt;0,SUMIF('Other Penalties Details'!$A:$A,$A86,'Other Penalties Details'!$D:$D),"")</f>
      </c>
      <c r="I86" s="91">
        <f>IF(SUMIF('Other Penalties Details'!$A:$A,$A86,'Other Penalties Details'!$E:$E)&gt;0,SUMIF('Other Penalties Details'!$A:$A,$A86,'Other Penalties Details'!$E:$E),"")</f>
      </c>
      <c r="J86" s="90" t="str">
        <f t="shared" si="1"/>
        <v>0:10</v>
      </c>
    </row>
    <row r="87" spans="1:10" s="92" customFormat="1" ht="14.25" customHeight="1">
      <c r="A87" s="90">
        <v>89</v>
      </c>
      <c r="B87" s="189" t="str">
        <f>VLOOKUP($A87,Startlist!$B:$H,2,FALSE)</f>
        <v>SU</v>
      </c>
      <c r="C87" s="190" t="str">
        <f>VLOOKUP($A87,Startlist!$B:$H,3,FALSE)</f>
        <v>Martin Taal</v>
      </c>
      <c r="D87" s="190" t="str">
        <f>VLOOKUP($A87,Startlist!$B:$H,4,FALSE)</f>
        <v>Ivar Kallasmaa</v>
      </c>
      <c r="E87" s="190" t="str">
        <f>VLOOKUP($A87,Startlist!$B:$H,7,FALSE)</f>
        <v>Vaz 2106</v>
      </c>
      <c r="F87" s="91">
        <f>IF(SUMIF('Other Penalties Details'!$A:$A,$A87,'Other Penalties Details'!$B:$B)&gt;0,SUMIF('Other Penalties Details'!$A:$A,$A87,'Other Penalties Details'!$B:$B),"")</f>
      </c>
      <c r="G87" s="91">
        <f>IF(SUMIF('Other Penalties Details'!$A:$A,$A87,'Other Penalties Details'!$C:$C)&gt;0,SUMIF('Other Penalties Details'!$A:$A,$A87,'Other Penalties Details'!$C:$C),"")</f>
      </c>
      <c r="H87" s="91">
        <f>IF(SUMIF('Other Penalties Details'!$A:$A,$A87,'Other Penalties Details'!$D:$D)&gt;0,SUMIF('Other Penalties Details'!$A:$A,$A87,'Other Penalties Details'!$D:$D),"")</f>
      </c>
      <c r="I87" s="91">
        <f>IF(SUMIF('Other Penalties Details'!$A:$A,$A87,'Other Penalties Details'!$E:$E)&gt;0,SUMIF('Other Penalties Details'!$A:$A,$A87,'Other Penalties Details'!$E:$E),"")</f>
      </c>
      <c r="J87" s="90">
        <f t="shared" si="1"/>
      </c>
    </row>
    <row r="88" spans="1:10" s="92" customFormat="1" ht="14.25" customHeight="1">
      <c r="A88" s="90">
        <v>90</v>
      </c>
      <c r="B88" s="189" t="str">
        <f>VLOOKUP($A88,Startlist!$B:$H,2,FALSE)</f>
        <v>2ST</v>
      </c>
      <c r="C88" s="190" t="str">
        <f>VLOOKUP($A88,Startlist!$B:$H,3,FALSE)</f>
        <v>Toomas Tõnsau</v>
      </c>
      <c r="D88" s="190" t="str">
        <f>VLOOKUP($A88,Startlist!$B:$H,4,FALSE)</f>
        <v>Margus Sillaste</v>
      </c>
      <c r="E88" s="190" t="str">
        <f>VLOOKUP($A88,Startlist!$B:$H,7,FALSE)</f>
        <v>BMW 323</v>
      </c>
      <c r="F88" s="91">
        <f>IF(SUMIF('Other Penalties Details'!$A:$A,$A88,'Other Penalties Details'!$B:$B)&gt;0,SUMIF('Other Penalties Details'!$A:$A,$A88,'Other Penalties Details'!$B:$B),"")</f>
      </c>
      <c r="G88" s="91">
        <f>IF(SUMIF('Other Penalties Details'!$A:$A,$A88,'Other Penalties Details'!$C:$C)&gt;0,SUMIF('Other Penalties Details'!$A:$A,$A88,'Other Penalties Details'!$C:$C),"")</f>
      </c>
      <c r="H88" s="91">
        <f>IF(SUMIF('Other Penalties Details'!$A:$A,$A88,'Other Penalties Details'!$D:$D)&gt;0,SUMIF('Other Penalties Details'!$A:$A,$A88,'Other Penalties Details'!$D:$D),"")</f>
      </c>
      <c r="I88" s="91">
        <f>IF(SUMIF('Other Penalties Details'!$A:$A,$A88,'Other Penalties Details'!$E:$E)&gt;0,SUMIF('Other Penalties Details'!$A:$A,$A88,'Other Penalties Details'!$E:$E),"")</f>
      </c>
      <c r="J88" s="90">
        <f t="shared" si="1"/>
      </c>
    </row>
    <row r="89" spans="1:10" s="92" customFormat="1" ht="14.25" customHeight="1">
      <c r="A89" s="90">
        <v>91</v>
      </c>
      <c r="B89" s="189" t="str">
        <f>VLOOKUP($A89,Startlist!$B:$H,2,FALSE)</f>
        <v>2VT</v>
      </c>
      <c r="C89" s="190" t="str">
        <f>VLOOKUP($A89,Startlist!$B:$H,3,FALSE)</f>
        <v>Jaak Riisberg</v>
      </c>
      <c r="D89" s="190" t="str">
        <f>VLOOKUP($A89,Startlist!$B:$H,4,FALSE)</f>
        <v>Taavi Kivi</v>
      </c>
      <c r="E89" s="190" t="str">
        <f>VLOOKUP($A89,Startlist!$B:$H,7,FALSE)</f>
        <v>BMW 318IS</v>
      </c>
      <c r="F89" s="91">
        <f>IF(SUMIF('Other Penalties Details'!$A:$A,$A89,'Other Penalties Details'!$B:$B)&gt;0,SUMIF('Other Penalties Details'!$A:$A,$A89,'Other Penalties Details'!$B:$B),"")</f>
        <v>10</v>
      </c>
      <c r="G89" s="91">
        <f>IF(SUMIF('Other Penalties Details'!$A:$A,$A89,'Other Penalties Details'!$C:$C)&gt;0,SUMIF('Other Penalties Details'!$A:$A,$A89,'Other Penalties Details'!$C:$C),"")</f>
      </c>
      <c r="H89" s="91">
        <f>IF(SUMIF('Other Penalties Details'!$A:$A,$A89,'Other Penalties Details'!$D:$D)&gt;0,SUMIF('Other Penalties Details'!$A:$A,$A89,'Other Penalties Details'!$D:$D),"")</f>
      </c>
      <c r="I89" s="91">
        <f>IF(SUMIF('Other Penalties Details'!$A:$A,$A89,'Other Penalties Details'!$E:$E)&gt;0,SUMIF('Other Penalties Details'!$A:$A,$A89,'Other Penalties Details'!$E:$E),"")</f>
      </c>
      <c r="J89" s="90" t="str">
        <f t="shared" si="1"/>
        <v>0:10</v>
      </c>
    </row>
    <row r="90" spans="1:10" s="92" customFormat="1" ht="14.25" customHeight="1">
      <c r="A90" s="90">
        <v>92</v>
      </c>
      <c r="B90" s="189" t="str">
        <f>VLOOKUP($A90,Startlist!$B:$H,2,FALSE)</f>
        <v>SU</v>
      </c>
      <c r="C90" s="190" t="str">
        <f>VLOOKUP($A90,Startlist!$B:$H,3,FALSE)</f>
        <v>Jaan Hansen</v>
      </c>
      <c r="D90" s="190" t="str">
        <f>VLOOKUP($A90,Startlist!$B:$H,4,FALSE)</f>
        <v>Derek Tedre</v>
      </c>
      <c r="E90" s="190" t="str">
        <f>VLOOKUP($A90,Startlist!$B:$H,7,FALSE)</f>
        <v>Vaz 2107</v>
      </c>
      <c r="F90" s="91">
        <f>IF(SUMIF('Other Penalties Details'!$A:$A,$A90,'Other Penalties Details'!$B:$B)&gt;0,SUMIF('Other Penalties Details'!$A:$A,$A90,'Other Penalties Details'!$B:$B),"")</f>
      </c>
      <c r="G90" s="91">
        <f>IF(SUMIF('Other Penalties Details'!$A:$A,$A90,'Other Penalties Details'!$C:$C)&gt;0,SUMIF('Other Penalties Details'!$A:$A,$A90,'Other Penalties Details'!$C:$C),"")</f>
      </c>
      <c r="H90" s="91">
        <f>IF(SUMIF('Other Penalties Details'!$A:$A,$A90,'Other Penalties Details'!$D:$D)&gt;0,SUMIF('Other Penalties Details'!$A:$A,$A90,'Other Penalties Details'!$D:$D),"")</f>
      </c>
      <c r="I90" s="91">
        <f>IF(SUMIF('Other Penalties Details'!$A:$A,$A90,'Other Penalties Details'!$E:$E)&gt;0,SUMIF('Other Penalties Details'!$A:$A,$A90,'Other Penalties Details'!$E:$E),"")</f>
      </c>
      <c r="J90" s="90">
        <f t="shared" si="1"/>
      </c>
    </row>
    <row r="91" spans="1:10" s="92" customFormat="1" ht="14.25" customHeight="1">
      <c r="A91" s="90">
        <v>93</v>
      </c>
      <c r="B91" s="189" t="str">
        <f>VLOOKUP($A91,Startlist!$B:$H,2,FALSE)</f>
        <v>2SE</v>
      </c>
      <c r="C91" s="190" t="str">
        <f>VLOOKUP($A91,Startlist!$B:$H,3,FALSE)</f>
        <v>Gabriel Simson</v>
      </c>
      <c r="D91" s="190" t="str">
        <f>VLOOKUP($A91,Startlist!$B:$H,4,FALSE)</f>
        <v>Oliver Simson</v>
      </c>
      <c r="E91" s="190" t="str">
        <f>VLOOKUP($A91,Startlist!$B:$H,7,FALSE)</f>
        <v>Honda Civic Type R</v>
      </c>
      <c r="F91" s="91">
        <f>IF(SUMIF('Other Penalties Details'!$A:$A,$A91,'Other Penalties Details'!$B:$B)&gt;0,SUMIF('Other Penalties Details'!$A:$A,$A91,'Other Penalties Details'!$B:$B),"")</f>
      </c>
      <c r="G91" s="91">
        <f>IF(SUMIF('Other Penalties Details'!$A:$A,$A91,'Other Penalties Details'!$C:$C)&gt;0,SUMIF('Other Penalties Details'!$A:$A,$A91,'Other Penalties Details'!$C:$C),"")</f>
      </c>
      <c r="H91" s="91">
        <f>IF(SUMIF('Other Penalties Details'!$A:$A,$A91,'Other Penalties Details'!$D:$D)&gt;0,SUMIF('Other Penalties Details'!$A:$A,$A91,'Other Penalties Details'!$D:$D),"")</f>
      </c>
      <c r="I91" s="91">
        <f>IF(SUMIF('Other Penalties Details'!$A:$A,$A91,'Other Penalties Details'!$E:$E)&gt;0,SUMIF('Other Penalties Details'!$A:$A,$A91,'Other Penalties Details'!$E:$E),"")</f>
      </c>
      <c r="J91" s="90">
        <f t="shared" si="1"/>
      </c>
    </row>
    <row r="92" spans="1:10" s="92" customFormat="1" ht="14.25" customHeight="1">
      <c r="A92" s="90">
        <v>94</v>
      </c>
      <c r="B92" s="189" t="str">
        <f>VLOOKUP($A92,Startlist!$B:$H,2,FALSE)</f>
        <v>2ST</v>
      </c>
      <c r="C92" s="190" t="str">
        <f>VLOOKUP($A92,Startlist!$B:$H,3,FALSE)</f>
        <v>Meelis Lember</v>
      </c>
      <c r="D92" s="190" t="str">
        <f>VLOOKUP($A92,Startlist!$B:$H,4,FALSE)</f>
        <v>Sten Soomaa</v>
      </c>
      <c r="E92" s="190" t="str">
        <f>VLOOKUP($A92,Startlist!$B:$H,7,FALSE)</f>
        <v>BMW 316</v>
      </c>
      <c r="F92" s="91">
        <f>IF(SUMIF('Other Penalties Details'!$A:$A,$A92,'Other Penalties Details'!$B:$B)&gt;0,SUMIF('Other Penalties Details'!$A:$A,$A92,'Other Penalties Details'!$B:$B),"")</f>
      </c>
      <c r="G92" s="91">
        <f>IF(SUMIF('Other Penalties Details'!$A:$A,$A92,'Other Penalties Details'!$C:$C)&gt;0,SUMIF('Other Penalties Details'!$A:$A,$A92,'Other Penalties Details'!$C:$C),"")</f>
      </c>
      <c r="H92" s="91">
        <f>IF(SUMIF('Other Penalties Details'!$A:$A,$A92,'Other Penalties Details'!$D:$D)&gt;0,SUMIF('Other Penalties Details'!$A:$A,$A92,'Other Penalties Details'!$D:$D),"")</f>
      </c>
      <c r="I92" s="91">
        <f>IF(SUMIF('Other Penalties Details'!$A:$A,$A92,'Other Penalties Details'!$E:$E)&gt;0,SUMIF('Other Penalties Details'!$A:$A,$A92,'Other Penalties Details'!$E:$E),"")</f>
      </c>
      <c r="J92" s="90">
        <f t="shared" si="1"/>
      </c>
    </row>
    <row r="93" spans="1:10" s="92" customFormat="1" ht="14.25" customHeight="1">
      <c r="A93" s="90">
        <v>95</v>
      </c>
      <c r="B93" s="189" t="str">
        <f>VLOOKUP($A93,Startlist!$B:$H,2,FALSE)</f>
        <v>2VT</v>
      </c>
      <c r="C93" s="190" t="str">
        <f>VLOOKUP($A93,Startlist!$B:$H,3,FALSE)</f>
        <v>Kristjan Ojaste</v>
      </c>
      <c r="D93" s="190" t="str">
        <f>VLOOKUP($A93,Startlist!$B:$H,4,FALSE)</f>
        <v>Tõnu Tikerpalu</v>
      </c>
      <c r="E93" s="190" t="str">
        <f>VLOOKUP($A93,Startlist!$B:$H,7,FALSE)</f>
        <v>BMW 318TI</v>
      </c>
      <c r="F93" s="91">
        <f>IF(SUMIF('Other Penalties Details'!$A:$A,$A93,'Other Penalties Details'!$B:$B)&gt;0,SUMIF('Other Penalties Details'!$A:$A,$A93,'Other Penalties Details'!$B:$B),"")</f>
      </c>
      <c r="G93" s="91">
        <f>IF(SUMIF('Other Penalties Details'!$A:$A,$A93,'Other Penalties Details'!$C:$C)&gt;0,SUMIF('Other Penalties Details'!$A:$A,$A93,'Other Penalties Details'!$C:$C),"")</f>
      </c>
      <c r="H93" s="91">
        <f>IF(SUMIF('Other Penalties Details'!$A:$A,$A93,'Other Penalties Details'!$D:$D)&gt;0,SUMIF('Other Penalties Details'!$A:$A,$A93,'Other Penalties Details'!$D:$D),"")</f>
      </c>
      <c r="I93" s="91">
        <f>IF(SUMIF('Other Penalties Details'!$A:$A,$A93,'Other Penalties Details'!$E:$E)&gt;0,SUMIF('Other Penalties Details'!$A:$A,$A93,'Other Penalties Details'!$E:$E),"")</f>
      </c>
      <c r="J93" s="90">
        <f t="shared" si="1"/>
      </c>
    </row>
    <row r="94" spans="1:10" s="92" customFormat="1" ht="14.25" customHeight="1">
      <c r="A94" s="90">
        <v>96</v>
      </c>
      <c r="B94" s="189" t="str">
        <f>VLOOKUP($A94,Startlist!$B:$H,2,FALSE)</f>
        <v>SU</v>
      </c>
      <c r="C94" s="190" t="str">
        <f>VLOOKUP($A94,Startlist!$B:$H,3,FALSE)</f>
        <v>Tarmo Leedis</v>
      </c>
      <c r="D94" s="190" t="str">
        <f>VLOOKUP($A94,Startlist!$B:$H,4,FALSE)</f>
        <v>Riho Pirk</v>
      </c>
      <c r="E94" s="190" t="str">
        <f>VLOOKUP($A94,Startlist!$B:$H,7,FALSE)</f>
        <v>Vaz 2105</v>
      </c>
      <c r="F94" s="91">
        <f>IF(SUMIF('Other Penalties Details'!$A:$A,$A94,'Other Penalties Details'!$B:$B)&gt;0,SUMIF('Other Penalties Details'!$A:$A,$A94,'Other Penalties Details'!$B:$B),"")</f>
      </c>
      <c r="G94" s="91">
        <f>IF(SUMIF('Other Penalties Details'!$A:$A,$A94,'Other Penalties Details'!$C:$C)&gt;0,SUMIF('Other Penalties Details'!$A:$A,$A94,'Other Penalties Details'!$C:$C),"")</f>
      </c>
      <c r="H94" s="91">
        <f>IF(SUMIF('Other Penalties Details'!$A:$A,$A94,'Other Penalties Details'!$D:$D)&gt;0,SUMIF('Other Penalties Details'!$A:$A,$A94,'Other Penalties Details'!$D:$D),"")</f>
      </c>
      <c r="I94" s="91">
        <f>IF(SUMIF('Other Penalties Details'!$A:$A,$A94,'Other Penalties Details'!$E:$E)&gt;0,SUMIF('Other Penalties Details'!$A:$A,$A94,'Other Penalties Details'!$E:$E),"")</f>
      </c>
      <c r="J94" s="90">
        <f t="shared" si="1"/>
      </c>
    </row>
    <row r="95" spans="1:10" s="92" customFormat="1" ht="14.25" customHeight="1">
      <c r="A95" s="90">
        <v>97</v>
      </c>
      <c r="B95" s="189" t="str">
        <f>VLOOKUP($A95,Startlist!$B:$H,2,FALSE)</f>
        <v>2VE</v>
      </c>
      <c r="C95" s="190" t="str">
        <f>VLOOKUP($A95,Startlist!$B:$H,3,FALSE)</f>
        <v>Frants Seer</v>
      </c>
      <c r="D95" s="190" t="str">
        <f>VLOOKUP($A95,Startlist!$B:$H,4,FALSE)</f>
        <v>Georg Stavitski</v>
      </c>
      <c r="E95" s="190" t="str">
        <f>VLOOKUP($A95,Startlist!$B:$H,7,FALSE)</f>
        <v>Ford Puma</v>
      </c>
      <c r="F95" s="91">
        <f>IF(SUMIF('Other Penalties Details'!$A:$A,$A95,'Other Penalties Details'!$B:$B)&gt;0,SUMIF('Other Penalties Details'!$A:$A,$A95,'Other Penalties Details'!$B:$B),"")</f>
        <v>50</v>
      </c>
      <c r="G95" s="91">
        <f>IF(SUMIF('Other Penalties Details'!$A:$A,$A95,'Other Penalties Details'!$C:$C)&gt;0,SUMIF('Other Penalties Details'!$A:$A,$A95,'Other Penalties Details'!$C:$C),"")</f>
        <v>60</v>
      </c>
      <c r="H95" s="91">
        <f>IF(SUMIF('Other Penalties Details'!$A:$A,$A95,'Other Penalties Details'!$D:$D)&gt;0,SUMIF('Other Penalties Details'!$A:$A,$A95,'Other Penalties Details'!$D:$D),"")</f>
      </c>
      <c r="I95" s="91">
        <f>IF(SUMIF('Other Penalties Details'!$A:$A,$A95,'Other Penalties Details'!$E:$E)&gt;0,SUMIF('Other Penalties Details'!$A:$A,$A95,'Other Penalties Details'!$E:$E),"")</f>
      </c>
      <c r="J95" s="90" t="str">
        <f t="shared" si="1"/>
        <v>1:50</v>
      </c>
    </row>
    <row r="96" spans="1:10" s="92" customFormat="1" ht="14.25" customHeight="1">
      <c r="A96" s="90">
        <v>98</v>
      </c>
      <c r="B96" s="189" t="str">
        <f>VLOOKUP($A96,Startlist!$B:$H,2,FALSE)</f>
        <v>2WN</v>
      </c>
      <c r="C96" s="190" t="str">
        <f>VLOOKUP($A96,Startlist!$B:$H,3,FALSE)</f>
        <v>Aira Lepp</v>
      </c>
      <c r="D96" s="190" t="str">
        <f>VLOOKUP($A96,Startlist!$B:$H,4,FALSE)</f>
        <v>Ain Lepp</v>
      </c>
      <c r="E96" s="190" t="str">
        <f>VLOOKUP($A96,Startlist!$B:$H,7,FALSE)</f>
        <v>Nissan Sunny</v>
      </c>
      <c r="F96" s="91">
        <f>IF(SUMIF('Other Penalties Details'!$A:$A,$A96,'Other Penalties Details'!$B:$B)&gt;0,SUMIF('Other Penalties Details'!$A:$A,$A96,'Other Penalties Details'!$B:$B),"")</f>
      </c>
      <c r="G96" s="91">
        <f>IF(SUMIF('Other Penalties Details'!$A:$A,$A96,'Other Penalties Details'!$C:$C)&gt;0,SUMIF('Other Penalties Details'!$A:$A,$A96,'Other Penalties Details'!$C:$C),"")</f>
      </c>
      <c r="H96" s="91">
        <f>IF(SUMIF('Other Penalties Details'!$A:$A,$A96,'Other Penalties Details'!$D:$D)&gt;0,SUMIF('Other Penalties Details'!$A:$A,$A96,'Other Penalties Details'!$D:$D),"")</f>
      </c>
      <c r="I96" s="91">
        <f>IF(SUMIF('Other Penalties Details'!$A:$A,$A96,'Other Penalties Details'!$E:$E)&gt;0,SUMIF('Other Penalties Details'!$A:$A,$A96,'Other Penalties Details'!$E:$E),"")</f>
      </c>
      <c r="J96" s="90">
        <f t="shared" si="1"/>
      </c>
    </row>
    <row r="97" spans="1:10" ht="14.25" customHeight="1">
      <c r="A97" s="90">
        <v>99</v>
      </c>
      <c r="B97" s="189" t="str">
        <f>VLOOKUP($A97,Startlist!$B:$H,2,FALSE)</f>
        <v>2ST</v>
      </c>
      <c r="C97" s="190" t="str">
        <f>VLOOKUP($A97,Startlist!$B:$H,3,FALSE)</f>
        <v>Martin Arula</v>
      </c>
      <c r="D97" s="190" t="str">
        <f>VLOOKUP($A97,Startlist!$B:$H,4,FALSE)</f>
        <v>Kristjan Metsis</v>
      </c>
      <c r="E97" s="190" t="str">
        <f>VLOOKUP($A97,Startlist!$B:$H,7,FALSE)</f>
        <v>BMW 325TI</v>
      </c>
      <c r="F97" s="91">
        <f>IF(SUMIF('Other Penalties Details'!$A:$A,$A97,'Other Penalties Details'!$B:$B)&gt;0,SUMIF('Other Penalties Details'!$A:$A,$A97,'Other Penalties Details'!$B:$B),"")</f>
        <v>10</v>
      </c>
      <c r="G97" s="91">
        <f>IF(SUMIF('Other Penalties Details'!$A:$A,$A97,'Other Penalties Details'!$C:$C)&gt;0,SUMIF('Other Penalties Details'!$A:$A,$A97,'Other Penalties Details'!$C:$C),"")</f>
      </c>
      <c r="H97" s="91">
        <f>IF(SUMIF('Other Penalties Details'!$A:$A,$A97,'Other Penalties Details'!$D:$D)&gt;0,SUMIF('Other Penalties Details'!$A:$A,$A97,'Other Penalties Details'!$D:$D),"")</f>
      </c>
      <c r="I97" s="91">
        <f>IF(SUMIF('Other Penalties Details'!$A:$A,$A97,'Other Penalties Details'!$E:$E)&gt;0,SUMIF('Other Penalties Details'!$A:$A,$A97,'Other Penalties Details'!$E:$E),"")</f>
      </c>
      <c r="J97" s="90" t="str">
        <f t="shared" si="1"/>
        <v>0:10</v>
      </c>
    </row>
    <row r="98" spans="1:10" ht="14.25" customHeight="1">
      <c r="A98" s="90">
        <v>101</v>
      </c>
      <c r="B98" s="189" t="str">
        <f>VLOOKUP($A98,Startlist!$B:$H,2,FALSE)</f>
        <v>2VE</v>
      </c>
      <c r="C98" s="190" t="str">
        <f>VLOOKUP($A98,Startlist!$B:$H,3,FALSE)</f>
        <v>Mikk Paju</v>
      </c>
      <c r="D98" s="190" t="str">
        <f>VLOOKUP($A98,Startlist!$B:$H,4,FALSE)</f>
        <v>Markus Rene Pae</v>
      </c>
      <c r="E98" s="190" t="str">
        <f>VLOOKUP($A98,Startlist!$B:$H,7,FALSE)</f>
        <v>Honda Civic</v>
      </c>
      <c r="F98" s="91">
        <f>IF(SUMIF('Other Penalties Details'!$A:$A,$A98,'Other Penalties Details'!$B:$B)&gt;0,SUMIF('Other Penalties Details'!$A:$A,$A98,'Other Penalties Details'!$B:$B),"")</f>
      </c>
      <c r="G98" s="91">
        <f>IF(SUMIF('Other Penalties Details'!$A:$A,$A98,'Other Penalties Details'!$C:$C)&gt;0,SUMIF('Other Penalties Details'!$A:$A,$A98,'Other Penalties Details'!$C:$C),"")</f>
      </c>
      <c r="H98" s="91">
        <f>IF(SUMIF('Other Penalties Details'!$A:$A,$A98,'Other Penalties Details'!$D:$D)&gt;0,SUMIF('Other Penalties Details'!$A:$A,$A98,'Other Penalties Details'!$D:$D),"")</f>
      </c>
      <c r="I98" s="91">
        <f>IF(SUMIF('Other Penalties Details'!$A:$A,$A98,'Other Penalties Details'!$E:$E)&gt;0,SUMIF('Other Penalties Details'!$A:$A,$A98,'Other Penalties Details'!$E:$E),"")</f>
      </c>
      <c r="J98" s="90">
        <f t="shared" si="1"/>
      </c>
    </row>
    <row r="99" spans="1:10" ht="14.25" customHeight="1">
      <c r="A99" s="90">
        <v>102</v>
      </c>
      <c r="B99" s="189" t="str">
        <f>VLOOKUP($A99,Startlist!$B:$H,2,FALSE)</f>
        <v>2VE</v>
      </c>
      <c r="C99" s="190" t="str">
        <f>VLOOKUP($A99,Startlist!$B:$H,3,FALSE)</f>
        <v>Kalju Kallasmaa</v>
      </c>
      <c r="D99" s="190" t="str">
        <f>VLOOKUP($A99,Startlist!$B:$H,4,FALSE)</f>
        <v>Kristjan Sasse</v>
      </c>
      <c r="E99" s="190" t="str">
        <f>VLOOKUP($A99,Startlist!$B:$H,7,FALSE)</f>
        <v>Honda Civic</v>
      </c>
      <c r="F99" s="91">
        <f>IF(SUMIF('Other Penalties Details'!$A:$A,$A99,'Other Penalties Details'!$B:$B)&gt;0,SUMIF('Other Penalties Details'!$A:$A,$A99,'Other Penalties Details'!$B:$B),"")</f>
      </c>
      <c r="G99" s="91">
        <f>IF(SUMIF('Other Penalties Details'!$A:$A,$A99,'Other Penalties Details'!$C:$C)&gt;0,SUMIF('Other Penalties Details'!$A:$A,$A99,'Other Penalties Details'!$C:$C),"")</f>
        <v>10</v>
      </c>
      <c r="H99" s="91">
        <f>IF(SUMIF('Other Penalties Details'!$A:$A,$A99,'Other Penalties Details'!$D:$D)&gt;0,SUMIF('Other Penalties Details'!$A:$A,$A99,'Other Penalties Details'!$D:$D),"")</f>
      </c>
      <c r="I99" s="91">
        <f>IF(SUMIF('Other Penalties Details'!$A:$A,$A99,'Other Penalties Details'!$E:$E)&gt;0,SUMIF('Other Penalties Details'!$A:$A,$A99,'Other Penalties Details'!$E:$E),"")</f>
      </c>
      <c r="J99" s="90" t="str">
        <f t="shared" si="1"/>
        <v>0:10</v>
      </c>
    </row>
    <row r="100" spans="1:10" ht="14.25" customHeight="1">
      <c r="A100" s="90">
        <v>103</v>
      </c>
      <c r="B100" s="189" t="str">
        <f>VLOOKUP($A100,Startlist!$B:$H,2,FALSE)</f>
        <v>2WN</v>
      </c>
      <c r="C100" s="190" t="str">
        <f>VLOOKUP($A100,Startlist!$B:$H,3,FALSE)</f>
        <v>Cärolyn Soidla</v>
      </c>
      <c r="D100" s="190" t="str">
        <f>VLOOKUP($A100,Startlist!$B:$H,4,FALSE)</f>
        <v>Allar Heina</v>
      </c>
      <c r="E100" s="190" t="str">
        <f>VLOOKUP($A100,Startlist!$B:$H,7,FALSE)</f>
        <v>Honda Civic</v>
      </c>
      <c r="F100" s="91">
        <f>IF(SUMIF('Other Penalties Details'!$A:$A,$A100,'Other Penalties Details'!$B:$B)&gt;0,SUMIF('Other Penalties Details'!$A:$A,$A100,'Other Penalties Details'!$B:$B),"")</f>
      </c>
      <c r="G100" s="91">
        <f>IF(SUMIF('Other Penalties Details'!$A:$A,$A100,'Other Penalties Details'!$C:$C)&gt;0,SUMIF('Other Penalties Details'!$A:$A,$A100,'Other Penalties Details'!$C:$C),"")</f>
      </c>
      <c r="H100" s="91">
        <f>IF(SUMIF('Other Penalties Details'!$A:$A,$A100,'Other Penalties Details'!$D:$D)&gt;0,SUMIF('Other Penalties Details'!$A:$A,$A100,'Other Penalties Details'!$D:$D),"")</f>
        <v>10</v>
      </c>
      <c r="I100" s="91">
        <f>IF(SUMIF('Other Penalties Details'!$A:$A,$A100,'Other Penalties Details'!$E:$E)&gt;0,SUMIF('Other Penalties Details'!$A:$A,$A100,'Other Penalties Details'!$E:$E),"")</f>
      </c>
      <c r="J100" s="90" t="str">
        <f t="shared" si="1"/>
        <v>0:10</v>
      </c>
    </row>
    <row r="101" spans="1:10" ht="14.25" customHeight="1">
      <c r="A101" s="90">
        <v>104</v>
      </c>
      <c r="B101" s="189" t="str">
        <f>VLOOKUP($A101,Startlist!$B:$H,2,FALSE)</f>
        <v>2ST</v>
      </c>
      <c r="C101" s="190" t="str">
        <f>VLOOKUP($A101,Startlist!$B:$H,3,FALSE)</f>
        <v>Kristo Vahter</v>
      </c>
      <c r="D101" s="190" t="str">
        <f>VLOOKUP($A101,Startlist!$B:$H,4,FALSE)</f>
        <v>Levis Vunder</v>
      </c>
      <c r="E101" s="190" t="str">
        <f>VLOOKUP($A101,Startlist!$B:$H,7,FALSE)</f>
        <v>BMW 328I</v>
      </c>
      <c r="F101" s="91">
        <f>IF(SUMIF('Other Penalties Details'!$A:$A,$A101,'Other Penalties Details'!$B:$B)&gt;0,SUMIF('Other Penalties Details'!$A:$A,$A101,'Other Penalties Details'!$B:$B),"")</f>
      </c>
      <c r="G101" s="91">
        <f>IF(SUMIF('Other Penalties Details'!$A:$A,$A101,'Other Penalties Details'!$C:$C)&gt;0,SUMIF('Other Penalties Details'!$A:$A,$A101,'Other Penalties Details'!$C:$C),"")</f>
      </c>
      <c r="H101" s="91">
        <f>IF(SUMIF('Other Penalties Details'!$A:$A,$A101,'Other Penalties Details'!$D:$D)&gt;0,SUMIF('Other Penalties Details'!$A:$A,$A101,'Other Penalties Details'!$D:$D),"")</f>
      </c>
      <c r="I101" s="91">
        <f>IF(SUMIF('Other Penalties Details'!$A:$A,$A101,'Other Penalties Details'!$E:$E)&gt;0,SUMIF('Other Penalties Details'!$A:$A,$A101,'Other Penalties Details'!$E:$E),"")</f>
      </c>
      <c r="J101" s="90">
        <f t="shared" si="1"/>
      </c>
    </row>
    <row r="102" spans="1:10" ht="14.25" customHeight="1">
      <c r="A102" s="90">
        <v>105</v>
      </c>
      <c r="B102" s="189" t="str">
        <f>VLOOKUP($A102,Startlist!$B:$H,2,FALSE)</f>
        <v>2SE</v>
      </c>
      <c r="C102" s="190" t="str">
        <f>VLOOKUP($A102,Startlist!$B:$H,3,FALSE)</f>
        <v>Andres Pillerpau</v>
      </c>
      <c r="D102" s="190" t="str">
        <f>VLOOKUP($A102,Startlist!$B:$H,4,FALSE)</f>
        <v>Margit Tamm</v>
      </c>
      <c r="E102" s="190" t="str">
        <f>VLOOKUP($A102,Startlist!$B:$H,7,FALSE)</f>
        <v>Toyota Celica</v>
      </c>
      <c r="F102" s="91">
        <f>IF(SUMIF('Other Penalties Details'!$A:$A,$A102,'Other Penalties Details'!$B:$B)&gt;0,SUMIF('Other Penalties Details'!$A:$A,$A102,'Other Penalties Details'!$B:$B),"")</f>
      </c>
      <c r="G102" s="91">
        <f>IF(SUMIF('Other Penalties Details'!$A:$A,$A102,'Other Penalties Details'!$C:$C)&gt;0,SUMIF('Other Penalties Details'!$A:$A,$A102,'Other Penalties Details'!$C:$C),"")</f>
      </c>
      <c r="H102" s="91">
        <f>IF(SUMIF('Other Penalties Details'!$A:$A,$A102,'Other Penalties Details'!$D:$D)&gt;0,SUMIF('Other Penalties Details'!$A:$A,$A102,'Other Penalties Details'!$D:$D),"")</f>
      </c>
      <c r="I102" s="91">
        <f>IF(SUMIF('Other Penalties Details'!$A:$A,$A102,'Other Penalties Details'!$E:$E)&gt;0,SUMIF('Other Penalties Details'!$A:$A,$A102,'Other Penalties Details'!$E:$E),"")</f>
      </c>
      <c r="J102" s="90">
        <f t="shared" si="1"/>
      </c>
    </row>
    <row r="103" spans="1:10" ht="14.25" customHeight="1">
      <c r="A103" s="90">
        <v>106</v>
      </c>
      <c r="B103" s="189" t="str">
        <f>VLOOKUP($A103,Startlist!$B:$H,2,FALSE)</f>
        <v>2VE</v>
      </c>
      <c r="C103" s="190" t="str">
        <f>VLOOKUP($A103,Startlist!$B:$H,3,FALSE)</f>
        <v>Kristjan Sarv</v>
      </c>
      <c r="D103" s="190" t="str">
        <f>VLOOKUP($A103,Startlist!$B:$H,4,FALSE)</f>
        <v>Sander Sarv</v>
      </c>
      <c r="E103" s="190" t="str">
        <f>VLOOKUP($A103,Startlist!$B:$H,7,FALSE)</f>
        <v>Audi A3</v>
      </c>
      <c r="F103" s="91">
        <f>IF(SUMIF('Other Penalties Details'!$A:$A,$A103,'Other Penalties Details'!$B:$B)&gt;0,SUMIF('Other Penalties Details'!$A:$A,$A103,'Other Penalties Details'!$B:$B),"")</f>
      </c>
      <c r="G103" s="91">
        <f>IF(SUMIF('Other Penalties Details'!$A:$A,$A103,'Other Penalties Details'!$C:$C)&gt;0,SUMIF('Other Penalties Details'!$A:$A,$A103,'Other Penalties Details'!$C:$C),"")</f>
      </c>
      <c r="H103" s="91">
        <f>IF(SUMIF('Other Penalties Details'!$A:$A,$A103,'Other Penalties Details'!$D:$D)&gt;0,SUMIF('Other Penalties Details'!$A:$A,$A103,'Other Penalties Details'!$D:$D),"")</f>
      </c>
      <c r="I103" s="91">
        <f>IF(SUMIF('Other Penalties Details'!$A:$A,$A103,'Other Penalties Details'!$E:$E)&gt;0,SUMIF('Other Penalties Details'!$A:$A,$A103,'Other Penalties Details'!$E:$E),"")</f>
      </c>
      <c r="J103" s="90">
        <f t="shared" si="1"/>
      </c>
    </row>
    <row r="104" spans="1:10" ht="14.25" customHeight="1">
      <c r="A104" s="90">
        <v>107</v>
      </c>
      <c r="B104" s="189" t="str">
        <f>VLOOKUP($A104,Startlist!$B:$H,2,FALSE)</f>
        <v>SU</v>
      </c>
      <c r="C104" s="190" t="str">
        <f>VLOOKUP($A104,Startlist!$B:$H,3,FALSE)</f>
        <v>Kaspar Kanne</v>
      </c>
      <c r="D104" s="190" t="str">
        <f>VLOOKUP($A104,Startlist!$B:$H,4,FALSE)</f>
        <v>Heigo Oja</v>
      </c>
      <c r="E104" s="190" t="str">
        <f>VLOOKUP($A104,Startlist!$B:$H,7,FALSE)</f>
        <v>Lada 2105</v>
      </c>
      <c r="F104" s="91">
        <f>IF(SUMIF('Other Penalties Details'!$A:$A,$A104,'Other Penalties Details'!$B:$B)&gt;0,SUMIF('Other Penalties Details'!$A:$A,$A104,'Other Penalties Details'!$B:$B),"")</f>
      </c>
      <c r="G104" s="91">
        <f>IF(SUMIF('Other Penalties Details'!$A:$A,$A104,'Other Penalties Details'!$C:$C)&gt;0,SUMIF('Other Penalties Details'!$A:$A,$A104,'Other Penalties Details'!$C:$C),"")</f>
      </c>
      <c r="H104" s="91">
        <f>IF(SUMIF('Other Penalties Details'!$A:$A,$A104,'Other Penalties Details'!$D:$D)&gt;0,SUMIF('Other Penalties Details'!$A:$A,$A104,'Other Penalties Details'!$D:$D),"")</f>
      </c>
      <c r="I104" s="91">
        <f>IF(SUMIF('Other Penalties Details'!$A:$A,$A104,'Other Penalties Details'!$E:$E)&gt;0,SUMIF('Other Penalties Details'!$A:$A,$A104,'Other Penalties Details'!$E:$E),"")</f>
      </c>
      <c r="J104" s="90">
        <f t="shared" si="1"/>
      </c>
    </row>
    <row r="105" spans="1:10" ht="14.25" customHeight="1">
      <c r="A105" s="90">
        <v>108</v>
      </c>
      <c r="B105" s="189" t="str">
        <f>VLOOKUP($A105,Startlist!$B:$H,2,FALSE)</f>
        <v>SU</v>
      </c>
      <c r="C105" s="190" t="str">
        <f>VLOOKUP($A105,Startlist!$B:$H,3,FALSE)</f>
        <v>Indrek Mäestu</v>
      </c>
      <c r="D105" s="190" t="str">
        <f>VLOOKUP($A105,Startlist!$B:$H,4,FALSE)</f>
        <v>Verko Nõmme</v>
      </c>
      <c r="E105" s="190" t="str">
        <f>VLOOKUP($A105,Startlist!$B:$H,7,FALSE)</f>
        <v>Vaz 2105</v>
      </c>
      <c r="F105" s="91">
        <f>IF(SUMIF('Other Penalties Details'!$A:$A,$A105,'Other Penalties Details'!$B:$B)&gt;0,SUMIF('Other Penalties Details'!$A:$A,$A105,'Other Penalties Details'!$B:$B),"")</f>
      </c>
      <c r="G105" s="91">
        <f>IF(SUMIF('Other Penalties Details'!$A:$A,$A105,'Other Penalties Details'!$C:$C)&gt;0,SUMIF('Other Penalties Details'!$A:$A,$A105,'Other Penalties Details'!$C:$C),"")</f>
      </c>
      <c r="H105" s="91">
        <f>IF(SUMIF('Other Penalties Details'!$A:$A,$A105,'Other Penalties Details'!$D:$D)&gt;0,SUMIF('Other Penalties Details'!$A:$A,$A105,'Other Penalties Details'!$D:$D),"")</f>
      </c>
      <c r="I105" s="91">
        <f>IF(SUMIF('Other Penalties Details'!$A:$A,$A105,'Other Penalties Details'!$E:$E)&gt;0,SUMIF('Other Penalties Details'!$A:$A,$A105,'Other Penalties Details'!$E:$E),"")</f>
      </c>
      <c r="J105" s="90">
        <f t="shared" si="1"/>
      </c>
    </row>
    <row r="106" spans="1:10" ht="14.25" customHeight="1">
      <c r="A106" s="90">
        <v>109</v>
      </c>
      <c r="B106" s="189" t="str">
        <f>VLOOKUP($A106,Startlist!$B:$H,2,FALSE)</f>
        <v>SU</v>
      </c>
      <c r="C106" s="190" t="str">
        <f>VLOOKUP($A106,Startlist!$B:$H,3,FALSE)</f>
        <v>Olavi Laupa</v>
      </c>
      <c r="D106" s="190" t="str">
        <f>VLOOKUP($A106,Startlist!$B:$H,4,FALSE)</f>
        <v>Rain Laupa</v>
      </c>
      <c r="E106" s="190" t="str">
        <f>VLOOKUP($A106,Startlist!$B:$H,7,FALSE)</f>
        <v>Vaz 2106</v>
      </c>
      <c r="F106" s="91">
        <f>IF(SUMIF('Other Penalties Details'!$A:$A,$A106,'Other Penalties Details'!$B:$B)&gt;0,SUMIF('Other Penalties Details'!$A:$A,$A106,'Other Penalties Details'!$B:$B),"")</f>
      </c>
      <c r="G106" s="91">
        <f>IF(SUMIF('Other Penalties Details'!$A:$A,$A106,'Other Penalties Details'!$C:$C)&gt;0,SUMIF('Other Penalties Details'!$A:$A,$A106,'Other Penalties Details'!$C:$C),"")</f>
      </c>
      <c r="H106" s="91">
        <f>IF(SUMIF('Other Penalties Details'!$A:$A,$A106,'Other Penalties Details'!$D:$D)&gt;0,SUMIF('Other Penalties Details'!$A:$A,$A106,'Other Penalties Details'!$D:$D),"")</f>
      </c>
      <c r="I106" s="91">
        <f>IF(SUMIF('Other Penalties Details'!$A:$A,$A106,'Other Penalties Details'!$E:$E)&gt;0,SUMIF('Other Penalties Details'!$A:$A,$A106,'Other Penalties Details'!$E:$E),"")</f>
      </c>
      <c r="J106" s="90">
        <f t="shared" si="1"/>
      </c>
    </row>
    <row r="107" spans="1:10" ht="14.25" customHeight="1">
      <c r="A107" s="90">
        <v>110</v>
      </c>
      <c r="B107" s="189" t="str">
        <f>VLOOKUP($A107,Startlist!$B:$H,2,FALSE)</f>
        <v>2WN</v>
      </c>
      <c r="C107" s="190" t="str">
        <f>VLOOKUP($A107,Startlist!$B:$H,3,FALSE)</f>
        <v>Laura Asu</v>
      </c>
      <c r="D107" s="190" t="str">
        <f>VLOOKUP($A107,Startlist!$B:$H,4,FALSE)</f>
        <v>Priit Kallas</v>
      </c>
      <c r="E107" s="190" t="str">
        <f>VLOOKUP($A107,Startlist!$B:$H,7,FALSE)</f>
        <v>BMW 318TI</v>
      </c>
      <c r="F107" s="91">
        <f>IF(SUMIF('Other Penalties Details'!$A:$A,$A107,'Other Penalties Details'!$B:$B)&gt;0,SUMIF('Other Penalties Details'!$A:$A,$A107,'Other Penalties Details'!$B:$B),"")</f>
      </c>
      <c r="G107" s="91">
        <f>IF(SUMIF('Other Penalties Details'!$A:$A,$A107,'Other Penalties Details'!$C:$C)&gt;0,SUMIF('Other Penalties Details'!$A:$A,$A107,'Other Penalties Details'!$C:$C),"")</f>
      </c>
      <c r="H107" s="91">
        <f>IF(SUMIF('Other Penalties Details'!$A:$A,$A107,'Other Penalties Details'!$D:$D)&gt;0,SUMIF('Other Penalties Details'!$A:$A,$A107,'Other Penalties Details'!$D:$D),"")</f>
        <v>20</v>
      </c>
      <c r="I107" s="91">
        <f>IF(SUMIF('Other Penalties Details'!$A:$A,$A107,'Other Penalties Details'!$E:$E)&gt;0,SUMIF('Other Penalties Details'!$A:$A,$A107,'Other Penalties Details'!$E:$E),"")</f>
      </c>
      <c r="J107" s="90" t="str">
        <f t="shared" si="1"/>
        <v>0:20</v>
      </c>
    </row>
    <row r="108" spans="1:10" ht="14.25" customHeight="1">
      <c r="A108" s="90">
        <v>111</v>
      </c>
      <c r="B108" s="189" t="str">
        <f>VLOOKUP($A108,Startlist!$B:$H,2,FALSE)</f>
        <v>2VE</v>
      </c>
      <c r="C108" s="190" t="str">
        <f>VLOOKUP($A108,Startlist!$B:$H,3,FALSE)</f>
        <v>Tommy Toim</v>
      </c>
      <c r="D108" s="190" t="str">
        <f>VLOOKUP($A108,Startlist!$B:$H,4,FALSE)</f>
        <v>Taavi Pirnipuu</v>
      </c>
      <c r="E108" s="190" t="str">
        <f>VLOOKUP($A108,Startlist!$B:$H,7,FALSE)</f>
        <v>Toyota Corolla</v>
      </c>
      <c r="F108" s="91">
        <f>IF(SUMIF('Other Penalties Details'!$A:$A,$A108,'Other Penalties Details'!$B:$B)&gt;0,SUMIF('Other Penalties Details'!$A:$A,$A108,'Other Penalties Details'!$B:$B),"")</f>
      </c>
      <c r="G108" s="91">
        <f>IF(SUMIF('Other Penalties Details'!$A:$A,$A108,'Other Penalties Details'!$C:$C)&gt;0,SUMIF('Other Penalties Details'!$A:$A,$A108,'Other Penalties Details'!$C:$C),"")</f>
      </c>
      <c r="H108" s="91">
        <f>IF(SUMIF('Other Penalties Details'!$A:$A,$A108,'Other Penalties Details'!$D:$D)&gt;0,SUMIF('Other Penalties Details'!$A:$A,$A108,'Other Penalties Details'!$D:$D),"")</f>
      </c>
      <c r="I108" s="91">
        <f>IF(SUMIF('Other Penalties Details'!$A:$A,$A108,'Other Penalties Details'!$E:$E)&gt;0,SUMIF('Other Penalties Details'!$A:$A,$A108,'Other Penalties Details'!$E:$E),"")</f>
      </c>
      <c r="J108" s="90">
        <f t="shared" si="1"/>
      </c>
    </row>
    <row r="109" spans="1:10" ht="14.25" customHeight="1">
      <c r="A109" s="90">
        <v>112</v>
      </c>
      <c r="B109" s="189" t="str">
        <f>VLOOKUP($A109,Startlist!$B:$H,2,FALSE)</f>
        <v>4WD</v>
      </c>
      <c r="C109" s="190" t="str">
        <f>VLOOKUP($A109,Startlist!$B:$H,3,FALSE)</f>
        <v>Gert Aasmäe</v>
      </c>
      <c r="D109" s="190" t="str">
        <f>VLOOKUP($A109,Startlist!$B:$H,4,FALSE)</f>
        <v>Mikk-Sander Laubert</v>
      </c>
      <c r="E109" s="190" t="str">
        <f>VLOOKUP($A109,Startlist!$B:$H,7,FALSE)</f>
        <v>Subaru Impreza</v>
      </c>
      <c r="F109" s="91">
        <f>IF(SUMIF('Other Penalties Details'!$A:$A,$A109,'Other Penalties Details'!$B:$B)&gt;0,SUMIF('Other Penalties Details'!$A:$A,$A109,'Other Penalties Details'!$B:$B),"")</f>
      </c>
      <c r="G109" s="91">
        <f>IF(SUMIF('Other Penalties Details'!$A:$A,$A109,'Other Penalties Details'!$C:$C)&gt;0,SUMIF('Other Penalties Details'!$A:$A,$A109,'Other Penalties Details'!$C:$C),"")</f>
      </c>
      <c r="H109" s="91">
        <f>IF(SUMIF('Other Penalties Details'!$A:$A,$A109,'Other Penalties Details'!$D:$D)&gt;0,SUMIF('Other Penalties Details'!$A:$A,$A109,'Other Penalties Details'!$D:$D),"")</f>
      </c>
      <c r="I109" s="91">
        <f>IF(SUMIF('Other Penalties Details'!$A:$A,$A109,'Other Penalties Details'!$E:$E)&gt;0,SUMIF('Other Penalties Details'!$A:$A,$A109,'Other Penalties Details'!$E:$E),"")</f>
      </c>
      <c r="J109" s="90">
        <f t="shared" si="1"/>
      </c>
    </row>
    <row r="110" spans="1:10" ht="14.25" customHeight="1">
      <c r="A110" s="90">
        <v>113</v>
      </c>
      <c r="B110" s="189" t="str">
        <f>VLOOKUP($A110,Startlist!$B:$H,2,FALSE)</f>
        <v>2SE</v>
      </c>
      <c r="C110" s="190" t="str">
        <f>VLOOKUP($A110,Startlist!$B:$H,3,FALSE)</f>
        <v>Artjom Kudrjavtsev</v>
      </c>
      <c r="D110" s="190" t="str">
        <f>VLOOKUP($A110,Startlist!$B:$H,4,FALSE)</f>
        <v>Rain Viin</v>
      </c>
      <c r="E110" s="190" t="str">
        <f>VLOOKUP($A110,Startlist!$B:$H,7,FALSE)</f>
        <v>Volkswagen Golf 4</v>
      </c>
      <c r="F110" s="91">
        <f>IF(SUMIF('Other Penalties Details'!$A:$A,$A110,'Other Penalties Details'!$B:$B)&gt;0,SUMIF('Other Penalties Details'!$A:$A,$A110,'Other Penalties Details'!$B:$B),"")</f>
      </c>
      <c r="G110" s="91">
        <f>IF(SUMIF('Other Penalties Details'!$A:$A,$A110,'Other Penalties Details'!$C:$C)&gt;0,SUMIF('Other Penalties Details'!$A:$A,$A110,'Other Penalties Details'!$C:$C),"")</f>
      </c>
      <c r="H110" s="91">
        <f>IF(SUMIF('Other Penalties Details'!$A:$A,$A110,'Other Penalties Details'!$D:$D)&gt;0,SUMIF('Other Penalties Details'!$A:$A,$A110,'Other Penalties Details'!$D:$D),"")</f>
      </c>
      <c r="I110" s="91">
        <f>IF(SUMIF('Other Penalties Details'!$A:$A,$A110,'Other Penalties Details'!$E:$E)&gt;0,SUMIF('Other Penalties Details'!$A:$A,$A110,'Other Penalties Details'!$E:$E),"")</f>
      </c>
      <c r="J110" s="90">
        <f t="shared" si="1"/>
      </c>
    </row>
    <row r="111" spans="1:10" ht="14.25" customHeight="1">
      <c r="A111" s="90">
        <v>114</v>
      </c>
      <c r="B111" s="189" t="str">
        <f>VLOOKUP($A111,Startlist!$B:$H,2,FALSE)</f>
        <v>2ST</v>
      </c>
      <c r="C111" s="190" t="str">
        <f>VLOOKUP($A111,Startlist!$B:$H,3,FALSE)</f>
        <v>Martin Absalon</v>
      </c>
      <c r="D111" s="190" t="str">
        <f>VLOOKUP($A111,Startlist!$B:$H,4,FALSE)</f>
        <v>Jakko Viilo</v>
      </c>
      <c r="E111" s="190" t="str">
        <f>VLOOKUP($A111,Startlist!$B:$H,7,FALSE)</f>
        <v>BMW 323I</v>
      </c>
      <c r="F111" s="91">
        <f>IF(SUMIF('Other Penalties Details'!$A:$A,$A111,'Other Penalties Details'!$B:$B)&gt;0,SUMIF('Other Penalties Details'!$A:$A,$A111,'Other Penalties Details'!$B:$B),"")</f>
      </c>
      <c r="G111" s="91">
        <f>IF(SUMIF('Other Penalties Details'!$A:$A,$A111,'Other Penalties Details'!$C:$C)&gt;0,SUMIF('Other Penalties Details'!$A:$A,$A111,'Other Penalties Details'!$C:$C),"")</f>
      </c>
      <c r="H111" s="91">
        <f>IF(SUMIF('Other Penalties Details'!$A:$A,$A111,'Other Penalties Details'!$D:$D)&gt;0,SUMIF('Other Penalties Details'!$A:$A,$A111,'Other Penalties Details'!$D:$D),"")</f>
      </c>
      <c r="I111" s="91">
        <f>IF(SUMIF('Other Penalties Details'!$A:$A,$A111,'Other Penalties Details'!$E:$E)&gt;0,SUMIF('Other Penalties Details'!$A:$A,$A111,'Other Penalties Details'!$E:$E),"")</f>
      </c>
      <c r="J111" s="90">
        <f t="shared" si="1"/>
      </c>
    </row>
    <row r="112" spans="1:10" ht="14.25" customHeight="1">
      <c r="A112" s="90">
        <v>115</v>
      </c>
      <c r="B112" s="189" t="str">
        <f>VLOOKUP($A112,Startlist!$B:$H,2,FALSE)</f>
        <v>2ST</v>
      </c>
      <c r="C112" s="190" t="str">
        <f>VLOOKUP($A112,Startlist!$B:$H,3,FALSE)</f>
        <v>Karl-Erik Rajasalu</v>
      </c>
      <c r="D112" s="190" t="str">
        <f>VLOOKUP($A112,Startlist!$B:$H,4,FALSE)</f>
        <v>Andreas Liimann</v>
      </c>
      <c r="E112" s="190" t="str">
        <f>VLOOKUP($A112,Startlist!$B:$H,7,FALSE)</f>
        <v>BMW 316I</v>
      </c>
      <c r="F112" s="91">
        <f>IF(SUMIF('Other Penalties Details'!$A:$A,$A112,'Other Penalties Details'!$B:$B)&gt;0,SUMIF('Other Penalties Details'!$A:$A,$A112,'Other Penalties Details'!$B:$B),"")</f>
        <v>20</v>
      </c>
      <c r="G112" s="91">
        <f>IF(SUMIF('Other Penalties Details'!$A:$A,$A112,'Other Penalties Details'!$C:$C)&gt;0,SUMIF('Other Penalties Details'!$A:$A,$A112,'Other Penalties Details'!$C:$C),"")</f>
        <v>30</v>
      </c>
      <c r="H112" s="91">
        <f>IF(SUMIF('Other Penalties Details'!$A:$A,$A112,'Other Penalties Details'!$D:$D)&gt;0,SUMIF('Other Penalties Details'!$A:$A,$A112,'Other Penalties Details'!$D:$D),"")</f>
        <v>10</v>
      </c>
      <c r="I112" s="91">
        <f>IF(SUMIF('Other Penalties Details'!$A:$A,$A112,'Other Penalties Details'!$E:$E)&gt;0,SUMIF('Other Penalties Details'!$A:$A,$A112,'Other Penalties Details'!$E:$E),"")</f>
      </c>
      <c r="J112" s="90" t="str">
        <f t="shared" si="1"/>
        <v>1:00</v>
      </c>
    </row>
    <row r="113" spans="1:10" ht="14.25" customHeight="1">
      <c r="A113" s="90">
        <v>116</v>
      </c>
      <c r="B113" s="189" t="str">
        <f>VLOOKUP($A113,Startlist!$B:$H,2,FALSE)</f>
        <v>2ST</v>
      </c>
      <c r="C113" s="190" t="str">
        <f>VLOOKUP($A113,Startlist!$B:$H,3,FALSE)</f>
        <v>Egerd Enok</v>
      </c>
      <c r="D113" s="190" t="str">
        <f>VLOOKUP($A113,Startlist!$B:$H,4,FALSE)</f>
        <v>Ergi Enok</v>
      </c>
      <c r="E113" s="190" t="str">
        <f>VLOOKUP($A113,Startlist!$B:$H,7,FALSE)</f>
        <v>BMW 316</v>
      </c>
      <c r="F113" s="91">
        <f>IF(SUMIF('Other Penalties Details'!$A:$A,$A113,'Other Penalties Details'!$B:$B)&gt;0,SUMIF('Other Penalties Details'!$A:$A,$A113,'Other Penalties Details'!$B:$B),"")</f>
      </c>
      <c r="G113" s="91">
        <f>IF(SUMIF('Other Penalties Details'!$A:$A,$A113,'Other Penalties Details'!$C:$C)&gt;0,SUMIF('Other Penalties Details'!$A:$A,$A113,'Other Penalties Details'!$C:$C),"")</f>
      </c>
      <c r="H113" s="91">
        <f>IF(SUMIF('Other Penalties Details'!$A:$A,$A113,'Other Penalties Details'!$D:$D)&gt;0,SUMIF('Other Penalties Details'!$A:$A,$A113,'Other Penalties Details'!$D:$D),"")</f>
      </c>
      <c r="I113" s="91">
        <f>IF(SUMIF('Other Penalties Details'!$A:$A,$A113,'Other Penalties Details'!$E:$E)&gt;0,SUMIF('Other Penalties Details'!$A:$A,$A113,'Other Penalties Details'!$E:$E),"")</f>
      </c>
      <c r="J113" s="90">
        <f t="shared" si="1"/>
      </c>
    </row>
    <row r="114" spans="1:10" ht="14.25" customHeight="1">
      <c r="A114" s="90">
        <v>117</v>
      </c>
      <c r="B114" s="189" t="str">
        <f>VLOOKUP($A114,Startlist!$B:$H,2,FALSE)</f>
        <v>2ST</v>
      </c>
      <c r="C114" s="190" t="str">
        <f>VLOOKUP($A114,Startlist!$B:$H,3,FALSE)</f>
        <v>Vahur Mäesalu</v>
      </c>
      <c r="D114" s="190" t="str">
        <f>VLOOKUP($A114,Startlist!$B:$H,4,FALSE)</f>
        <v>Siim Oja</v>
      </c>
      <c r="E114" s="190" t="str">
        <f>VLOOKUP($A114,Startlist!$B:$H,7,FALSE)</f>
        <v>BMW 328</v>
      </c>
      <c r="F114" s="91">
        <f>IF(SUMIF('Other Penalties Details'!$A:$A,$A114,'Other Penalties Details'!$B:$B)&gt;0,SUMIF('Other Penalties Details'!$A:$A,$A114,'Other Penalties Details'!$B:$B),"")</f>
        <v>10</v>
      </c>
      <c r="G114" s="91">
        <f>IF(SUMIF('Other Penalties Details'!$A:$A,$A114,'Other Penalties Details'!$C:$C)&gt;0,SUMIF('Other Penalties Details'!$A:$A,$A114,'Other Penalties Details'!$C:$C),"")</f>
      </c>
      <c r="H114" s="91">
        <f>IF(SUMIF('Other Penalties Details'!$A:$A,$A114,'Other Penalties Details'!$D:$D)&gt;0,SUMIF('Other Penalties Details'!$A:$A,$A114,'Other Penalties Details'!$D:$D),"")</f>
      </c>
      <c r="I114" s="91">
        <f>IF(SUMIF('Other Penalties Details'!$A:$A,$A114,'Other Penalties Details'!$E:$E)&gt;0,SUMIF('Other Penalties Details'!$A:$A,$A114,'Other Penalties Details'!$E:$E),"")</f>
      </c>
      <c r="J114" s="90" t="str">
        <f t="shared" si="1"/>
        <v>0:10</v>
      </c>
    </row>
    <row r="115" spans="1:10" ht="14.25" customHeight="1">
      <c r="A115" s="90">
        <v>119</v>
      </c>
      <c r="B115" s="189" t="str">
        <f>VLOOKUP($A115,Startlist!$B:$H,2,FALSE)</f>
        <v>2ST</v>
      </c>
      <c r="C115" s="190" t="str">
        <f>VLOOKUP($A115,Startlist!$B:$H,3,FALSE)</f>
        <v>Endry Metsmaa</v>
      </c>
      <c r="D115" s="190" t="str">
        <f>VLOOKUP($A115,Startlist!$B:$H,4,FALSE)</f>
        <v>Kert-Oswald Mürk</v>
      </c>
      <c r="E115" s="190" t="str">
        <f>VLOOKUP($A115,Startlist!$B:$H,7,FALSE)</f>
        <v>BMW 318I</v>
      </c>
      <c r="F115" s="91">
        <f>IF(SUMIF('Other Penalties Details'!$A:$A,$A115,'Other Penalties Details'!$B:$B)&gt;0,SUMIF('Other Penalties Details'!$A:$A,$A115,'Other Penalties Details'!$B:$B),"")</f>
      </c>
      <c r="G115" s="91">
        <f>IF(SUMIF('Other Penalties Details'!$A:$A,$A115,'Other Penalties Details'!$C:$C)&gt;0,SUMIF('Other Penalties Details'!$A:$A,$A115,'Other Penalties Details'!$C:$C),"")</f>
      </c>
      <c r="H115" s="91">
        <f>IF(SUMIF('Other Penalties Details'!$A:$A,$A115,'Other Penalties Details'!$D:$D)&gt;0,SUMIF('Other Penalties Details'!$A:$A,$A115,'Other Penalties Details'!$D:$D),"")</f>
      </c>
      <c r="I115" s="91">
        <f>IF(SUMIF('Other Penalties Details'!$A:$A,$A115,'Other Penalties Details'!$E:$E)&gt;0,SUMIF('Other Penalties Details'!$A:$A,$A115,'Other Penalties Details'!$E:$E),"")</f>
      </c>
      <c r="J115" s="90">
        <f t="shared" si="1"/>
      </c>
    </row>
    <row r="116" spans="1:10" ht="14.25" customHeight="1">
      <c r="A116" s="90">
        <v>120</v>
      </c>
      <c r="B116" s="189" t="str">
        <f>VLOOKUP($A116,Startlist!$B:$H,2,FALSE)</f>
        <v>2ST</v>
      </c>
      <c r="C116" s="190" t="str">
        <f>VLOOKUP($A116,Startlist!$B:$H,3,FALSE)</f>
        <v>Andrus Laidre</v>
      </c>
      <c r="D116" s="190" t="str">
        <f>VLOOKUP($A116,Startlist!$B:$H,4,FALSE)</f>
        <v>Reimo Särg</v>
      </c>
      <c r="E116" s="190" t="str">
        <f>VLOOKUP($A116,Startlist!$B:$H,7,FALSE)</f>
        <v>BMW 330</v>
      </c>
      <c r="F116" s="91">
        <f>IF(SUMIF('Other Penalties Details'!$A:$A,$A116,'Other Penalties Details'!$B:$B)&gt;0,SUMIF('Other Penalties Details'!$A:$A,$A116,'Other Penalties Details'!$B:$B),"")</f>
        <v>40</v>
      </c>
      <c r="G116" s="91">
        <f>IF(SUMIF('Other Penalties Details'!$A:$A,$A116,'Other Penalties Details'!$C:$C)&gt;0,SUMIF('Other Penalties Details'!$A:$A,$A116,'Other Penalties Details'!$C:$C),"")</f>
      </c>
      <c r="H116" s="91">
        <f>IF(SUMIF('Other Penalties Details'!$A:$A,$A116,'Other Penalties Details'!$D:$D)&gt;0,SUMIF('Other Penalties Details'!$A:$A,$A116,'Other Penalties Details'!$D:$D),"")</f>
      </c>
      <c r="I116" s="91">
        <f>IF(SUMIF('Other Penalties Details'!$A:$A,$A116,'Other Penalties Details'!$E:$E)&gt;0,SUMIF('Other Penalties Details'!$A:$A,$A116,'Other Penalties Details'!$E:$E),"")</f>
      </c>
      <c r="J116" s="90" t="str">
        <f t="shared" si="1"/>
        <v>0:40</v>
      </c>
    </row>
    <row r="117" spans="1:10" ht="14.25" customHeight="1">
      <c r="A117" s="90">
        <v>121</v>
      </c>
      <c r="B117" s="189" t="str">
        <f>VLOOKUP($A117,Startlist!$B:$H,2,FALSE)</f>
        <v>2VE</v>
      </c>
      <c r="C117" s="190" t="str">
        <f>VLOOKUP($A117,Startlist!$B:$H,3,FALSE)</f>
        <v>Kristjan Urtson</v>
      </c>
      <c r="D117" s="190" t="str">
        <f>VLOOKUP($A117,Startlist!$B:$H,4,FALSE)</f>
        <v>Marko Puksing</v>
      </c>
      <c r="E117" s="190" t="str">
        <f>VLOOKUP($A117,Startlist!$B:$H,7,FALSE)</f>
        <v>Ford Focus</v>
      </c>
      <c r="F117" s="91">
        <f>IF(SUMIF('Other Penalties Details'!$A:$A,$A117,'Other Penalties Details'!$B:$B)&gt;0,SUMIF('Other Penalties Details'!$A:$A,$A117,'Other Penalties Details'!$B:$B),"")</f>
      </c>
      <c r="G117" s="91">
        <f>IF(SUMIF('Other Penalties Details'!$A:$A,$A117,'Other Penalties Details'!$C:$C)&gt;0,SUMIF('Other Penalties Details'!$A:$A,$A117,'Other Penalties Details'!$C:$C),"")</f>
      </c>
      <c r="H117" s="91">
        <f>IF(SUMIF('Other Penalties Details'!$A:$A,$A117,'Other Penalties Details'!$D:$D)&gt;0,SUMIF('Other Penalties Details'!$A:$A,$A117,'Other Penalties Details'!$D:$D),"")</f>
      </c>
      <c r="I117" s="91">
        <f>IF(SUMIF('Other Penalties Details'!$A:$A,$A117,'Other Penalties Details'!$E:$E)&gt;0,SUMIF('Other Penalties Details'!$A:$A,$A117,'Other Penalties Details'!$E:$E),"")</f>
      </c>
      <c r="J117" s="90">
        <f t="shared" si="1"/>
      </c>
    </row>
    <row r="118" spans="1:10" ht="14.25" customHeight="1">
      <c r="A118" s="90">
        <v>122</v>
      </c>
      <c r="B118" s="189" t="str">
        <f>VLOOKUP($A118,Startlist!$B:$H,2,FALSE)</f>
        <v>2VT</v>
      </c>
      <c r="C118" s="190" t="str">
        <f>VLOOKUP($A118,Startlist!$B:$H,3,FALSE)</f>
        <v>Harold Vilson</v>
      </c>
      <c r="D118" s="190" t="str">
        <f>VLOOKUP($A118,Startlist!$B:$H,4,FALSE)</f>
        <v>Ermo Loik</v>
      </c>
      <c r="E118" s="190" t="str">
        <f>VLOOKUP($A118,Startlist!$B:$H,7,FALSE)</f>
        <v>BMW 318IS</v>
      </c>
      <c r="F118" s="91">
        <f>IF(SUMIF('Other Penalties Details'!$A:$A,$A118,'Other Penalties Details'!$B:$B)&gt;0,SUMIF('Other Penalties Details'!$A:$A,$A118,'Other Penalties Details'!$B:$B),"")</f>
        <v>20</v>
      </c>
      <c r="G118" s="91">
        <f>IF(SUMIF('Other Penalties Details'!$A:$A,$A118,'Other Penalties Details'!$C:$C)&gt;0,SUMIF('Other Penalties Details'!$A:$A,$A118,'Other Penalties Details'!$C:$C),"")</f>
      </c>
      <c r="H118" s="91">
        <f>IF(SUMIF('Other Penalties Details'!$A:$A,$A118,'Other Penalties Details'!$D:$D)&gt;0,SUMIF('Other Penalties Details'!$A:$A,$A118,'Other Penalties Details'!$D:$D),"")</f>
        <v>10</v>
      </c>
      <c r="I118" s="91">
        <f>IF(SUMIF('Other Penalties Details'!$A:$A,$A118,'Other Penalties Details'!$E:$E)&gt;0,SUMIF('Other Penalties Details'!$A:$A,$A118,'Other Penalties Details'!$E:$E),"")</f>
      </c>
      <c r="J118" s="90" t="str">
        <f t="shared" si="1"/>
        <v>0:30</v>
      </c>
    </row>
    <row r="119" spans="1:10" ht="14.25" customHeight="1">
      <c r="A119" s="90">
        <v>124</v>
      </c>
      <c r="B119" s="189" t="str">
        <f>VLOOKUP($A119,Startlist!$B:$H,2,FALSE)</f>
        <v>2VT</v>
      </c>
      <c r="C119" s="190" t="str">
        <f>VLOOKUP($A119,Startlist!$B:$H,3,FALSE)</f>
        <v>Chris Männik</v>
      </c>
      <c r="D119" s="190" t="str">
        <f>VLOOKUP($A119,Startlist!$B:$H,4,FALSE)</f>
        <v>Tanel Meos</v>
      </c>
      <c r="E119" s="190" t="str">
        <f>VLOOKUP($A119,Startlist!$B:$H,7,FALSE)</f>
        <v>BMW 318I</v>
      </c>
      <c r="F119" s="91">
        <f>IF(SUMIF('Other Penalties Details'!$A:$A,$A119,'Other Penalties Details'!$B:$B)&gt;0,SUMIF('Other Penalties Details'!$A:$A,$A119,'Other Penalties Details'!$B:$B),"")</f>
      </c>
      <c r="G119" s="91">
        <f>IF(SUMIF('Other Penalties Details'!$A:$A,$A119,'Other Penalties Details'!$C:$C)&gt;0,SUMIF('Other Penalties Details'!$A:$A,$A119,'Other Penalties Details'!$C:$C),"")</f>
      </c>
      <c r="H119" s="91">
        <f>IF(SUMIF('Other Penalties Details'!$A:$A,$A119,'Other Penalties Details'!$D:$D)&gt;0,SUMIF('Other Penalties Details'!$A:$A,$A119,'Other Penalties Details'!$D:$D),"")</f>
        <v>20</v>
      </c>
      <c r="I119" s="91">
        <f>IF(SUMIF('Other Penalties Details'!$A:$A,$A119,'Other Penalties Details'!$E:$E)&gt;0,SUMIF('Other Penalties Details'!$A:$A,$A119,'Other Penalties Details'!$E:$E),"")</f>
      </c>
      <c r="J119" s="90" t="str">
        <f t="shared" si="1"/>
        <v>0:20</v>
      </c>
    </row>
    <row r="120" spans="1:10" ht="14.25" customHeight="1">
      <c r="A120" s="90">
        <v>125</v>
      </c>
      <c r="B120" s="189" t="str">
        <f>VLOOKUP($A120,Startlist!$B:$H,2,FALSE)</f>
        <v>2WN</v>
      </c>
      <c r="C120" s="190" t="str">
        <f>VLOOKUP($A120,Startlist!$B:$H,3,FALSE)</f>
        <v>Agnes Ristolainen</v>
      </c>
      <c r="D120" s="190" t="str">
        <f>VLOOKUP($A120,Startlist!$B:$H,4,FALSE)</f>
        <v>Lauri Ristolainen</v>
      </c>
      <c r="E120" s="190" t="str">
        <f>VLOOKUP($A120,Startlist!$B:$H,7,FALSE)</f>
        <v>Honda Civic Type-R</v>
      </c>
      <c r="F120" s="91">
        <f>IF(SUMIF('Other Penalties Details'!$A:$A,$A120,'Other Penalties Details'!$B:$B)&gt;0,SUMIF('Other Penalties Details'!$A:$A,$A120,'Other Penalties Details'!$B:$B),"")</f>
        <v>10</v>
      </c>
      <c r="G120" s="91">
        <f>IF(SUMIF('Other Penalties Details'!$A:$A,$A120,'Other Penalties Details'!$C:$C)&gt;0,SUMIF('Other Penalties Details'!$A:$A,$A120,'Other Penalties Details'!$C:$C),"")</f>
        <v>10</v>
      </c>
      <c r="H120" s="91">
        <f>IF(SUMIF('Other Penalties Details'!$A:$A,$A120,'Other Penalties Details'!$D:$D)&gt;0,SUMIF('Other Penalties Details'!$A:$A,$A120,'Other Penalties Details'!$D:$D),"")</f>
      </c>
      <c r="I120" s="91">
        <f>IF(SUMIF('Other Penalties Details'!$A:$A,$A120,'Other Penalties Details'!$E:$E)&gt;0,SUMIF('Other Penalties Details'!$A:$A,$A120,'Other Penalties Details'!$E:$E),"")</f>
      </c>
      <c r="J120" s="90" t="str">
        <f t="shared" si="1"/>
        <v>0:20</v>
      </c>
    </row>
    <row r="121" spans="1:10" ht="14.25" customHeight="1">
      <c r="A121" s="90">
        <v>126</v>
      </c>
      <c r="B121" s="189" t="str">
        <f>VLOOKUP($A121,Startlist!$B:$H,2,FALSE)</f>
        <v>SU</v>
      </c>
      <c r="C121" s="190" t="str">
        <f>VLOOKUP($A121,Startlist!$B:$H,3,FALSE)</f>
        <v>Sander Prii</v>
      </c>
      <c r="D121" s="190" t="str">
        <f>VLOOKUP($A121,Startlist!$B:$H,4,FALSE)</f>
        <v>Sander Siniaas</v>
      </c>
      <c r="E121" s="190" t="str">
        <f>VLOOKUP($A121,Startlist!$B:$H,7,FALSE)</f>
        <v>Vaz 2107</v>
      </c>
      <c r="F121" s="91">
        <f>IF(SUMIF('Other Penalties Details'!$A:$A,$A121,'Other Penalties Details'!$B:$B)&gt;0,SUMIF('Other Penalties Details'!$A:$A,$A121,'Other Penalties Details'!$B:$B),"")</f>
      </c>
      <c r="G121" s="91">
        <f>IF(SUMIF('Other Penalties Details'!$A:$A,$A121,'Other Penalties Details'!$C:$C)&gt;0,SUMIF('Other Penalties Details'!$A:$A,$A121,'Other Penalties Details'!$C:$C),"")</f>
      </c>
      <c r="H121" s="91">
        <f>IF(SUMIF('Other Penalties Details'!$A:$A,$A121,'Other Penalties Details'!$D:$D)&gt;0,SUMIF('Other Penalties Details'!$A:$A,$A121,'Other Penalties Details'!$D:$D),"")</f>
      </c>
      <c r="I121" s="91">
        <f>IF(SUMIF('Other Penalties Details'!$A:$A,$A121,'Other Penalties Details'!$E:$E)&gt;0,SUMIF('Other Penalties Details'!$A:$A,$A121,'Other Penalties Details'!$E:$E),"")</f>
      </c>
      <c r="J121" s="90">
        <f t="shared" si="1"/>
      </c>
    </row>
    <row r="122" spans="1:10" ht="14.25" customHeight="1">
      <c r="A122" s="90">
        <v>127</v>
      </c>
      <c r="B122" s="189" t="str">
        <f>VLOOKUP($A122,Startlist!$B:$H,2,FALSE)</f>
        <v>SU</v>
      </c>
      <c r="C122" s="190" t="str">
        <f>VLOOKUP($A122,Startlist!$B:$H,3,FALSE)</f>
        <v>Marten Põder</v>
      </c>
      <c r="D122" s="190" t="str">
        <f>VLOOKUP($A122,Startlist!$B:$H,4,FALSE)</f>
        <v>Freddy Tõnutare</v>
      </c>
      <c r="E122" s="190" t="str">
        <f>VLOOKUP($A122,Startlist!$B:$H,7,FALSE)</f>
        <v>Vaz 2105</v>
      </c>
      <c r="F122" s="91">
        <f>IF(SUMIF('Other Penalties Details'!$A:$A,$A122,'Other Penalties Details'!$B:$B)&gt;0,SUMIF('Other Penalties Details'!$A:$A,$A122,'Other Penalties Details'!$B:$B),"")</f>
      </c>
      <c r="G122" s="91">
        <f>IF(SUMIF('Other Penalties Details'!$A:$A,$A122,'Other Penalties Details'!$C:$C)&gt;0,SUMIF('Other Penalties Details'!$A:$A,$A122,'Other Penalties Details'!$C:$C),"")</f>
        <v>10</v>
      </c>
      <c r="H122" s="91">
        <f>IF(SUMIF('Other Penalties Details'!$A:$A,$A122,'Other Penalties Details'!$D:$D)&gt;0,SUMIF('Other Penalties Details'!$A:$A,$A122,'Other Penalties Details'!$D:$D),"")</f>
        <v>10</v>
      </c>
      <c r="I122" s="91">
        <f>IF(SUMIF('Other Penalties Details'!$A:$A,$A122,'Other Penalties Details'!$E:$E)&gt;0,SUMIF('Other Penalties Details'!$A:$A,$A122,'Other Penalties Details'!$E:$E),"")</f>
      </c>
      <c r="J122" s="90" t="str">
        <f t="shared" si="1"/>
        <v>0:20</v>
      </c>
    </row>
    <row r="123" spans="1:10" ht="14.25" customHeight="1">
      <c r="A123" s="90">
        <v>128</v>
      </c>
      <c r="B123" s="189" t="str">
        <f>VLOOKUP($A123,Startlist!$B:$H,2,FALSE)</f>
        <v>SU</v>
      </c>
      <c r="C123" s="190" t="str">
        <f>VLOOKUP($A123,Startlist!$B:$H,3,FALSE)</f>
        <v>Enn Laansoo, Jr.</v>
      </c>
      <c r="D123" s="190" t="str">
        <f>VLOOKUP($A123,Startlist!$B:$H,4,FALSE)</f>
        <v>Rauno Reap</v>
      </c>
      <c r="E123" s="190" t="str">
        <f>VLOOKUP($A123,Startlist!$B:$H,7,FALSE)</f>
        <v>IZ 2715</v>
      </c>
      <c r="F123" s="91">
        <f>IF(SUMIF('Other Penalties Details'!$A:$A,$A123,'Other Penalties Details'!$B:$B)&gt;0,SUMIF('Other Penalties Details'!$A:$A,$A123,'Other Penalties Details'!$B:$B),"")</f>
      </c>
      <c r="G123" s="91">
        <f>IF(SUMIF('Other Penalties Details'!$A:$A,$A123,'Other Penalties Details'!$C:$C)&gt;0,SUMIF('Other Penalties Details'!$A:$A,$A123,'Other Penalties Details'!$C:$C),"")</f>
        <v>10</v>
      </c>
      <c r="H123" s="91">
        <f>IF(SUMIF('Other Penalties Details'!$A:$A,$A123,'Other Penalties Details'!$D:$D)&gt;0,SUMIF('Other Penalties Details'!$A:$A,$A123,'Other Penalties Details'!$D:$D),"")</f>
      </c>
      <c r="I123" s="91">
        <f>IF(SUMIF('Other Penalties Details'!$A:$A,$A123,'Other Penalties Details'!$E:$E)&gt;0,SUMIF('Other Penalties Details'!$A:$A,$A123,'Other Penalties Details'!$E:$E),"")</f>
      </c>
      <c r="J123" s="90" t="str">
        <f t="shared" si="1"/>
        <v>0:10</v>
      </c>
    </row>
    <row r="124" spans="1:10" ht="14.25" customHeight="1">
      <c r="A124" s="121"/>
      <c r="B124" s="121"/>
      <c r="C124" s="70"/>
      <c r="D124" s="70"/>
      <c r="E124" s="70"/>
      <c r="F124" s="121"/>
      <c r="G124" s="121"/>
      <c r="H124" s="121"/>
      <c r="I124" s="121"/>
      <c r="J124" s="122"/>
    </row>
    <row r="125" spans="1:10" ht="14.25" customHeight="1">
      <c r="A125" s="121"/>
      <c r="B125" s="121"/>
      <c r="C125" s="70"/>
      <c r="D125" s="70"/>
      <c r="E125" s="70"/>
      <c r="F125" s="121"/>
      <c r="G125" s="121"/>
      <c r="H125" s="121"/>
      <c r="I125" s="121"/>
      <c r="J125" s="122"/>
    </row>
    <row r="126" spans="1:10" ht="14.25" customHeight="1">
      <c r="A126" s="121"/>
      <c r="B126" s="121"/>
      <c r="C126" s="70"/>
      <c r="D126" s="70"/>
      <c r="E126" s="70"/>
      <c r="F126" s="121"/>
      <c r="G126" s="121"/>
      <c r="H126" s="121"/>
      <c r="I126" s="121"/>
      <c r="J126" s="122"/>
    </row>
    <row r="127" spans="1:10" ht="14.25" customHeight="1">
      <c r="A127" s="121"/>
      <c r="B127" s="121"/>
      <c r="C127" s="70"/>
      <c r="D127" s="70"/>
      <c r="E127" s="70"/>
      <c r="F127" s="121"/>
      <c r="G127" s="121"/>
      <c r="H127" s="121"/>
      <c r="I127" s="121"/>
      <c r="J127" s="122"/>
    </row>
    <row r="128" spans="1:10" ht="14.25" customHeight="1">
      <c r="A128" s="121"/>
      <c r="B128" s="121"/>
      <c r="C128" s="70"/>
      <c r="D128" s="70"/>
      <c r="E128" s="70"/>
      <c r="F128" s="121"/>
      <c r="G128" s="121"/>
      <c r="H128" s="121"/>
      <c r="I128" s="121"/>
      <c r="J128" s="122"/>
    </row>
    <row r="129" spans="1:10" ht="14.25" customHeight="1">
      <c r="A129" s="121"/>
      <c r="B129" s="121"/>
      <c r="C129" s="70"/>
      <c r="D129" s="70"/>
      <c r="E129" s="70"/>
      <c r="F129" s="121"/>
      <c r="G129" s="121"/>
      <c r="H129" s="121"/>
      <c r="I129" s="121"/>
      <c r="J129" s="122"/>
    </row>
    <row r="130" spans="1:10" ht="14.25" customHeight="1">
      <c r="A130" s="121"/>
      <c r="B130" s="121"/>
      <c r="C130" s="70"/>
      <c r="D130" s="70"/>
      <c r="E130" s="70"/>
      <c r="F130" s="121"/>
      <c r="G130" s="121"/>
      <c r="H130" s="121"/>
      <c r="I130" s="121"/>
      <c r="J130" s="122"/>
    </row>
    <row r="131" spans="1:10" ht="14.25" customHeight="1">
      <c r="A131" s="121"/>
      <c r="B131" s="121"/>
      <c r="C131" s="70"/>
      <c r="D131" s="70"/>
      <c r="E131" s="70"/>
      <c r="F131" s="121"/>
      <c r="G131" s="121"/>
      <c r="H131" s="121"/>
      <c r="I131" s="121"/>
      <c r="J131" s="122"/>
    </row>
    <row r="132" spans="1:10" ht="14.25" customHeight="1">
      <c r="A132" s="121"/>
      <c r="B132" s="121"/>
      <c r="C132" s="70"/>
      <c r="D132" s="70"/>
      <c r="E132" s="70"/>
      <c r="F132" s="121"/>
      <c r="G132" s="121"/>
      <c r="H132" s="121"/>
      <c r="I132" s="121"/>
      <c r="J132" s="122"/>
    </row>
    <row r="133" spans="1:10" ht="14.25" customHeight="1">
      <c r="A133" s="121"/>
      <c r="B133" s="121"/>
      <c r="C133" s="70"/>
      <c r="D133" s="70"/>
      <c r="E133" s="70"/>
      <c r="F133" s="121"/>
      <c r="G133" s="121"/>
      <c r="H133" s="121"/>
      <c r="I133" s="121"/>
      <c r="J133" s="122"/>
    </row>
    <row r="134" spans="1:10" ht="14.25" customHeight="1">
      <c r="A134" s="121"/>
      <c r="B134" s="121"/>
      <c r="C134" s="70"/>
      <c r="D134" s="70"/>
      <c r="E134" s="70"/>
      <c r="F134" s="121"/>
      <c r="G134" s="121"/>
      <c r="H134" s="121"/>
      <c r="I134" s="121"/>
      <c r="J134" s="122"/>
    </row>
    <row r="135" spans="1:10" ht="14.25" customHeight="1">
      <c r="A135" s="121"/>
      <c r="B135" s="121"/>
      <c r="C135" s="70"/>
      <c r="D135" s="70"/>
      <c r="E135" s="70"/>
      <c r="F135" s="121"/>
      <c r="G135" s="121"/>
      <c r="H135" s="121"/>
      <c r="I135" s="121"/>
      <c r="J135" s="122"/>
    </row>
  </sheetData>
  <sheetProtection/>
  <autoFilter ref="A6:J123"/>
  <mergeCells count="5">
    <mergeCell ref="F5:I5"/>
    <mergeCell ref="J5:J6"/>
    <mergeCell ref="A2:J2"/>
    <mergeCell ref="A3:J3"/>
    <mergeCell ref="A4:J4"/>
  </mergeCells>
  <printOptions/>
  <pageMargins left="1.5748031496062993" right="0" top="0" bottom="0" header="0" footer="0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J3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7.8515625" style="0" customWidth="1"/>
    <col min="8" max="8" width="17.00390625" style="0" hidden="1" customWidth="1"/>
  </cols>
  <sheetData>
    <row r="1" spans="1:8" ht="28.5" customHeight="1">
      <c r="A1" s="101" t="s">
        <v>1149</v>
      </c>
      <c r="B1" s="101" t="s">
        <v>1162</v>
      </c>
      <c r="C1" s="101" t="s">
        <v>1159</v>
      </c>
      <c r="D1" s="101" t="s">
        <v>1160</v>
      </c>
      <c r="E1" s="101" t="s">
        <v>1161</v>
      </c>
      <c r="F1" s="108" t="s">
        <v>1151</v>
      </c>
      <c r="G1" s="108" t="s">
        <v>1150</v>
      </c>
      <c r="H1" s="109" t="s">
        <v>1152</v>
      </c>
    </row>
    <row r="2" spans="1:10" s="92" customFormat="1" ht="12.75">
      <c r="A2" s="234">
        <v>10</v>
      </c>
      <c r="B2" s="99">
        <v>10</v>
      </c>
      <c r="C2" s="99"/>
      <c r="D2" s="99"/>
      <c r="E2" s="99"/>
      <c r="F2" s="106" t="s">
        <v>820</v>
      </c>
      <c r="G2" s="107" t="s">
        <v>819</v>
      </c>
      <c r="H2" s="100"/>
      <c r="J2" s="92">
        <f>VLOOKUP(A2,Startlist!B:B,1,FALSE)</f>
        <v>10</v>
      </c>
    </row>
    <row r="3" spans="1:10" ht="12.75">
      <c r="A3" s="235">
        <v>4</v>
      </c>
      <c r="B3" s="99">
        <v>10</v>
      </c>
      <c r="C3" s="99"/>
      <c r="D3" s="99"/>
      <c r="E3" s="99"/>
      <c r="F3" s="106" t="s">
        <v>820</v>
      </c>
      <c r="G3" s="107" t="s">
        <v>819</v>
      </c>
      <c r="H3" s="98"/>
      <c r="J3" s="92">
        <f>VLOOKUP(A3,Startlist!B:B,1,FALSE)</f>
        <v>4</v>
      </c>
    </row>
    <row r="4" spans="1:10" ht="12.75">
      <c r="A4" s="235">
        <v>7</v>
      </c>
      <c r="B4" s="99">
        <v>10</v>
      </c>
      <c r="C4" s="99"/>
      <c r="D4" s="99"/>
      <c r="E4" s="99"/>
      <c r="F4" s="106" t="s">
        <v>820</v>
      </c>
      <c r="G4" s="107" t="s">
        <v>819</v>
      </c>
      <c r="H4" s="98"/>
      <c r="J4" s="92">
        <f>VLOOKUP(A4,Startlist!B:B,1,FALSE)</f>
        <v>7</v>
      </c>
    </row>
    <row r="5" spans="1:10" ht="12.75">
      <c r="A5" s="235">
        <v>17</v>
      </c>
      <c r="B5" s="99">
        <v>10</v>
      </c>
      <c r="C5" s="99"/>
      <c r="D5" s="99"/>
      <c r="E5" s="99"/>
      <c r="F5" s="106" t="s">
        <v>820</v>
      </c>
      <c r="G5" s="107" t="s">
        <v>819</v>
      </c>
      <c r="H5" s="98"/>
      <c r="J5" s="92">
        <f>VLOOKUP(A5,Startlist!B:B,1,FALSE)</f>
        <v>17</v>
      </c>
    </row>
    <row r="6" spans="1:10" ht="12.75">
      <c r="A6" s="235">
        <v>79</v>
      </c>
      <c r="B6" s="99">
        <v>10</v>
      </c>
      <c r="C6" s="99"/>
      <c r="D6" s="99"/>
      <c r="E6" s="99"/>
      <c r="F6" s="106" t="s">
        <v>820</v>
      </c>
      <c r="G6" s="107" t="s">
        <v>819</v>
      </c>
      <c r="H6" s="98"/>
      <c r="J6" s="92">
        <f>VLOOKUP(A6,Startlist!B:B,1,FALSE)</f>
        <v>79</v>
      </c>
    </row>
    <row r="7" spans="1:10" ht="12.75">
      <c r="A7" s="235">
        <v>120</v>
      </c>
      <c r="B7" s="99">
        <v>10</v>
      </c>
      <c r="C7" s="99"/>
      <c r="D7" s="99"/>
      <c r="E7" s="99"/>
      <c r="F7" s="106" t="s">
        <v>820</v>
      </c>
      <c r="G7" s="107" t="s">
        <v>819</v>
      </c>
      <c r="H7" s="98"/>
      <c r="J7" s="92">
        <f>VLOOKUP(A7,Startlist!B:B,1,FALSE)</f>
        <v>120</v>
      </c>
    </row>
    <row r="8" spans="1:10" ht="12.75">
      <c r="A8" s="235">
        <v>17</v>
      </c>
      <c r="B8" s="99">
        <v>10</v>
      </c>
      <c r="C8" s="99"/>
      <c r="D8" s="99"/>
      <c r="E8" s="99"/>
      <c r="F8" s="106" t="s">
        <v>820</v>
      </c>
      <c r="G8" s="107" t="s">
        <v>819</v>
      </c>
      <c r="H8" s="98"/>
      <c r="J8" s="92">
        <f>VLOOKUP(A8,Startlist!B:B,1,FALSE)</f>
        <v>17</v>
      </c>
    </row>
    <row r="9" spans="1:10" ht="12.75">
      <c r="A9" s="235">
        <v>84</v>
      </c>
      <c r="B9" s="99">
        <v>10</v>
      </c>
      <c r="C9" s="99"/>
      <c r="D9" s="99"/>
      <c r="E9" s="99"/>
      <c r="F9" s="106" t="s">
        <v>820</v>
      </c>
      <c r="G9" s="107" t="s">
        <v>819</v>
      </c>
      <c r="H9" s="98"/>
      <c r="J9" s="92">
        <f>VLOOKUP(A9,Startlist!B:B,1,FALSE)</f>
        <v>84</v>
      </c>
    </row>
    <row r="10" spans="1:10" ht="12.75">
      <c r="A10" s="235">
        <v>97</v>
      </c>
      <c r="B10" s="99">
        <v>10</v>
      </c>
      <c r="C10" s="99"/>
      <c r="D10" s="99"/>
      <c r="E10" s="99"/>
      <c r="F10" s="106" t="s">
        <v>820</v>
      </c>
      <c r="G10" s="107" t="s">
        <v>819</v>
      </c>
      <c r="H10" s="98"/>
      <c r="J10" s="92">
        <f>VLOOKUP(A10,Startlist!B:B,1,FALSE)</f>
        <v>97</v>
      </c>
    </row>
    <row r="11" spans="1:10" ht="12.75">
      <c r="A11" s="235">
        <v>122</v>
      </c>
      <c r="B11" s="99">
        <v>10</v>
      </c>
      <c r="C11" s="99"/>
      <c r="D11" s="99"/>
      <c r="E11" s="99"/>
      <c r="F11" s="106" t="s">
        <v>820</v>
      </c>
      <c r="G11" s="107" t="s">
        <v>819</v>
      </c>
      <c r="H11" s="98"/>
      <c r="J11" s="92">
        <f>VLOOKUP(A11,Startlist!B:B,1,FALSE)</f>
        <v>122</v>
      </c>
    </row>
    <row r="12" spans="1:10" ht="12.75">
      <c r="A12" s="235">
        <v>122</v>
      </c>
      <c r="B12" s="99">
        <v>10</v>
      </c>
      <c r="C12" s="99"/>
      <c r="D12" s="99"/>
      <c r="E12" s="99"/>
      <c r="F12" s="106" t="s">
        <v>820</v>
      </c>
      <c r="G12" s="107" t="s">
        <v>819</v>
      </c>
      <c r="H12" s="98"/>
      <c r="J12" s="92">
        <f>VLOOKUP(A12,Startlist!B:B,1,FALSE)</f>
        <v>122</v>
      </c>
    </row>
    <row r="13" spans="1:10" ht="12.75">
      <c r="A13" s="235">
        <v>87</v>
      </c>
      <c r="B13" s="99">
        <v>10</v>
      </c>
      <c r="C13" s="99"/>
      <c r="D13" s="99"/>
      <c r="E13" s="99"/>
      <c r="F13" s="106" t="s">
        <v>820</v>
      </c>
      <c r="G13" s="107" t="s">
        <v>819</v>
      </c>
      <c r="H13" s="98"/>
      <c r="J13" s="92">
        <f>VLOOKUP(A13,Startlist!B:B,1,FALSE)</f>
        <v>87</v>
      </c>
    </row>
    <row r="14" spans="1:10" ht="12.75">
      <c r="A14" s="235">
        <v>97</v>
      </c>
      <c r="B14" s="99">
        <v>10</v>
      </c>
      <c r="C14" s="99"/>
      <c r="D14" s="99"/>
      <c r="E14" s="99"/>
      <c r="F14" s="106" t="s">
        <v>820</v>
      </c>
      <c r="G14" s="107" t="s">
        <v>819</v>
      </c>
      <c r="H14" s="98"/>
      <c r="J14" s="92">
        <f>VLOOKUP(A14,Startlist!B:B,1,FALSE)</f>
        <v>97</v>
      </c>
    </row>
    <row r="15" spans="1:10" ht="12.75">
      <c r="A15" s="235">
        <v>117</v>
      </c>
      <c r="B15" s="99">
        <v>10</v>
      </c>
      <c r="C15" s="99"/>
      <c r="D15" s="99"/>
      <c r="E15" s="99"/>
      <c r="F15" s="106" t="s">
        <v>820</v>
      </c>
      <c r="G15" s="107" t="s">
        <v>819</v>
      </c>
      <c r="H15" s="98"/>
      <c r="J15" s="92">
        <f>VLOOKUP(A15,Startlist!B:B,1,FALSE)</f>
        <v>117</v>
      </c>
    </row>
    <row r="16" spans="1:10" ht="12.75">
      <c r="A16" s="235">
        <v>6</v>
      </c>
      <c r="B16" s="99">
        <v>10</v>
      </c>
      <c r="C16" s="99"/>
      <c r="D16" s="99"/>
      <c r="E16" s="99"/>
      <c r="F16" s="106" t="s">
        <v>820</v>
      </c>
      <c r="G16" s="107" t="s">
        <v>819</v>
      </c>
      <c r="H16" s="98"/>
      <c r="J16" s="92">
        <f>VLOOKUP(A16,Startlist!B:B,1,FALSE)</f>
        <v>6</v>
      </c>
    </row>
    <row r="17" spans="1:10" ht="12.75">
      <c r="A17" s="235">
        <v>3</v>
      </c>
      <c r="B17" s="99">
        <v>10</v>
      </c>
      <c r="C17" s="99"/>
      <c r="D17" s="99"/>
      <c r="E17" s="99"/>
      <c r="F17" s="106" t="s">
        <v>820</v>
      </c>
      <c r="G17" s="107" t="s">
        <v>819</v>
      </c>
      <c r="H17" s="98"/>
      <c r="J17" s="92">
        <f>VLOOKUP(A17,Startlist!B:B,1,FALSE)</f>
        <v>3</v>
      </c>
    </row>
    <row r="18" spans="1:10" ht="12.75">
      <c r="A18" s="235">
        <v>97</v>
      </c>
      <c r="B18" s="99">
        <v>10</v>
      </c>
      <c r="C18" s="99"/>
      <c r="D18" s="99"/>
      <c r="E18" s="99"/>
      <c r="F18" s="106" t="s">
        <v>820</v>
      </c>
      <c r="G18" s="107" t="s">
        <v>819</v>
      </c>
      <c r="H18" s="98"/>
      <c r="J18" s="92">
        <f>VLOOKUP(A18,Startlist!B:B,1,FALSE)</f>
        <v>97</v>
      </c>
    </row>
    <row r="19" spans="1:10" ht="12.75">
      <c r="A19" s="235">
        <v>4</v>
      </c>
      <c r="B19" s="99">
        <v>10</v>
      </c>
      <c r="C19" s="99"/>
      <c r="D19" s="99"/>
      <c r="E19" s="99"/>
      <c r="F19" s="106" t="s">
        <v>820</v>
      </c>
      <c r="G19" s="107" t="s">
        <v>819</v>
      </c>
      <c r="H19" s="98"/>
      <c r="J19" s="92">
        <f>VLOOKUP(A19,Startlist!B:B,1,FALSE)</f>
        <v>4</v>
      </c>
    </row>
    <row r="20" spans="1:10" ht="12.75">
      <c r="A20" s="235">
        <v>7</v>
      </c>
      <c r="B20" s="99">
        <v>10</v>
      </c>
      <c r="C20" s="99"/>
      <c r="D20" s="99"/>
      <c r="E20" s="99"/>
      <c r="F20" s="106" t="s">
        <v>820</v>
      </c>
      <c r="G20" s="107" t="s">
        <v>819</v>
      </c>
      <c r="H20" s="98"/>
      <c r="J20" s="92">
        <f>VLOOKUP(A20,Startlist!B:B,1,FALSE)</f>
        <v>7</v>
      </c>
    </row>
    <row r="21" spans="1:10" ht="12.75">
      <c r="A21" s="235">
        <v>17</v>
      </c>
      <c r="B21" s="99">
        <v>10</v>
      </c>
      <c r="C21" s="99"/>
      <c r="D21" s="99"/>
      <c r="E21" s="99"/>
      <c r="F21" s="106" t="s">
        <v>820</v>
      </c>
      <c r="G21" s="107" t="s">
        <v>819</v>
      </c>
      <c r="H21" s="98"/>
      <c r="J21" s="92">
        <f>VLOOKUP(A21,Startlist!B:B,1,FALSE)</f>
        <v>17</v>
      </c>
    </row>
    <row r="22" spans="1:10" ht="12.75">
      <c r="A22" s="122">
        <v>97</v>
      </c>
      <c r="B22" s="99">
        <v>10</v>
      </c>
      <c r="C22" s="201"/>
      <c r="D22" s="201"/>
      <c r="E22" s="201"/>
      <c r="F22" s="106" t="s">
        <v>820</v>
      </c>
      <c r="G22" s="107" t="s">
        <v>819</v>
      </c>
      <c r="H22" s="98"/>
      <c r="J22" s="92">
        <f>VLOOKUP(A22,Startlist!B:B,1,FALSE)</f>
        <v>97</v>
      </c>
    </row>
    <row r="23" spans="1:10" ht="12.75">
      <c r="A23" s="122">
        <v>99</v>
      </c>
      <c r="B23" s="99">
        <v>10</v>
      </c>
      <c r="C23" s="201"/>
      <c r="D23" s="201"/>
      <c r="E23" s="201"/>
      <c r="F23" s="106" t="s">
        <v>820</v>
      </c>
      <c r="G23" s="107" t="s">
        <v>819</v>
      </c>
      <c r="H23" s="98"/>
      <c r="J23" s="92">
        <f>VLOOKUP(A23,Startlist!B:B,1,FALSE)</f>
        <v>99</v>
      </c>
    </row>
    <row r="24" spans="1:10" ht="12.75">
      <c r="A24" s="122">
        <v>1</v>
      </c>
      <c r="B24" s="99">
        <v>10</v>
      </c>
      <c r="C24" s="201"/>
      <c r="D24" s="201"/>
      <c r="E24" s="201"/>
      <c r="F24" s="106" t="s">
        <v>820</v>
      </c>
      <c r="G24" s="107" t="s">
        <v>819</v>
      </c>
      <c r="H24" s="98"/>
      <c r="J24" s="92">
        <f>VLOOKUP(A24,Startlist!B:B,1,FALSE)</f>
        <v>1</v>
      </c>
    </row>
    <row r="25" spans="1:10" ht="12.75">
      <c r="A25" s="122">
        <v>7</v>
      </c>
      <c r="B25" s="99">
        <v>10</v>
      </c>
      <c r="C25" s="201"/>
      <c r="D25" s="201"/>
      <c r="E25" s="201"/>
      <c r="F25" s="106" t="s">
        <v>820</v>
      </c>
      <c r="G25" s="107" t="s">
        <v>819</v>
      </c>
      <c r="H25" s="98"/>
      <c r="J25" s="92">
        <f>VLOOKUP(A25,Startlist!B:B,1,FALSE)</f>
        <v>7</v>
      </c>
    </row>
    <row r="26" spans="1:10" ht="12.75">
      <c r="A26" s="122">
        <v>38</v>
      </c>
      <c r="B26" s="99">
        <v>10</v>
      </c>
      <c r="C26" s="201"/>
      <c r="D26" s="201"/>
      <c r="E26" s="201"/>
      <c r="F26" s="106" t="s">
        <v>820</v>
      </c>
      <c r="G26" s="107" t="s">
        <v>819</v>
      </c>
      <c r="H26" s="98"/>
      <c r="J26" s="92">
        <f>VLOOKUP(A26,Startlist!B:B,1,FALSE)</f>
        <v>38</v>
      </c>
    </row>
    <row r="27" spans="1:10" ht="12.75">
      <c r="A27" s="122">
        <v>42</v>
      </c>
      <c r="B27" s="99">
        <v>10</v>
      </c>
      <c r="C27" s="201"/>
      <c r="D27" s="201"/>
      <c r="E27" s="201"/>
      <c r="F27" s="106" t="s">
        <v>820</v>
      </c>
      <c r="G27" s="107" t="s">
        <v>819</v>
      </c>
      <c r="H27" s="98"/>
      <c r="J27" s="92">
        <f>VLOOKUP(A27,Startlist!B:B,1,FALSE)</f>
        <v>42</v>
      </c>
    </row>
    <row r="28" spans="1:10" ht="12.75">
      <c r="A28" s="122">
        <v>7</v>
      </c>
      <c r="B28" s="99">
        <v>10</v>
      </c>
      <c r="C28" s="201"/>
      <c r="D28" s="201"/>
      <c r="E28" s="201"/>
      <c r="F28" s="106" t="s">
        <v>820</v>
      </c>
      <c r="G28" s="107" t="s">
        <v>819</v>
      </c>
      <c r="H28" s="98"/>
      <c r="J28" s="92">
        <f>VLOOKUP(A28,Startlist!B:B,1,FALSE)</f>
        <v>7</v>
      </c>
    </row>
    <row r="29" spans="1:10" ht="12.75">
      <c r="A29" s="122">
        <v>7</v>
      </c>
      <c r="B29" s="99">
        <v>10</v>
      </c>
      <c r="C29" s="201"/>
      <c r="D29" s="201"/>
      <c r="E29" s="201"/>
      <c r="F29" s="106" t="s">
        <v>820</v>
      </c>
      <c r="G29" s="107" t="s">
        <v>819</v>
      </c>
      <c r="H29" s="98"/>
      <c r="J29" s="92">
        <f>VLOOKUP(A29,Startlist!B:B,1,FALSE)</f>
        <v>7</v>
      </c>
    </row>
    <row r="30" spans="1:10" ht="12.75">
      <c r="A30" s="122">
        <v>120</v>
      </c>
      <c r="B30" s="99">
        <v>10</v>
      </c>
      <c r="C30" s="201"/>
      <c r="D30" s="201"/>
      <c r="E30" s="201"/>
      <c r="F30" s="106" t="s">
        <v>820</v>
      </c>
      <c r="G30" s="107" t="s">
        <v>819</v>
      </c>
      <c r="H30" s="98"/>
      <c r="J30" s="92">
        <f>VLOOKUP(A30,Startlist!B:B,1,FALSE)</f>
        <v>120</v>
      </c>
    </row>
    <row r="31" spans="1:10" ht="12.75">
      <c r="A31" s="122">
        <v>120</v>
      </c>
      <c r="B31" s="99">
        <v>10</v>
      </c>
      <c r="C31" s="201"/>
      <c r="D31" s="201"/>
      <c r="E31" s="201"/>
      <c r="F31" s="106" t="s">
        <v>820</v>
      </c>
      <c r="G31" s="107" t="s">
        <v>819</v>
      </c>
      <c r="H31" s="98"/>
      <c r="J31" s="92">
        <f>VLOOKUP(A31,Startlist!B:B,1,FALSE)</f>
        <v>120</v>
      </c>
    </row>
    <row r="32" spans="1:10" ht="12.75">
      <c r="A32" s="122">
        <v>120</v>
      </c>
      <c r="B32" s="99">
        <v>10</v>
      </c>
      <c r="C32" s="201"/>
      <c r="D32" s="201"/>
      <c r="E32" s="201"/>
      <c r="F32" s="106" t="s">
        <v>820</v>
      </c>
      <c r="G32" s="107" t="s">
        <v>819</v>
      </c>
      <c r="H32" s="98"/>
      <c r="J32" s="92">
        <f>VLOOKUP(A32,Startlist!B:B,1,FALSE)</f>
        <v>120</v>
      </c>
    </row>
    <row r="33" spans="1:10" ht="12.75">
      <c r="A33" s="122">
        <v>17</v>
      </c>
      <c r="B33" s="99">
        <v>10</v>
      </c>
      <c r="C33" s="201"/>
      <c r="D33" s="201"/>
      <c r="E33" s="201"/>
      <c r="F33" s="106" t="s">
        <v>820</v>
      </c>
      <c r="G33" s="107" t="s">
        <v>819</v>
      </c>
      <c r="H33" s="98"/>
      <c r="J33" s="92">
        <f>VLOOKUP(A33,Startlist!B:B,1,FALSE)</f>
        <v>17</v>
      </c>
    </row>
    <row r="34" spans="1:10" ht="12.75">
      <c r="A34" s="122">
        <v>24</v>
      </c>
      <c r="B34" s="201">
        <v>10</v>
      </c>
      <c r="C34" s="201"/>
      <c r="D34" s="201"/>
      <c r="E34" s="201"/>
      <c r="F34" s="106" t="s">
        <v>820</v>
      </c>
      <c r="G34" s="107" t="s">
        <v>819</v>
      </c>
      <c r="H34" s="98"/>
      <c r="J34" s="92">
        <f>VLOOKUP(A34,Startlist!B:B,1,FALSE)</f>
        <v>24</v>
      </c>
    </row>
    <row r="35" spans="1:10" ht="12.75">
      <c r="A35" s="122">
        <v>19</v>
      </c>
      <c r="B35" s="99">
        <v>10</v>
      </c>
      <c r="C35" s="201"/>
      <c r="D35" s="201"/>
      <c r="E35" s="201"/>
      <c r="F35" s="106" t="s">
        <v>820</v>
      </c>
      <c r="G35" s="107" t="s">
        <v>2126</v>
      </c>
      <c r="H35" s="98"/>
      <c r="J35" s="92">
        <f>VLOOKUP(A35,Startlist!B:B,1,FALSE)</f>
        <v>19</v>
      </c>
    </row>
    <row r="36" spans="1:10" ht="12.75">
      <c r="A36" s="122">
        <v>85</v>
      </c>
      <c r="B36" s="99">
        <v>10</v>
      </c>
      <c r="C36" s="201"/>
      <c r="D36" s="201"/>
      <c r="E36" s="201"/>
      <c r="F36" s="106" t="s">
        <v>820</v>
      </c>
      <c r="G36" s="107" t="s">
        <v>2126</v>
      </c>
      <c r="H36" s="98"/>
      <c r="J36" s="92">
        <f>VLOOKUP(A36,Startlist!B:B,1,FALSE)</f>
        <v>85</v>
      </c>
    </row>
    <row r="37" spans="1:10" ht="12.75">
      <c r="A37" s="122">
        <v>115</v>
      </c>
      <c r="B37" s="99">
        <v>10</v>
      </c>
      <c r="C37" s="201"/>
      <c r="D37" s="201"/>
      <c r="E37" s="201"/>
      <c r="F37" s="106" t="s">
        <v>820</v>
      </c>
      <c r="G37" s="107" t="s">
        <v>2126</v>
      </c>
      <c r="H37" s="98"/>
      <c r="J37" s="92">
        <f>VLOOKUP(A37,Startlist!B:B,1,FALSE)</f>
        <v>115</v>
      </c>
    </row>
    <row r="38" spans="1:10" ht="12.75">
      <c r="A38" s="122">
        <v>58</v>
      </c>
      <c r="B38" s="99">
        <v>10</v>
      </c>
      <c r="C38" s="201"/>
      <c r="D38" s="201"/>
      <c r="E38" s="201"/>
      <c r="F38" s="106" t="s">
        <v>820</v>
      </c>
      <c r="G38" s="107" t="s">
        <v>2126</v>
      </c>
      <c r="H38" s="98"/>
      <c r="J38" s="92">
        <f>VLOOKUP(A38,Startlist!B:B,1,FALSE)</f>
        <v>58</v>
      </c>
    </row>
    <row r="39" spans="1:10" ht="12.75">
      <c r="A39" s="122">
        <v>58</v>
      </c>
      <c r="B39" s="99">
        <v>10</v>
      </c>
      <c r="C39" s="201"/>
      <c r="D39" s="201"/>
      <c r="E39" s="201"/>
      <c r="F39" s="106" t="s">
        <v>820</v>
      </c>
      <c r="G39" s="107" t="s">
        <v>2126</v>
      </c>
      <c r="H39" s="98"/>
      <c r="J39" s="92">
        <f>VLOOKUP(A39,Startlist!B:B,1,FALSE)</f>
        <v>58</v>
      </c>
    </row>
    <row r="40" spans="1:10" ht="12.75">
      <c r="A40" s="122">
        <v>91</v>
      </c>
      <c r="B40" s="99">
        <v>10</v>
      </c>
      <c r="C40" s="201"/>
      <c r="D40" s="201"/>
      <c r="E40" s="201"/>
      <c r="F40" s="106" t="s">
        <v>820</v>
      </c>
      <c r="G40" s="107" t="s">
        <v>2126</v>
      </c>
      <c r="H40" s="98"/>
      <c r="J40" s="92">
        <f>VLOOKUP(A40,Startlist!B:B,1,FALSE)</f>
        <v>91</v>
      </c>
    </row>
    <row r="41" spans="1:10" ht="12.75">
      <c r="A41" s="122">
        <v>125</v>
      </c>
      <c r="B41" s="99">
        <v>10</v>
      </c>
      <c r="C41" s="201"/>
      <c r="D41" s="201"/>
      <c r="E41" s="201"/>
      <c r="F41" s="106" t="s">
        <v>820</v>
      </c>
      <c r="G41" s="107" t="s">
        <v>2126</v>
      </c>
      <c r="H41" s="98"/>
      <c r="J41" s="92">
        <f>VLOOKUP(A41,Startlist!B:B,1,FALSE)</f>
        <v>125</v>
      </c>
    </row>
    <row r="42" spans="1:10" ht="12.75">
      <c r="A42" s="122">
        <v>17</v>
      </c>
      <c r="B42" s="99">
        <v>10</v>
      </c>
      <c r="C42" s="201"/>
      <c r="D42" s="201"/>
      <c r="E42" s="201"/>
      <c r="F42" s="106" t="s">
        <v>820</v>
      </c>
      <c r="G42" s="107" t="s">
        <v>2126</v>
      </c>
      <c r="H42" s="98"/>
      <c r="J42" s="92">
        <f>VLOOKUP(A42,Startlist!B:B,1,FALSE)</f>
        <v>17</v>
      </c>
    </row>
    <row r="43" spans="1:10" ht="12.75">
      <c r="A43" s="122">
        <v>85</v>
      </c>
      <c r="B43" s="99">
        <v>10</v>
      </c>
      <c r="C43" s="201"/>
      <c r="D43" s="201"/>
      <c r="E43" s="201"/>
      <c r="F43" s="106" t="s">
        <v>820</v>
      </c>
      <c r="G43" s="107" t="s">
        <v>2126</v>
      </c>
      <c r="H43" s="98"/>
      <c r="J43" s="92">
        <f>VLOOKUP(A43,Startlist!B:B,1,FALSE)</f>
        <v>85</v>
      </c>
    </row>
    <row r="44" spans="1:10" ht="12.75">
      <c r="A44" s="122">
        <v>115</v>
      </c>
      <c r="B44" s="99">
        <v>10</v>
      </c>
      <c r="C44" s="201"/>
      <c r="D44" s="201"/>
      <c r="E44" s="201"/>
      <c r="F44" s="106" t="s">
        <v>820</v>
      </c>
      <c r="G44" s="107" t="s">
        <v>2126</v>
      </c>
      <c r="H44" s="98"/>
      <c r="J44" s="92">
        <f>VLOOKUP(A44,Startlist!B:B,1,FALSE)</f>
        <v>115</v>
      </c>
    </row>
    <row r="45" spans="1:10" ht="12.75">
      <c r="A45" s="122">
        <v>97</v>
      </c>
      <c r="B45" s="99">
        <v>10</v>
      </c>
      <c r="C45" s="201"/>
      <c r="D45" s="201"/>
      <c r="E45" s="201"/>
      <c r="F45" s="106" t="s">
        <v>820</v>
      </c>
      <c r="G45" s="107" t="s">
        <v>2126</v>
      </c>
      <c r="H45" s="98"/>
      <c r="J45" s="92">
        <f>VLOOKUP(A45,Startlist!B:B,1,FALSE)</f>
        <v>97</v>
      </c>
    </row>
    <row r="46" spans="1:10" ht="12.75">
      <c r="A46" s="122">
        <v>38</v>
      </c>
      <c r="B46" s="201">
        <v>10</v>
      </c>
      <c r="C46" s="201"/>
      <c r="D46" s="201"/>
      <c r="E46" s="201"/>
      <c r="F46" s="106" t="s">
        <v>820</v>
      </c>
      <c r="G46" s="107" t="s">
        <v>2126</v>
      </c>
      <c r="H46" s="98"/>
      <c r="J46" s="92">
        <f>VLOOKUP(A46,Startlist!B:B,1,FALSE)</f>
        <v>38</v>
      </c>
    </row>
    <row r="47" spans="1:10" ht="12.75">
      <c r="A47" s="122">
        <v>6</v>
      </c>
      <c r="B47" s="201"/>
      <c r="C47" s="201">
        <v>10</v>
      </c>
      <c r="D47" s="201"/>
      <c r="E47" s="201"/>
      <c r="F47" s="106" t="s">
        <v>820</v>
      </c>
      <c r="G47" s="107" t="s">
        <v>2311</v>
      </c>
      <c r="H47" s="98"/>
      <c r="J47" s="92">
        <f>VLOOKUP(A47,Startlist!B:B,1,FALSE)</f>
        <v>6</v>
      </c>
    </row>
    <row r="48" spans="1:10" ht="12.75">
      <c r="A48" s="122">
        <v>19</v>
      </c>
      <c r="B48" s="201"/>
      <c r="C48" s="201">
        <v>10</v>
      </c>
      <c r="D48" s="201"/>
      <c r="E48" s="201"/>
      <c r="F48" s="106" t="s">
        <v>820</v>
      </c>
      <c r="G48" s="107" t="s">
        <v>2311</v>
      </c>
      <c r="H48" s="98"/>
      <c r="J48" s="92">
        <f>VLOOKUP(A48,Startlist!B:B,1,FALSE)</f>
        <v>19</v>
      </c>
    </row>
    <row r="49" spans="1:10" ht="12.75">
      <c r="A49" s="122">
        <v>88</v>
      </c>
      <c r="B49" s="201"/>
      <c r="C49" s="201">
        <v>10</v>
      </c>
      <c r="D49" s="201"/>
      <c r="E49" s="201"/>
      <c r="F49" s="106" t="s">
        <v>820</v>
      </c>
      <c r="G49" s="107" t="s">
        <v>2311</v>
      </c>
      <c r="H49" s="98"/>
      <c r="J49" s="92">
        <f>VLOOKUP(A49,Startlist!B:B,1,FALSE)</f>
        <v>88</v>
      </c>
    </row>
    <row r="50" spans="1:10" ht="12.75">
      <c r="A50" s="122">
        <v>12</v>
      </c>
      <c r="B50" s="201"/>
      <c r="C50" s="201">
        <v>10</v>
      </c>
      <c r="D50" s="201"/>
      <c r="E50" s="201"/>
      <c r="F50" s="106" t="s">
        <v>820</v>
      </c>
      <c r="G50" s="107" t="s">
        <v>2311</v>
      </c>
      <c r="H50" s="98"/>
      <c r="J50" s="92">
        <f>VLOOKUP(A50,Startlist!B:B,1,FALSE)</f>
        <v>12</v>
      </c>
    </row>
    <row r="51" spans="1:10" ht="12.75">
      <c r="A51" s="122">
        <v>97</v>
      </c>
      <c r="B51" s="201"/>
      <c r="C51" s="201">
        <v>10</v>
      </c>
      <c r="D51" s="201"/>
      <c r="E51" s="201"/>
      <c r="F51" s="106" t="s">
        <v>820</v>
      </c>
      <c r="G51" s="107" t="s">
        <v>2311</v>
      </c>
      <c r="H51" s="98"/>
      <c r="J51" s="92">
        <f>VLOOKUP(A51,Startlist!B:B,1,FALSE)</f>
        <v>97</v>
      </c>
    </row>
    <row r="52" spans="1:10" ht="12.75">
      <c r="A52" s="122">
        <v>115</v>
      </c>
      <c r="B52" s="201"/>
      <c r="C52" s="201">
        <v>10</v>
      </c>
      <c r="D52" s="201"/>
      <c r="E52" s="201"/>
      <c r="F52" s="106" t="s">
        <v>820</v>
      </c>
      <c r="G52" s="107" t="s">
        <v>2311</v>
      </c>
      <c r="H52" s="98"/>
      <c r="J52" s="92">
        <f>VLOOKUP(A52,Startlist!B:B,1,FALSE)</f>
        <v>115</v>
      </c>
    </row>
    <row r="53" spans="1:10" ht="12.75">
      <c r="A53" s="122">
        <v>16</v>
      </c>
      <c r="B53" s="201"/>
      <c r="C53" s="201">
        <v>10</v>
      </c>
      <c r="D53" s="201"/>
      <c r="E53" s="201"/>
      <c r="F53" s="106" t="s">
        <v>820</v>
      </c>
      <c r="G53" s="107" t="s">
        <v>2311</v>
      </c>
      <c r="H53" s="98"/>
      <c r="J53" s="92">
        <f>VLOOKUP(A53,Startlist!B:B,1,FALSE)</f>
        <v>16</v>
      </c>
    </row>
    <row r="54" spans="1:10" ht="12.75">
      <c r="A54" s="122">
        <v>65</v>
      </c>
      <c r="B54" s="201"/>
      <c r="C54" s="201">
        <v>10</v>
      </c>
      <c r="D54" s="201"/>
      <c r="E54" s="201"/>
      <c r="F54" s="106" t="s">
        <v>820</v>
      </c>
      <c r="G54" s="107" t="s">
        <v>2311</v>
      </c>
      <c r="H54" s="98"/>
      <c r="J54" s="92">
        <f>VLOOKUP(A54,Startlist!B:B,1,FALSE)</f>
        <v>65</v>
      </c>
    </row>
    <row r="55" spans="1:10" ht="12.75">
      <c r="A55" s="122">
        <v>97</v>
      </c>
      <c r="B55" s="201"/>
      <c r="C55" s="201">
        <v>10</v>
      </c>
      <c r="D55" s="201"/>
      <c r="E55" s="201"/>
      <c r="F55" s="106" t="s">
        <v>820</v>
      </c>
      <c r="G55" s="107" t="s">
        <v>2311</v>
      </c>
      <c r="H55" s="98"/>
      <c r="J55" s="92">
        <f>VLOOKUP(A55,Startlist!B:B,1,FALSE)</f>
        <v>97</v>
      </c>
    </row>
    <row r="56" spans="1:10" ht="12.75">
      <c r="A56" s="122">
        <v>97</v>
      </c>
      <c r="B56" s="201"/>
      <c r="C56" s="201">
        <v>10</v>
      </c>
      <c r="D56" s="201"/>
      <c r="E56" s="201"/>
      <c r="F56" s="106" t="s">
        <v>820</v>
      </c>
      <c r="G56" s="107" t="s">
        <v>2311</v>
      </c>
      <c r="H56" s="98"/>
      <c r="J56" s="92">
        <f>VLOOKUP(A56,Startlist!B:B,1,FALSE)</f>
        <v>97</v>
      </c>
    </row>
    <row r="57" spans="1:10" ht="12.75">
      <c r="A57" s="122">
        <v>127</v>
      </c>
      <c r="B57" s="201"/>
      <c r="C57" s="201">
        <v>10</v>
      </c>
      <c r="D57" s="201"/>
      <c r="E57" s="201"/>
      <c r="F57" s="106" t="s">
        <v>820</v>
      </c>
      <c r="G57" s="107" t="s">
        <v>2311</v>
      </c>
      <c r="H57" s="98"/>
      <c r="J57" s="92">
        <f>VLOOKUP(A57,Startlist!B:B,1,FALSE)</f>
        <v>127</v>
      </c>
    </row>
    <row r="58" spans="1:10" ht="12.75">
      <c r="A58" s="122">
        <v>102</v>
      </c>
      <c r="B58" s="201"/>
      <c r="C58" s="201">
        <v>10</v>
      </c>
      <c r="D58" s="201"/>
      <c r="E58" s="201"/>
      <c r="F58" s="106" t="s">
        <v>820</v>
      </c>
      <c r="G58" s="107" t="s">
        <v>2311</v>
      </c>
      <c r="H58" s="98" t="str">
        <f>IF(A58="","",VLOOKUP(A58,Startlist!B:E,3,FALSE)&amp;" / "&amp;VLOOKUP(A58,Startlist!B:E,3,FALSE))</f>
        <v>Kalju Kallasmaa / Kalju Kallasmaa</v>
      </c>
      <c r="J58" s="92">
        <f>VLOOKUP(A58,Startlist!B:B,1,FALSE)</f>
        <v>102</v>
      </c>
    </row>
    <row r="59" spans="1:10" ht="12.75">
      <c r="A59" s="122">
        <v>125</v>
      </c>
      <c r="B59" s="201"/>
      <c r="C59" s="201">
        <v>10</v>
      </c>
      <c r="D59" s="201"/>
      <c r="E59" s="201"/>
      <c r="F59" s="106" t="s">
        <v>820</v>
      </c>
      <c r="G59" s="107" t="s">
        <v>2311</v>
      </c>
      <c r="H59" s="98" t="str">
        <f>IF(A59="","",VLOOKUP(A59,Startlist!B:E,3,FALSE)&amp;" / "&amp;VLOOKUP(A59,Startlist!B:E,3,FALSE))</f>
        <v>Agnes Ristolainen / Agnes Ristolainen</v>
      </c>
      <c r="J59" s="92">
        <f>VLOOKUP(A59,Startlist!B:B,1,FALSE)</f>
        <v>125</v>
      </c>
    </row>
    <row r="60" spans="1:10" ht="12.75">
      <c r="A60" s="122">
        <v>97</v>
      </c>
      <c r="B60" s="201"/>
      <c r="C60" s="201">
        <v>10</v>
      </c>
      <c r="D60" s="201"/>
      <c r="E60" s="201"/>
      <c r="F60" s="106" t="s">
        <v>820</v>
      </c>
      <c r="G60" s="107" t="s">
        <v>2311</v>
      </c>
      <c r="H60" s="98" t="str">
        <f>IF(A60="","",VLOOKUP(A60,Startlist!B:E,3,FALSE)&amp;" / "&amp;VLOOKUP(A60,Startlist!B:E,3,FALSE))</f>
        <v>Frants Seer / Frants Seer</v>
      </c>
      <c r="J60" s="92">
        <f>VLOOKUP(A60,Startlist!B:B,1,FALSE)</f>
        <v>97</v>
      </c>
    </row>
    <row r="61" spans="1:10" ht="12.75">
      <c r="A61" s="122">
        <v>97</v>
      </c>
      <c r="B61" s="201"/>
      <c r="C61" s="201">
        <v>10</v>
      </c>
      <c r="D61" s="201"/>
      <c r="E61" s="201"/>
      <c r="F61" s="106" t="s">
        <v>820</v>
      </c>
      <c r="G61" s="107" t="s">
        <v>2311</v>
      </c>
      <c r="H61" s="98" t="str">
        <f>IF(A61="","",VLOOKUP(A61,Startlist!B:E,3,FALSE)&amp;" / "&amp;VLOOKUP(A61,Startlist!B:E,3,FALSE))</f>
        <v>Frants Seer / Frants Seer</v>
      </c>
      <c r="J61" s="92">
        <f>VLOOKUP(A61,Startlist!B:B,1,FALSE)</f>
        <v>97</v>
      </c>
    </row>
    <row r="62" spans="1:10" ht="12.75">
      <c r="A62" s="122">
        <v>97</v>
      </c>
      <c r="B62" s="201"/>
      <c r="C62" s="201">
        <v>10</v>
      </c>
      <c r="D62" s="201"/>
      <c r="E62" s="201"/>
      <c r="F62" s="106" t="s">
        <v>820</v>
      </c>
      <c r="G62" s="107" t="s">
        <v>2311</v>
      </c>
      <c r="H62" s="98" t="str">
        <f>IF(A62="","",VLOOKUP(A62,Startlist!B:E,3,FALSE)&amp;" / "&amp;VLOOKUP(A62,Startlist!B:E,3,FALSE))</f>
        <v>Frants Seer / Frants Seer</v>
      </c>
      <c r="J62" s="92">
        <f>VLOOKUP(A62,Startlist!B:B,1,FALSE)</f>
        <v>97</v>
      </c>
    </row>
    <row r="63" spans="1:10" ht="12.75">
      <c r="A63" s="122">
        <v>115</v>
      </c>
      <c r="B63" s="201"/>
      <c r="C63" s="201">
        <v>10</v>
      </c>
      <c r="D63" s="201"/>
      <c r="E63" s="201"/>
      <c r="F63" s="106" t="s">
        <v>820</v>
      </c>
      <c r="G63" s="107" t="s">
        <v>2311</v>
      </c>
      <c r="H63" s="98" t="str">
        <f>IF(A63="","",VLOOKUP(A63,Startlist!B:E,3,FALSE)&amp;" / "&amp;VLOOKUP(A63,Startlist!B:E,3,FALSE))</f>
        <v>Karl-Erik Rajasalu / Karl-Erik Rajasalu</v>
      </c>
      <c r="J63" s="92">
        <f>VLOOKUP(A63,Startlist!B:B,1,FALSE)</f>
        <v>115</v>
      </c>
    </row>
    <row r="64" spans="1:10" ht="12.75">
      <c r="A64" s="122">
        <v>7</v>
      </c>
      <c r="B64" s="201"/>
      <c r="C64" s="201">
        <v>10</v>
      </c>
      <c r="D64" s="201"/>
      <c r="E64" s="201"/>
      <c r="F64" s="106" t="s">
        <v>820</v>
      </c>
      <c r="G64" s="107" t="s">
        <v>2311</v>
      </c>
      <c r="H64" s="98" t="str">
        <f>IF(A64="","",VLOOKUP(A64,Startlist!B:E,3,FALSE)&amp;" / "&amp;VLOOKUP(A64,Startlist!B:E,3,FALSE))</f>
        <v>Sebastian Kupri / Sebastian Kupri</v>
      </c>
      <c r="J64" s="92">
        <f>VLOOKUP(A64,Startlist!B:B,1,FALSE)</f>
        <v>7</v>
      </c>
    </row>
    <row r="65" spans="1:10" ht="12.75">
      <c r="A65" s="122">
        <v>115</v>
      </c>
      <c r="B65" s="201"/>
      <c r="C65" s="201">
        <v>10</v>
      </c>
      <c r="D65" s="201"/>
      <c r="E65" s="201"/>
      <c r="F65" s="106" t="s">
        <v>820</v>
      </c>
      <c r="G65" s="107" t="s">
        <v>2311</v>
      </c>
      <c r="H65" s="98" t="str">
        <f>IF(A65="","",VLOOKUP(A65,Startlist!B:E,3,FALSE)&amp;" / "&amp;VLOOKUP(A65,Startlist!B:E,3,FALSE))</f>
        <v>Karl-Erik Rajasalu / Karl-Erik Rajasalu</v>
      </c>
      <c r="J65" s="92">
        <f>VLOOKUP(A65,Startlist!B:B,1,FALSE)</f>
        <v>115</v>
      </c>
    </row>
    <row r="66" spans="1:10" ht="12.75">
      <c r="A66" s="122">
        <v>6</v>
      </c>
      <c r="B66" s="201"/>
      <c r="C66" s="201">
        <v>10</v>
      </c>
      <c r="D66" s="201"/>
      <c r="E66" s="201"/>
      <c r="F66" s="106" t="s">
        <v>820</v>
      </c>
      <c r="G66" s="107" t="s">
        <v>2311</v>
      </c>
      <c r="H66" s="98" t="str">
        <f>IF(A66="","",VLOOKUP(A66,Startlist!B:E,3,FALSE)&amp;" / "&amp;VLOOKUP(A66,Startlist!B:E,3,FALSE))</f>
        <v>Romario Voksepp / Romario Voksepp</v>
      </c>
      <c r="J66" s="92">
        <f>VLOOKUP(A66,Startlist!B:B,1,FALSE)</f>
        <v>6</v>
      </c>
    </row>
    <row r="67" spans="1:10" ht="12.75">
      <c r="A67" s="122">
        <v>128</v>
      </c>
      <c r="B67" s="201"/>
      <c r="C67" s="201">
        <v>10</v>
      </c>
      <c r="D67" s="201"/>
      <c r="E67" s="201"/>
      <c r="F67" s="106" t="s">
        <v>820</v>
      </c>
      <c r="G67" s="107" t="s">
        <v>2311</v>
      </c>
      <c r="H67" s="98" t="str">
        <f>IF(A67="","",VLOOKUP(A67,Startlist!B:E,3,FALSE)&amp;" / "&amp;VLOOKUP(A67,Startlist!B:E,3,FALSE))</f>
        <v>Enn Laansoo, Jr. / Enn Laansoo, Jr.</v>
      </c>
      <c r="J67" s="92">
        <f>VLOOKUP(A67,Startlist!B:B,1,FALSE)</f>
        <v>128</v>
      </c>
    </row>
    <row r="68" spans="1:10" ht="12.75">
      <c r="A68" s="122">
        <v>61</v>
      </c>
      <c r="B68" s="201"/>
      <c r="C68" s="201">
        <v>60</v>
      </c>
      <c r="D68" s="201"/>
      <c r="E68" s="201"/>
      <c r="F68" s="106" t="s">
        <v>2125</v>
      </c>
      <c r="G68" s="107" t="s">
        <v>2311</v>
      </c>
      <c r="H68" s="98" t="str">
        <f>IF(A68="","",VLOOKUP(A68,Startlist!B:E,3,FALSE)&amp;" / "&amp;VLOOKUP(A68,Startlist!B:E,3,FALSE))</f>
        <v>Vaido Järvela / Vaido Järvela</v>
      </c>
      <c r="J68" s="92">
        <f>VLOOKUP(A68,Startlist!B:B,1,FALSE)</f>
        <v>61</v>
      </c>
    </row>
    <row r="69" spans="1:10" ht="12.75">
      <c r="A69" s="122">
        <v>7</v>
      </c>
      <c r="B69" s="201"/>
      <c r="C69" s="201"/>
      <c r="D69" s="201">
        <v>10</v>
      </c>
      <c r="E69" s="201"/>
      <c r="F69" s="106" t="s">
        <v>820</v>
      </c>
      <c r="G69" s="107" t="s">
        <v>361</v>
      </c>
      <c r="H69" s="98" t="str">
        <f>IF(A69="","",VLOOKUP(A69,Startlist!B:E,3,FALSE)&amp;" / "&amp;VLOOKUP(A69,Startlist!B:E,3,FALSE))</f>
        <v>Sebastian Kupri / Sebastian Kupri</v>
      </c>
      <c r="J69" s="92">
        <f>VLOOKUP(A69,Startlist!B:B,1,FALSE)</f>
        <v>7</v>
      </c>
    </row>
    <row r="70" spans="1:10" ht="12.75">
      <c r="A70" s="122">
        <v>122</v>
      </c>
      <c r="B70" s="201"/>
      <c r="C70" s="201"/>
      <c r="D70" s="201">
        <v>10</v>
      </c>
      <c r="E70" s="201"/>
      <c r="F70" s="106" t="s">
        <v>820</v>
      </c>
      <c r="G70" s="107" t="s">
        <v>361</v>
      </c>
      <c r="H70" s="98" t="str">
        <f>IF(A70="","",VLOOKUP(A70,Startlist!B:E,3,FALSE)&amp;" / "&amp;VLOOKUP(A70,Startlist!B:E,3,FALSE))</f>
        <v>Harold Vilson / Harold Vilson</v>
      </c>
      <c r="J70" s="92">
        <f>VLOOKUP(A70,Startlist!B:B,1,FALSE)</f>
        <v>122</v>
      </c>
    </row>
    <row r="71" spans="1:10" ht="12.75">
      <c r="A71" s="122">
        <v>19</v>
      </c>
      <c r="B71" s="201"/>
      <c r="C71" s="201"/>
      <c r="D71" s="201">
        <v>10</v>
      </c>
      <c r="E71" s="201"/>
      <c r="F71" s="106" t="s">
        <v>820</v>
      </c>
      <c r="G71" s="107" t="s">
        <v>361</v>
      </c>
      <c r="H71" s="98" t="str">
        <f>IF(A71="","",VLOOKUP(A71,Startlist!B:E,3,FALSE)&amp;" / "&amp;VLOOKUP(A71,Startlist!B:E,3,FALSE))</f>
        <v>Risto Mõik / Risto Mõik</v>
      </c>
      <c r="J71" s="92">
        <f>VLOOKUP(A71,Startlist!B:B,1,FALSE)</f>
        <v>19</v>
      </c>
    </row>
    <row r="72" spans="1:10" ht="12.75">
      <c r="A72" s="122">
        <v>25</v>
      </c>
      <c r="B72" s="201"/>
      <c r="C72" s="201"/>
      <c r="D72" s="201">
        <v>10</v>
      </c>
      <c r="E72" s="201"/>
      <c r="F72" s="106" t="s">
        <v>820</v>
      </c>
      <c r="G72" s="107" t="s">
        <v>361</v>
      </c>
      <c r="H72" s="98" t="str">
        <f>IF(A72="","",VLOOKUP(A72,Startlist!B:E,3,FALSE)&amp;" / "&amp;VLOOKUP(A72,Startlist!B:E,3,FALSE))</f>
        <v>Markus Tammoja / Markus Tammoja</v>
      </c>
      <c r="J72" s="92">
        <f>VLOOKUP(A72,Startlist!B:B,1,FALSE)</f>
        <v>25</v>
      </c>
    </row>
    <row r="73" spans="1:10" ht="12.75">
      <c r="A73" s="122">
        <v>79</v>
      </c>
      <c r="B73" s="201"/>
      <c r="C73" s="201"/>
      <c r="D73" s="201">
        <v>10</v>
      </c>
      <c r="E73" s="201"/>
      <c r="F73" s="106" t="s">
        <v>820</v>
      </c>
      <c r="G73" s="107" t="s">
        <v>361</v>
      </c>
      <c r="H73" s="98" t="str">
        <f>IF(A73="","",VLOOKUP(A73,Startlist!B:E,3,FALSE)&amp;" / "&amp;VLOOKUP(A73,Startlist!B:E,3,FALSE))</f>
        <v>Andreas Liiv / Andreas Liiv</v>
      </c>
      <c r="J73" s="92">
        <f>VLOOKUP(A73,Startlist!B:B,1,FALSE)</f>
        <v>79</v>
      </c>
    </row>
    <row r="74" spans="1:10" ht="12.75">
      <c r="A74" s="122">
        <v>7</v>
      </c>
      <c r="B74" s="201"/>
      <c r="C74" s="201"/>
      <c r="D74" s="201">
        <v>10</v>
      </c>
      <c r="E74" s="201"/>
      <c r="F74" s="106" t="s">
        <v>820</v>
      </c>
      <c r="G74" s="107" t="s">
        <v>362</v>
      </c>
      <c r="H74" s="98" t="str">
        <f>IF(A74="","",VLOOKUP(A74,Startlist!B:E,3,FALSE)&amp;" / "&amp;VLOOKUP(A74,Startlist!B:E,3,FALSE))</f>
        <v>Sebastian Kupri / Sebastian Kupri</v>
      </c>
      <c r="J74" s="92">
        <f>VLOOKUP(A74,Startlist!B:B,1,FALSE)</f>
        <v>7</v>
      </c>
    </row>
    <row r="75" spans="1:10" ht="12.75">
      <c r="A75" s="122">
        <v>3</v>
      </c>
      <c r="B75" s="201"/>
      <c r="C75" s="201"/>
      <c r="D75" s="201">
        <v>10</v>
      </c>
      <c r="E75" s="201"/>
      <c r="F75" s="106" t="s">
        <v>820</v>
      </c>
      <c r="G75" s="107" t="s">
        <v>362</v>
      </c>
      <c r="H75" s="98" t="str">
        <f>IF(A75="","",VLOOKUP(A75,Startlist!B:E,3,FALSE)&amp;" / "&amp;VLOOKUP(A75,Startlist!B:E,3,FALSE))</f>
        <v>Henry Tegova / Henry Tegova</v>
      </c>
      <c r="J75" s="92">
        <f>VLOOKUP(A75,Startlist!B:B,1,FALSE)</f>
        <v>3</v>
      </c>
    </row>
    <row r="76" spans="1:10" ht="12.75">
      <c r="A76" s="122">
        <v>1</v>
      </c>
      <c r="B76" s="201"/>
      <c r="C76" s="201"/>
      <c r="D76" s="201">
        <v>10</v>
      </c>
      <c r="E76" s="201"/>
      <c r="F76" s="106" t="s">
        <v>820</v>
      </c>
      <c r="G76" s="107" t="s">
        <v>362</v>
      </c>
      <c r="H76" s="98" t="str">
        <f>IF(A76="","",VLOOKUP(A76,Startlist!B:E,3,FALSE)&amp;" / "&amp;VLOOKUP(A76,Startlist!B:E,3,FALSE))</f>
        <v>Oskar Männamets / Oskar Männamets</v>
      </c>
      <c r="J76" s="92">
        <f>VLOOKUP(A76,Startlist!B:B,1,FALSE)</f>
        <v>1</v>
      </c>
    </row>
    <row r="77" spans="1:10" ht="12.75">
      <c r="A77" s="122">
        <v>29</v>
      </c>
      <c r="B77" s="201"/>
      <c r="C77" s="201"/>
      <c r="D77" s="201">
        <v>10</v>
      </c>
      <c r="E77" s="201"/>
      <c r="F77" s="106" t="s">
        <v>820</v>
      </c>
      <c r="G77" s="107" t="s">
        <v>362</v>
      </c>
      <c r="H77" s="98" t="str">
        <f>IF(A77="","",VLOOKUP(A77,Startlist!B:E,3,FALSE)&amp;" / "&amp;VLOOKUP(A77,Startlist!B:E,3,FALSE))</f>
        <v>Are Uurimäe / Are Uurimäe</v>
      </c>
      <c r="J77" s="92">
        <f>VLOOKUP(A77,Startlist!B:B,1,FALSE)</f>
        <v>29</v>
      </c>
    </row>
    <row r="78" spans="1:10" ht="12.75">
      <c r="A78" s="122">
        <v>124</v>
      </c>
      <c r="B78" s="201"/>
      <c r="C78" s="201"/>
      <c r="D78" s="201">
        <v>10</v>
      </c>
      <c r="E78" s="201"/>
      <c r="F78" s="106" t="s">
        <v>820</v>
      </c>
      <c r="G78" s="107" t="s">
        <v>362</v>
      </c>
      <c r="H78" s="98" t="str">
        <f>IF(A78="","",VLOOKUP(A78,Startlist!B:E,3,FALSE)&amp;" / "&amp;VLOOKUP(A78,Startlist!B:E,3,FALSE))</f>
        <v>Chris Männik / Chris Männik</v>
      </c>
      <c r="J78" s="92">
        <f>VLOOKUP(A78,Startlist!B:B,1,FALSE)</f>
        <v>124</v>
      </c>
    </row>
    <row r="79" spans="1:10" ht="12.75">
      <c r="A79" s="122">
        <v>10</v>
      </c>
      <c r="B79" s="201"/>
      <c r="C79" s="201"/>
      <c r="D79" s="201">
        <v>10</v>
      </c>
      <c r="E79" s="201"/>
      <c r="F79" s="106" t="s">
        <v>820</v>
      </c>
      <c r="G79" s="107" t="s">
        <v>362</v>
      </c>
      <c r="H79" s="98" t="str">
        <f>IF(A79="","",VLOOKUP(A79,Startlist!B:E,3,FALSE)&amp;" / "&amp;VLOOKUP(A79,Startlist!B:E,3,FALSE))</f>
        <v>Kristian Hallikmägi / Kristian Hallikmägi</v>
      </c>
      <c r="J79" s="92">
        <f>VLOOKUP(A79,Startlist!B:B,1,FALSE)</f>
        <v>10</v>
      </c>
    </row>
    <row r="80" spans="1:10" ht="12.75">
      <c r="A80" s="122">
        <v>10</v>
      </c>
      <c r="B80" s="201"/>
      <c r="C80" s="201"/>
      <c r="D80" s="201">
        <v>10</v>
      </c>
      <c r="E80" s="201"/>
      <c r="F80" s="106" t="s">
        <v>820</v>
      </c>
      <c r="G80" s="107" t="s">
        <v>362</v>
      </c>
      <c r="H80" s="98" t="str">
        <f>IF(A80="","",VLOOKUP(A80,Startlist!B:E,3,FALSE)&amp;" / "&amp;VLOOKUP(A80,Startlist!B:E,3,FALSE))</f>
        <v>Kristian Hallikmägi / Kristian Hallikmägi</v>
      </c>
      <c r="J80" s="92">
        <f>VLOOKUP(A80,Startlist!B:B,1,FALSE)</f>
        <v>10</v>
      </c>
    </row>
    <row r="81" spans="1:10" ht="12.75">
      <c r="A81" s="122">
        <v>25</v>
      </c>
      <c r="B81" s="201"/>
      <c r="C81" s="201"/>
      <c r="D81" s="201">
        <v>10</v>
      </c>
      <c r="E81" s="201"/>
      <c r="F81" s="106" t="s">
        <v>820</v>
      </c>
      <c r="G81" s="107" t="s">
        <v>362</v>
      </c>
      <c r="H81" s="98" t="str">
        <f>IF(A81="","",VLOOKUP(A81,Startlist!B:E,3,FALSE)&amp;" / "&amp;VLOOKUP(A81,Startlist!B:E,3,FALSE))</f>
        <v>Markus Tammoja / Markus Tammoja</v>
      </c>
      <c r="J81" s="92">
        <f>VLOOKUP(A81,Startlist!B:B,1,FALSE)</f>
        <v>25</v>
      </c>
    </row>
    <row r="82" spans="1:10" ht="12.75">
      <c r="A82" s="122">
        <v>60</v>
      </c>
      <c r="B82" s="201"/>
      <c r="C82" s="201"/>
      <c r="D82" s="201">
        <v>10</v>
      </c>
      <c r="E82" s="201"/>
      <c r="F82" s="106" t="s">
        <v>820</v>
      </c>
      <c r="G82" s="107" t="s">
        <v>362</v>
      </c>
      <c r="H82" s="127" t="str">
        <f>IF(A82="","",VLOOKUP(A82,Startlist!B:E,3,FALSE)&amp;" / "&amp;VLOOKUP(A82,Startlist!B:E,3,FALSE))</f>
        <v>Meelis Paur / Meelis Paur</v>
      </c>
      <c r="I82" s="32"/>
      <c r="J82" s="92">
        <f>VLOOKUP(A82,Startlist!B:B,1,FALSE)</f>
        <v>60</v>
      </c>
    </row>
    <row r="83" spans="1:10" ht="12.75">
      <c r="A83" s="122">
        <v>103</v>
      </c>
      <c r="B83" s="201"/>
      <c r="C83" s="201"/>
      <c r="D83" s="201">
        <v>10</v>
      </c>
      <c r="E83" s="201"/>
      <c r="F83" s="106" t="s">
        <v>820</v>
      </c>
      <c r="G83" s="107" t="s">
        <v>362</v>
      </c>
      <c r="H83" s="127" t="str">
        <f>IF(A83="","",VLOOKUP(A83,Startlist!B:E,3,FALSE)&amp;" / "&amp;VLOOKUP(A83,Startlist!B:E,3,FALSE))</f>
        <v>Cärolyn Soidla / Cärolyn Soidla</v>
      </c>
      <c r="I83" s="32"/>
      <c r="J83" s="92">
        <f>VLOOKUP(A83,Startlist!B:B,1,FALSE)</f>
        <v>103</v>
      </c>
    </row>
    <row r="84" spans="1:10" ht="12.75">
      <c r="A84" s="122">
        <v>115</v>
      </c>
      <c r="B84" s="201"/>
      <c r="C84" s="201"/>
      <c r="D84" s="201">
        <v>10</v>
      </c>
      <c r="E84" s="201"/>
      <c r="F84" s="106" t="s">
        <v>820</v>
      </c>
      <c r="G84" s="107" t="s">
        <v>362</v>
      </c>
      <c r="H84" s="127" t="str">
        <f>IF(A84="","",VLOOKUP(A84,Startlist!B:E,3,FALSE)&amp;" / "&amp;VLOOKUP(A84,Startlist!B:E,3,FALSE))</f>
        <v>Karl-Erik Rajasalu / Karl-Erik Rajasalu</v>
      </c>
      <c r="I84" s="32"/>
      <c r="J84" s="92">
        <f>VLOOKUP(A84,Startlist!B:B,1,FALSE)</f>
        <v>115</v>
      </c>
    </row>
    <row r="85" spans="1:10" ht="12.75">
      <c r="A85" s="122">
        <v>124</v>
      </c>
      <c r="B85" s="201"/>
      <c r="C85" s="201"/>
      <c r="D85" s="201">
        <v>10</v>
      </c>
      <c r="E85" s="201"/>
      <c r="F85" s="106" t="s">
        <v>820</v>
      </c>
      <c r="G85" s="107" t="s">
        <v>362</v>
      </c>
      <c r="H85" s="127" t="str">
        <f>IF(A85="","",VLOOKUP(A85,Startlist!B:E,3,FALSE)&amp;" / "&amp;VLOOKUP(A85,Startlist!B:E,3,FALSE))</f>
        <v>Chris Männik / Chris Männik</v>
      </c>
      <c r="I85" s="32"/>
      <c r="J85" s="92">
        <f>VLOOKUP(A85,Startlist!B:B,1,FALSE)</f>
        <v>124</v>
      </c>
    </row>
    <row r="86" spans="1:10" ht="12.75">
      <c r="A86" s="122">
        <v>6</v>
      </c>
      <c r="B86" s="201"/>
      <c r="C86" s="201"/>
      <c r="D86" s="201">
        <v>10</v>
      </c>
      <c r="E86" s="201"/>
      <c r="F86" s="106" t="s">
        <v>820</v>
      </c>
      <c r="G86" s="107" t="s">
        <v>362</v>
      </c>
      <c r="H86" s="127" t="str">
        <f>IF(A86="","",VLOOKUP(A86,Startlist!B:E,3,FALSE)&amp;" / "&amp;VLOOKUP(A86,Startlist!B:E,3,FALSE))</f>
        <v>Romario Voksepp / Romario Voksepp</v>
      </c>
      <c r="I86" s="32"/>
      <c r="J86" s="92">
        <f>VLOOKUP(A86,Startlist!B:B,1,FALSE)</f>
        <v>6</v>
      </c>
    </row>
    <row r="87" spans="1:10" ht="12.75">
      <c r="A87" s="122">
        <v>6</v>
      </c>
      <c r="B87" s="201"/>
      <c r="C87" s="201"/>
      <c r="D87" s="201">
        <v>10</v>
      </c>
      <c r="E87" s="201"/>
      <c r="F87" s="106" t="s">
        <v>820</v>
      </c>
      <c r="G87" s="107" t="s">
        <v>362</v>
      </c>
      <c r="H87" s="127" t="str">
        <f>IF(A87="","",VLOOKUP(A87,Startlist!B:E,3,FALSE)&amp;" / "&amp;VLOOKUP(A87,Startlist!B:E,3,FALSE))</f>
        <v>Romario Voksepp / Romario Voksepp</v>
      </c>
      <c r="I87" s="32"/>
      <c r="J87" s="92">
        <f>VLOOKUP(A87,Startlist!B:B,1,FALSE)</f>
        <v>6</v>
      </c>
    </row>
    <row r="88" spans="1:10" ht="12.75">
      <c r="A88" s="122">
        <v>11</v>
      </c>
      <c r="B88" s="201"/>
      <c r="C88" s="201"/>
      <c r="D88" s="201">
        <v>10</v>
      </c>
      <c r="E88" s="201"/>
      <c r="F88" s="106" t="s">
        <v>820</v>
      </c>
      <c r="G88" s="107" t="s">
        <v>362</v>
      </c>
      <c r="H88" s="127" t="str">
        <f>IF(A88="","",VLOOKUP(A88,Startlist!B:E,3,FALSE)&amp;" / "&amp;VLOOKUP(A88,Startlist!B:E,3,FALSE))</f>
        <v>Rainer Raun / Rainer Raun</v>
      </c>
      <c r="I88" s="32"/>
      <c r="J88" s="92">
        <f>VLOOKUP(A88,Startlist!B:B,1,FALSE)</f>
        <v>11</v>
      </c>
    </row>
    <row r="89" spans="1:10" ht="12.75">
      <c r="A89" s="122">
        <v>47</v>
      </c>
      <c r="B89" s="201"/>
      <c r="C89" s="201"/>
      <c r="D89" s="201">
        <v>10</v>
      </c>
      <c r="E89" s="201"/>
      <c r="F89" s="106" t="s">
        <v>820</v>
      </c>
      <c r="G89" s="107" t="s">
        <v>362</v>
      </c>
      <c r="H89" s="127" t="str">
        <f>IF(A89="","",VLOOKUP(A89,Startlist!B:E,3,FALSE)&amp;" / "&amp;VLOOKUP(A89,Startlist!B:E,3,FALSE))</f>
        <v>Raivo Poom / Raivo Poom</v>
      </c>
      <c r="I89" s="32"/>
      <c r="J89" s="92">
        <f>VLOOKUP(A89,Startlist!B:B,1,FALSE)</f>
        <v>47</v>
      </c>
    </row>
    <row r="90" spans="1:10" ht="12.75">
      <c r="A90" s="122">
        <v>110</v>
      </c>
      <c r="B90" s="201"/>
      <c r="C90" s="201"/>
      <c r="D90" s="201">
        <v>10</v>
      </c>
      <c r="E90" s="201"/>
      <c r="F90" s="106" t="s">
        <v>820</v>
      </c>
      <c r="G90" s="107" t="s">
        <v>362</v>
      </c>
      <c r="H90" s="127" t="str">
        <f>IF(A90="","",VLOOKUP(A90,Startlist!B:E,3,FALSE)&amp;" / "&amp;VLOOKUP(A90,Startlist!B:E,3,FALSE))</f>
        <v>Laura Asu / Laura Asu</v>
      </c>
      <c r="I90" s="32"/>
      <c r="J90" s="92">
        <f>VLOOKUP(A90,Startlist!B:B,1,FALSE)</f>
        <v>110</v>
      </c>
    </row>
    <row r="91" spans="1:10" ht="12.75">
      <c r="A91" s="122">
        <v>110</v>
      </c>
      <c r="B91" s="201"/>
      <c r="C91" s="201"/>
      <c r="D91" s="201">
        <v>10</v>
      </c>
      <c r="E91" s="201"/>
      <c r="F91" s="106" t="s">
        <v>820</v>
      </c>
      <c r="G91" s="107" t="s">
        <v>362</v>
      </c>
      <c r="H91" s="127" t="str">
        <f>IF(A91="","",VLOOKUP(A91,Startlist!B:E,3,FALSE)&amp;" / "&amp;VLOOKUP(A91,Startlist!B:E,3,FALSE))</f>
        <v>Laura Asu / Laura Asu</v>
      </c>
      <c r="I91" s="32"/>
      <c r="J91" s="92">
        <f>VLOOKUP(A91,Startlist!B:B,1,FALSE)</f>
        <v>110</v>
      </c>
    </row>
    <row r="92" spans="1:10" ht="12.75">
      <c r="A92" s="122">
        <v>127</v>
      </c>
      <c r="B92" s="201"/>
      <c r="C92" s="201"/>
      <c r="D92" s="201">
        <v>10</v>
      </c>
      <c r="E92" s="201"/>
      <c r="F92" s="106" t="s">
        <v>820</v>
      </c>
      <c r="G92" s="107" t="s">
        <v>362</v>
      </c>
      <c r="H92" s="127" t="str">
        <f>IF(A92="","",VLOOKUP(A92,Startlist!B:E,3,FALSE)&amp;" / "&amp;VLOOKUP(A92,Startlist!B:E,3,FALSE))</f>
        <v>Marten Põder / Marten Põder</v>
      </c>
      <c r="I92" s="32"/>
      <c r="J92" s="92">
        <f>VLOOKUP(A92,Startlist!B:B,1,FALSE)</f>
        <v>127</v>
      </c>
    </row>
    <row r="93" spans="1:10" ht="12.75">
      <c r="A93" s="122">
        <v>6</v>
      </c>
      <c r="B93" s="201"/>
      <c r="C93" s="201"/>
      <c r="D93" s="201">
        <v>10</v>
      </c>
      <c r="E93" s="201"/>
      <c r="F93" s="106" t="s">
        <v>820</v>
      </c>
      <c r="G93" s="107" t="s">
        <v>362</v>
      </c>
      <c r="H93" s="127" t="str">
        <f>IF(A93="","",VLOOKUP(A93,Startlist!B:E,3,FALSE)&amp;" / "&amp;VLOOKUP(A93,Startlist!B:E,3,FALSE))</f>
        <v>Romario Voksepp / Romario Voksepp</v>
      </c>
      <c r="I93" s="32"/>
      <c r="J93" s="92">
        <f>VLOOKUP(A93,Startlist!B:B,1,FALSE)</f>
        <v>6</v>
      </c>
    </row>
    <row r="94" spans="1:10" ht="12.75">
      <c r="A94" s="122">
        <v>6</v>
      </c>
      <c r="B94" s="201"/>
      <c r="C94" s="201"/>
      <c r="D94" s="201">
        <v>10</v>
      </c>
      <c r="E94" s="201"/>
      <c r="F94" s="106" t="s">
        <v>820</v>
      </c>
      <c r="G94" s="107" t="s">
        <v>362</v>
      </c>
      <c r="H94" s="127" t="str">
        <f>IF(A94="","",VLOOKUP(A94,Startlist!B:E,3,FALSE)&amp;" / "&amp;VLOOKUP(A94,Startlist!B:E,3,FALSE))</f>
        <v>Romario Voksepp / Romario Voksepp</v>
      </c>
      <c r="I94" s="32"/>
      <c r="J94" s="92">
        <f>VLOOKUP(A94,Startlist!B:B,1,FALSE)</f>
        <v>6</v>
      </c>
    </row>
    <row r="95" spans="1:10" ht="12.75">
      <c r="A95" s="122">
        <v>69</v>
      </c>
      <c r="B95" s="201"/>
      <c r="C95" s="201"/>
      <c r="D95" s="201">
        <v>10</v>
      </c>
      <c r="E95" s="201"/>
      <c r="F95" s="106" t="s">
        <v>820</v>
      </c>
      <c r="G95" s="107" t="s">
        <v>362</v>
      </c>
      <c r="H95" s="127" t="str">
        <f>IF(A95="","",VLOOKUP(A95,Startlist!B:E,3,FALSE)&amp;" / "&amp;VLOOKUP(A95,Startlist!B:E,3,FALSE))</f>
        <v>Timmo Kroonmäe / Timmo Kroonmäe</v>
      </c>
      <c r="I95" s="32"/>
      <c r="J95" s="92">
        <f>VLOOKUP(A95,Startlist!B:B,1,FALSE)</f>
        <v>69</v>
      </c>
    </row>
    <row r="96" spans="1:10" ht="12.75">
      <c r="A96" s="122">
        <v>12</v>
      </c>
      <c r="B96" s="201"/>
      <c r="C96" s="201"/>
      <c r="D96" s="201">
        <v>10</v>
      </c>
      <c r="E96" s="201"/>
      <c r="F96" s="106" t="s">
        <v>820</v>
      </c>
      <c r="G96" s="107" t="s">
        <v>362</v>
      </c>
      <c r="H96" s="127" t="str">
        <f>IF(A96="","",VLOOKUP(A96,Startlist!B:E,3,FALSE)&amp;" / "&amp;VLOOKUP(A96,Startlist!B:E,3,FALSE))</f>
        <v>Henri Ääremaa / Henri Ääremaa</v>
      </c>
      <c r="I96" s="32"/>
      <c r="J96" s="92">
        <f>VLOOKUP(A96,Startlist!B:B,1,FALSE)</f>
        <v>12</v>
      </c>
    </row>
    <row r="97" spans="1:10" ht="12.75">
      <c r="A97" s="122">
        <v>18</v>
      </c>
      <c r="B97" s="201"/>
      <c r="C97" s="201"/>
      <c r="D97" s="201">
        <v>10</v>
      </c>
      <c r="E97" s="201"/>
      <c r="F97" s="106" t="s">
        <v>820</v>
      </c>
      <c r="G97" s="107" t="s">
        <v>362</v>
      </c>
      <c r="H97" s="127" t="str">
        <f>IF(A97="","",VLOOKUP(A97,Startlist!B:E,3,FALSE)&amp;" / "&amp;VLOOKUP(A97,Startlist!B:E,3,FALSE))</f>
        <v>Kevin Lempu / Kevin Lempu</v>
      </c>
      <c r="I97" s="32"/>
      <c r="J97" s="92">
        <f>VLOOKUP(A97,Startlist!B:B,1,FALSE)</f>
        <v>18</v>
      </c>
    </row>
    <row r="98" spans="1:10" ht="12.75">
      <c r="A98" s="122">
        <v>1</v>
      </c>
      <c r="B98" s="201"/>
      <c r="C98" s="201"/>
      <c r="D98" s="201">
        <v>60</v>
      </c>
      <c r="E98" s="201"/>
      <c r="F98" s="106" t="s">
        <v>2125</v>
      </c>
      <c r="G98" s="107" t="s">
        <v>362</v>
      </c>
      <c r="H98" s="127" t="str">
        <f>IF(A98="","",VLOOKUP(A98,Startlist!B:E,3,FALSE)&amp;" / "&amp;VLOOKUP(A98,Startlist!B:E,3,FALSE))</f>
        <v>Oskar Männamets / Oskar Männamets</v>
      </c>
      <c r="I98" s="32"/>
      <c r="J98" s="92">
        <f>VLOOKUP(A98,Startlist!B:B,1,FALSE)</f>
        <v>1</v>
      </c>
    </row>
    <row r="99" spans="1:10" ht="12.75">
      <c r="A99" s="122">
        <v>4</v>
      </c>
      <c r="B99" s="201"/>
      <c r="C99" s="201"/>
      <c r="D99" s="201">
        <v>60</v>
      </c>
      <c r="E99" s="201"/>
      <c r="F99" s="106" t="s">
        <v>2125</v>
      </c>
      <c r="G99" s="107" t="s">
        <v>362</v>
      </c>
      <c r="H99" s="127" t="str">
        <f>IF(A99="","",VLOOKUP(A99,Startlist!B:E,3,FALSE)&amp;" / "&amp;VLOOKUP(A99,Startlist!B:E,3,FALSE))</f>
        <v>Albert Ako Kokk / Albert Ako Kokk</v>
      </c>
      <c r="I99" s="32"/>
      <c r="J99" s="92">
        <f>VLOOKUP(A99,Startlist!B:B,1,FALSE)</f>
        <v>4</v>
      </c>
    </row>
    <row r="100" spans="1:10" ht="12.75">
      <c r="A100" s="122">
        <v>7</v>
      </c>
      <c r="B100" s="201"/>
      <c r="C100" s="201"/>
      <c r="D100" s="201">
        <v>60</v>
      </c>
      <c r="E100" s="201"/>
      <c r="F100" s="106" t="s">
        <v>2125</v>
      </c>
      <c r="G100" s="107" t="s">
        <v>362</v>
      </c>
      <c r="H100" s="127" t="str">
        <f>IF(A100="","",VLOOKUP(A100,Startlist!B:E,3,FALSE)&amp;" / "&amp;VLOOKUP(A100,Startlist!B:E,3,FALSE))</f>
        <v>Sebastian Kupri / Sebastian Kupri</v>
      </c>
      <c r="I100" s="32"/>
      <c r="J100" s="92">
        <f>VLOOKUP(A100,Startlist!B:B,1,FALSE)</f>
        <v>7</v>
      </c>
    </row>
    <row r="101" spans="1:10" ht="12.75">
      <c r="A101" s="122"/>
      <c r="B101" s="201"/>
      <c r="C101" s="201"/>
      <c r="D101" s="201"/>
      <c r="E101" s="201"/>
      <c r="F101" s="106"/>
      <c r="G101" s="107"/>
      <c r="H101" s="127">
        <f>IF(A101="","",VLOOKUP(A101,Startlist!B:E,3,FALSE)&amp;" / "&amp;VLOOKUP(A101,Startlist!B:E,3,FALSE))</f>
      </c>
      <c r="I101" s="32"/>
      <c r="J101" s="92"/>
    </row>
    <row r="102" spans="1:10" ht="12.75">
      <c r="A102" s="122"/>
      <c r="B102" s="201"/>
      <c r="C102" s="201"/>
      <c r="D102" s="201"/>
      <c r="E102" s="201"/>
      <c r="F102" s="106"/>
      <c r="G102" s="107"/>
      <c r="H102" s="127">
        <f>IF(A102="","",VLOOKUP(A102,Startlist!B:E,3,FALSE)&amp;" / "&amp;VLOOKUP(A102,Startlist!B:E,3,FALSE))</f>
      </c>
      <c r="I102" s="32"/>
      <c r="J102" s="92"/>
    </row>
    <row r="103" spans="1:10" ht="12.75">
      <c r="A103" s="122"/>
      <c r="B103" s="201"/>
      <c r="C103" s="201"/>
      <c r="D103" s="201"/>
      <c r="E103" s="201"/>
      <c r="F103" s="106"/>
      <c r="G103" s="107"/>
      <c r="H103" s="127">
        <f>IF(A103="","",VLOOKUP(A103,Startlist!B:E,3,FALSE)&amp;" / "&amp;VLOOKUP(A103,Startlist!B:E,3,FALSE))</f>
      </c>
      <c r="I103" s="32"/>
      <c r="J103" s="92"/>
    </row>
    <row r="104" spans="1:10" ht="12.75">
      <c r="A104" s="122"/>
      <c r="B104" s="201"/>
      <c r="C104" s="201"/>
      <c r="D104" s="201"/>
      <c r="E104" s="201"/>
      <c r="F104" s="106"/>
      <c r="G104" s="107"/>
      <c r="H104" s="127">
        <f>IF(A104="","",VLOOKUP(A104,Startlist!B:E,3,FALSE)&amp;" / "&amp;VLOOKUP(A104,Startlist!B:E,3,FALSE))</f>
      </c>
      <c r="I104" s="32"/>
      <c r="J104" s="92"/>
    </row>
    <row r="105" spans="1:10" ht="12.75">
      <c r="A105" s="122"/>
      <c r="B105" s="201"/>
      <c r="C105" s="201"/>
      <c r="D105" s="201"/>
      <c r="E105" s="201"/>
      <c r="F105" s="106"/>
      <c r="G105" s="107"/>
      <c r="H105" s="127">
        <f>IF(A105="","",VLOOKUP(A105,Startlist!B:E,3,FALSE)&amp;" / "&amp;VLOOKUP(A105,Startlist!B:E,3,FALSE))</f>
      </c>
      <c r="I105" s="32"/>
      <c r="J105" s="92"/>
    </row>
    <row r="106" spans="1:10" ht="12.75">
      <c r="A106" s="122"/>
      <c r="B106" s="201"/>
      <c r="C106" s="201"/>
      <c r="D106" s="201"/>
      <c r="E106" s="201"/>
      <c r="F106" s="106"/>
      <c r="G106" s="107"/>
      <c r="H106" s="127">
        <f>IF(A106="","",VLOOKUP(A106,Startlist!B:E,3,FALSE)&amp;" / "&amp;VLOOKUP(A106,Startlist!B:E,3,FALSE))</f>
      </c>
      <c r="I106" s="32"/>
      <c r="J106" s="92"/>
    </row>
    <row r="107" spans="1:10" ht="12.75">
      <c r="A107" s="122"/>
      <c r="B107" s="201"/>
      <c r="C107" s="201"/>
      <c r="D107" s="201"/>
      <c r="E107" s="201"/>
      <c r="F107" s="106"/>
      <c r="G107" s="107"/>
      <c r="H107" s="127">
        <f>IF(A107="","",VLOOKUP(A107,Startlist!B:E,3,FALSE)&amp;" / "&amp;VLOOKUP(A107,Startlist!B:E,3,FALSE))</f>
      </c>
      <c r="I107" s="32"/>
      <c r="J107" s="92"/>
    </row>
    <row r="108" spans="1:10" ht="12.75">
      <c r="A108" s="122"/>
      <c r="B108" s="201"/>
      <c r="C108" s="201"/>
      <c r="D108" s="201"/>
      <c r="E108" s="201"/>
      <c r="F108" s="106"/>
      <c r="G108" s="107"/>
      <c r="H108" s="127">
        <f>IF(A108="","",VLOOKUP(A108,Startlist!B:E,3,FALSE)&amp;" / "&amp;VLOOKUP(A108,Startlist!B:E,3,FALSE))</f>
      </c>
      <c r="I108" s="32"/>
      <c r="J108" s="92"/>
    </row>
    <row r="109" spans="1:10" ht="12.75">
      <c r="A109" s="122"/>
      <c r="B109" s="201"/>
      <c r="C109" s="201"/>
      <c r="D109" s="201"/>
      <c r="E109" s="201"/>
      <c r="F109" s="106"/>
      <c r="G109" s="107"/>
      <c r="H109" s="127">
        <f>IF(A109="","",VLOOKUP(A109,Startlist!B:E,3,FALSE)&amp;" / "&amp;VLOOKUP(A109,Startlist!B:E,3,FALSE))</f>
      </c>
      <c r="I109" s="32"/>
      <c r="J109" s="92"/>
    </row>
    <row r="110" spans="1:10" ht="12.75">
      <c r="A110" s="122"/>
      <c r="B110" s="201"/>
      <c r="C110" s="201"/>
      <c r="D110" s="201"/>
      <c r="E110" s="201"/>
      <c r="F110" s="106"/>
      <c r="G110" s="107"/>
      <c r="H110" s="127">
        <f>IF(A110="","",VLOOKUP(A110,Startlist!B:E,3,FALSE)&amp;" / "&amp;VLOOKUP(A110,Startlist!B:E,3,FALSE))</f>
      </c>
      <c r="I110" s="32"/>
      <c r="J110" s="92"/>
    </row>
    <row r="111" spans="1:10" ht="12.75">
      <c r="A111" s="122"/>
      <c r="B111" s="201"/>
      <c r="C111" s="201"/>
      <c r="D111" s="201"/>
      <c r="E111" s="201"/>
      <c r="F111" s="106"/>
      <c r="G111" s="107"/>
      <c r="H111" s="127">
        <f>IF(A111="","",VLOOKUP(A111,Startlist!B:E,3,FALSE)&amp;" / "&amp;VLOOKUP(A111,Startlist!B:E,3,FALSE))</f>
      </c>
      <c r="I111" s="32"/>
      <c r="J111" s="92"/>
    </row>
    <row r="112" spans="1:10" ht="12.75">
      <c r="A112" s="122"/>
      <c r="B112" s="201"/>
      <c r="C112" s="201"/>
      <c r="D112" s="201"/>
      <c r="E112" s="201"/>
      <c r="F112" s="106"/>
      <c r="G112" s="107"/>
      <c r="H112" s="127">
        <f>IF(A112="","",VLOOKUP(A112,Startlist!B:E,3,FALSE)&amp;" / "&amp;VLOOKUP(A112,Startlist!B:E,3,FALSE))</f>
      </c>
      <c r="I112" s="32"/>
      <c r="J112" s="92"/>
    </row>
    <row r="113" spans="1:10" ht="12.75">
      <c r="A113" s="122"/>
      <c r="B113" s="201"/>
      <c r="C113" s="201"/>
      <c r="D113" s="201"/>
      <c r="E113" s="201"/>
      <c r="F113" s="106"/>
      <c r="G113" s="107"/>
      <c r="H113" s="127">
        <f>IF(A113="","",VLOOKUP(A113,Startlist!B:E,3,FALSE)&amp;" / "&amp;VLOOKUP(A113,Startlist!B:E,3,FALSE))</f>
      </c>
      <c r="I113" s="32"/>
      <c r="J113" s="92"/>
    </row>
    <row r="114" spans="1:10" ht="12.75">
      <c r="A114" s="122"/>
      <c r="B114" s="201"/>
      <c r="C114" s="201"/>
      <c r="D114" s="201"/>
      <c r="E114" s="201"/>
      <c r="F114" s="106"/>
      <c r="G114" s="107"/>
      <c r="H114" s="127">
        <f>IF(A114="","",VLOOKUP(A114,Startlist!B:E,3,FALSE)&amp;" / "&amp;VLOOKUP(A114,Startlist!B:E,3,FALSE))</f>
      </c>
      <c r="I114" s="32"/>
      <c r="J114" s="92"/>
    </row>
    <row r="115" spans="1:10" ht="12.75">
      <c r="A115" s="122"/>
      <c r="B115" s="201"/>
      <c r="C115" s="201"/>
      <c r="D115" s="201"/>
      <c r="E115" s="201"/>
      <c r="F115" s="106"/>
      <c r="G115" s="107"/>
      <c r="H115" s="127">
        <f>IF(A115="","",VLOOKUP(A115,Startlist!B:E,3,FALSE)&amp;" / "&amp;VLOOKUP(A115,Startlist!B:E,3,FALSE))</f>
      </c>
      <c r="I115" s="32"/>
      <c r="J115" s="92"/>
    </row>
    <row r="116" spans="1:10" ht="12.75">
      <c r="A116" s="122"/>
      <c r="B116" s="201"/>
      <c r="C116" s="201"/>
      <c r="D116" s="201"/>
      <c r="E116" s="201"/>
      <c r="F116" s="106"/>
      <c r="G116" s="107"/>
      <c r="H116" s="127">
        <f>IF(A116="","",VLOOKUP(A116,Startlist!B:E,3,FALSE)&amp;" / "&amp;VLOOKUP(A116,Startlist!B:E,3,FALSE))</f>
      </c>
      <c r="I116" s="32"/>
      <c r="J116" s="92"/>
    </row>
    <row r="117" spans="1:10" ht="12.75">
      <c r="A117" s="122"/>
      <c r="B117" s="201"/>
      <c r="C117" s="201"/>
      <c r="D117" s="201"/>
      <c r="E117" s="201"/>
      <c r="F117" s="106"/>
      <c r="G117" s="107"/>
      <c r="H117" s="127">
        <f>IF(A117="","",VLOOKUP(A117,Startlist!B:E,3,FALSE)&amp;" / "&amp;VLOOKUP(A117,Startlist!B:E,3,FALSE))</f>
      </c>
      <c r="I117" s="32"/>
      <c r="J117" s="92"/>
    </row>
    <row r="118" spans="1:10" ht="12.75">
      <c r="A118" s="122"/>
      <c r="B118" s="201"/>
      <c r="C118" s="201"/>
      <c r="D118" s="201"/>
      <c r="E118" s="201"/>
      <c r="F118" s="106"/>
      <c r="G118" s="107"/>
      <c r="H118" s="127">
        <f>IF(A118="","",VLOOKUP(A118,Startlist!B:E,3,FALSE)&amp;" / "&amp;VLOOKUP(A118,Startlist!B:E,3,FALSE))</f>
      </c>
      <c r="I118" s="32"/>
      <c r="J118" s="92"/>
    </row>
    <row r="119" spans="1:10" ht="12.75">
      <c r="A119" s="122"/>
      <c r="B119" s="201"/>
      <c r="C119" s="201"/>
      <c r="D119" s="201"/>
      <c r="E119" s="201"/>
      <c r="F119" s="106"/>
      <c r="G119" s="107"/>
      <c r="H119" s="127">
        <f>IF(A119="","",VLOOKUP(A119,Startlist!B:E,3,FALSE)&amp;" / "&amp;VLOOKUP(A119,Startlist!B:E,3,FALSE))</f>
      </c>
      <c r="I119" s="32"/>
      <c r="J119" s="92"/>
    </row>
    <row r="120" spans="1:10" ht="12.75">
      <c r="A120" s="122"/>
      <c r="B120" s="201"/>
      <c r="C120" s="201"/>
      <c r="D120" s="201"/>
      <c r="E120" s="201"/>
      <c r="F120" s="106"/>
      <c r="G120" s="107"/>
      <c r="H120" s="127">
        <f>IF(A120="","",VLOOKUP(A120,Startlist!B:E,3,FALSE)&amp;" / "&amp;VLOOKUP(A120,Startlist!B:E,3,FALSE))</f>
      </c>
      <c r="I120" s="32"/>
      <c r="J120" s="92"/>
    </row>
    <row r="121" spans="1:10" ht="12.75">
      <c r="A121" s="122"/>
      <c r="B121" s="201"/>
      <c r="C121" s="201"/>
      <c r="D121" s="201"/>
      <c r="E121" s="201"/>
      <c r="F121" s="106"/>
      <c r="G121" s="107"/>
      <c r="H121" s="127">
        <f>IF(A121="","",VLOOKUP(A121,Startlist!B:E,3,FALSE)&amp;" / "&amp;VLOOKUP(A121,Startlist!B:E,3,FALSE))</f>
      </c>
      <c r="I121" s="32"/>
      <c r="J121" s="92"/>
    </row>
    <row r="122" spans="1:10" ht="12.75">
      <c r="A122" s="122"/>
      <c r="B122" s="201"/>
      <c r="C122" s="201"/>
      <c r="D122" s="201"/>
      <c r="E122" s="201"/>
      <c r="F122" s="106"/>
      <c r="G122" s="107"/>
      <c r="H122" s="127">
        <f>IF(A122="","",VLOOKUP(A122,Startlist!B:E,3,FALSE)&amp;" / "&amp;VLOOKUP(A122,Startlist!B:E,3,FALSE))</f>
      </c>
      <c r="I122" s="32"/>
      <c r="J122" s="92"/>
    </row>
    <row r="123" spans="1:10" ht="12.75">
      <c r="A123" s="122"/>
      <c r="B123" s="201"/>
      <c r="C123" s="201"/>
      <c r="D123" s="201"/>
      <c r="E123" s="201"/>
      <c r="F123" s="106"/>
      <c r="G123" s="107"/>
      <c r="H123" s="127">
        <f>IF(A123="","",VLOOKUP(A123,Startlist!B:E,3,FALSE)&amp;" / "&amp;VLOOKUP(A123,Startlist!B:E,3,FALSE))</f>
      </c>
      <c r="I123" s="32"/>
      <c r="J123" s="92"/>
    </row>
    <row r="124" spans="1:10" ht="12.75">
      <c r="A124" s="122"/>
      <c r="B124" s="201"/>
      <c r="C124" s="201"/>
      <c r="D124" s="201"/>
      <c r="E124" s="201"/>
      <c r="F124" s="106"/>
      <c r="G124" s="107"/>
      <c r="H124" s="127">
        <f>IF(A124="","",VLOOKUP(A124,Startlist!B:E,3,FALSE)&amp;" / "&amp;VLOOKUP(A124,Startlist!B:E,3,FALSE))</f>
      </c>
      <c r="I124" s="32"/>
      <c r="J124" s="92"/>
    </row>
    <row r="125" spans="1:10" ht="12.75">
      <c r="A125" s="122"/>
      <c r="B125" s="201"/>
      <c r="C125" s="201"/>
      <c r="D125" s="201"/>
      <c r="E125" s="201"/>
      <c r="F125" s="106"/>
      <c r="G125" s="107"/>
      <c r="H125" s="127">
        <f>IF(A125="","",VLOOKUP(A125,Startlist!B:E,3,FALSE)&amp;" / "&amp;VLOOKUP(A125,Startlist!B:E,3,FALSE))</f>
      </c>
      <c r="I125" s="32"/>
      <c r="J125" s="92"/>
    </row>
    <row r="126" spans="1:10" ht="12.75">
      <c r="A126" s="122"/>
      <c r="B126" s="201"/>
      <c r="C126" s="201"/>
      <c r="D126" s="201"/>
      <c r="E126" s="201"/>
      <c r="F126" s="106"/>
      <c r="G126" s="107"/>
      <c r="H126" s="127">
        <f>IF(A126="","",VLOOKUP(A126,Startlist!B:E,3,FALSE)&amp;" / "&amp;VLOOKUP(A126,Startlist!B:E,3,FALSE))</f>
      </c>
      <c r="I126" s="32"/>
      <c r="J126" s="92"/>
    </row>
    <row r="127" spans="1:10" ht="12.75">
      <c r="A127" s="122"/>
      <c r="B127" s="201"/>
      <c r="C127" s="201"/>
      <c r="D127" s="201"/>
      <c r="E127" s="201"/>
      <c r="F127" s="106"/>
      <c r="G127" s="107"/>
      <c r="H127" s="127">
        <f>IF(A127="","",VLOOKUP(A127,Startlist!B:E,3,FALSE)&amp;" / "&amp;VLOOKUP(A127,Startlist!B:E,3,FALSE))</f>
      </c>
      <c r="I127" s="32"/>
      <c r="J127" s="92"/>
    </row>
    <row r="128" spans="1:10" ht="12.75">
      <c r="A128" s="122"/>
      <c r="B128" s="201"/>
      <c r="C128" s="201"/>
      <c r="D128" s="201"/>
      <c r="E128" s="201"/>
      <c r="F128" s="106"/>
      <c r="G128" s="107"/>
      <c r="H128" s="127">
        <f>IF(A128="","",VLOOKUP(A128,Startlist!B:E,3,FALSE)&amp;" / "&amp;VLOOKUP(A128,Startlist!B:E,3,FALSE))</f>
      </c>
      <c r="I128" s="32"/>
      <c r="J128" s="92"/>
    </row>
    <row r="129" spans="1:10" ht="12.75">
      <c r="A129" s="122"/>
      <c r="B129" s="201"/>
      <c r="C129" s="201"/>
      <c r="D129" s="201"/>
      <c r="E129" s="201"/>
      <c r="F129" s="106"/>
      <c r="G129" s="107"/>
      <c r="H129" s="127">
        <f>IF(A129="","",VLOOKUP(A129,Startlist!B:E,3,FALSE)&amp;" / "&amp;VLOOKUP(A129,Startlist!B:E,3,FALSE))</f>
      </c>
      <c r="I129" s="32"/>
      <c r="J129" s="92"/>
    </row>
    <row r="130" spans="1:10" ht="12.75">
      <c r="A130" s="122"/>
      <c r="B130" s="201"/>
      <c r="C130" s="201"/>
      <c r="D130" s="201"/>
      <c r="E130" s="201"/>
      <c r="F130" s="106"/>
      <c r="G130" s="107"/>
      <c r="H130" s="127">
        <f>IF(A130="","",VLOOKUP(A130,Startlist!B:E,3,FALSE)&amp;" / "&amp;VLOOKUP(A130,Startlist!B:E,3,FALSE))</f>
      </c>
      <c r="I130" s="32"/>
      <c r="J130" s="92"/>
    </row>
    <row r="131" spans="1:10" ht="12.75">
      <c r="A131" s="122"/>
      <c r="B131" s="201"/>
      <c r="C131" s="201"/>
      <c r="D131" s="201"/>
      <c r="E131" s="201"/>
      <c r="F131" s="106"/>
      <c r="G131" s="107"/>
      <c r="H131" s="127">
        <f>IF(A131="","",VLOOKUP(A131,Startlist!B:E,3,FALSE)&amp;" / "&amp;VLOOKUP(A131,Startlist!B:E,3,FALSE))</f>
      </c>
      <c r="I131" s="32"/>
      <c r="J131" s="92"/>
    </row>
    <row r="132" spans="1:10" ht="12.75">
      <c r="A132" s="122"/>
      <c r="B132" s="201"/>
      <c r="C132" s="201"/>
      <c r="D132" s="201"/>
      <c r="E132" s="201"/>
      <c r="F132" s="106"/>
      <c r="G132" s="107"/>
      <c r="H132" s="127">
        <f>IF(A132="","",VLOOKUP(A132,Startlist!B:E,3,FALSE)&amp;" / "&amp;VLOOKUP(A132,Startlist!B:E,3,FALSE))</f>
      </c>
      <c r="I132" s="32"/>
      <c r="J132" s="92"/>
    </row>
    <row r="133" spans="1:10" ht="12.75">
      <c r="A133" s="122"/>
      <c r="B133" s="201"/>
      <c r="C133" s="201"/>
      <c r="D133" s="201"/>
      <c r="E133" s="201"/>
      <c r="F133" s="106"/>
      <c r="G133" s="107"/>
      <c r="H133" s="127">
        <f>IF(A133="","",VLOOKUP(A133,Startlist!B:E,3,FALSE)&amp;" / "&amp;VLOOKUP(A133,Startlist!B:E,3,FALSE))</f>
      </c>
      <c r="I133" s="32"/>
      <c r="J133" s="92"/>
    </row>
    <row r="134" spans="1:10" ht="12.75">
      <c r="A134" s="122"/>
      <c r="B134" s="201"/>
      <c r="C134" s="201"/>
      <c r="D134" s="201"/>
      <c r="E134" s="201"/>
      <c r="F134" s="106"/>
      <c r="G134" s="107"/>
      <c r="H134" s="127">
        <f>IF(A134="","",VLOOKUP(A134,Startlist!B:E,3,FALSE)&amp;" / "&amp;VLOOKUP(A134,Startlist!B:E,3,FALSE))</f>
      </c>
      <c r="I134" s="32"/>
      <c r="J134" s="92"/>
    </row>
    <row r="135" spans="1:10" ht="12.75">
      <c r="A135" s="122"/>
      <c r="B135" s="201"/>
      <c r="C135" s="201"/>
      <c r="D135" s="201"/>
      <c r="E135" s="201"/>
      <c r="F135" s="106"/>
      <c r="G135" s="107"/>
      <c r="H135" s="127">
        <f>IF(A135="","",VLOOKUP(A135,Startlist!B:E,3,FALSE)&amp;" / "&amp;VLOOKUP(A135,Startlist!B:E,3,FALSE))</f>
      </c>
      <c r="I135" s="32"/>
      <c r="J135" s="92"/>
    </row>
    <row r="136" spans="1:10" ht="12.75">
      <c r="A136" s="122"/>
      <c r="B136" s="201"/>
      <c r="C136" s="201"/>
      <c r="D136" s="201"/>
      <c r="E136" s="201"/>
      <c r="F136" s="106"/>
      <c r="G136" s="107"/>
      <c r="H136" s="127">
        <f>IF(A136="","",VLOOKUP(A136,Startlist!B:E,3,FALSE)&amp;" / "&amp;VLOOKUP(A136,Startlist!B:E,3,FALSE))</f>
      </c>
      <c r="I136" s="32"/>
      <c r="J136" s="92"/>
    </row>
    <row r="137" spans="1:10" ht="12.75">
      <c r="A137" s="122"/>
      <c r="B137" s="201"/>
      <c r="C137" s="201"/>
      <c r="D137" s="201"/>
      <c r="E137" s="201"/>
      <c r="F137" s="106"/>
      <c r="G137" s="107"/>
      <c r="H137" s="127">
        <f>IF(A137="","",VLOOKUP(A137,Startlist!B:E,3,FALSE)&amp;" / "&amp;VLOOKUP(A137,Startlist!B:E,3,FALSE))</f>
      </c>
      <c r="I137" s="32"/>
      <c r="J137" s="92"/>
    </row>
    <row r="138" spans="1:10" ht="12.75">
      <c r="A138" s="122"/>
      <c r="B138" s="201"/>
      <c r="C138" s="201"/>
      <c r="D138" s="201"/>
      <c r="E138" s="201"/>
      <c r="F138" s="106"/>
      <c r="G138" s="107"/>
      <c r="H138" s="127">
        <f>IF(A138="","",VLOOKUP(A138,Startlist!B:E,3,FALSE)&amp;" / "&amp;VLOOKUP(A138,Startlist!B:E,3,FALSE))</f>
      </c>
      <c r="I138" s="32"/>
      <c r="J138" s="92"/>
    </row>
    <row r="139" spans="1:10" ht="12.75">
      <c r="A139" s="122"/>
      <c r="B139" s="201"/>
      <c r="C139" s="201"/>
      <c r="D139" s="201"/>
      <c r="E139" s="201"/>
      <c r="F139" s="106"/>
      <c r="G139" s="107"/>
      <c r="H139" s="127">
        <f>IF(A139="","",VLOOKUP(A139,Startlist!B:E,3,FALSE)&amp;" / "&amp;VLOOKUP(A139,Startlist!B:E,3,FALSE))</f>
      </c>
      <c r="I139" s="32"/>
      <c r="J139" s="92"/>
    </row>
    <row r="140" spans="1:10" ht="12.75">
      <c r="A140" s="122"/>
      <c r="B140" s="201"/>
      <c r="C140" s="201"/>
      <c r="D140" s="201"/>
      <c r="E140" s="201"/>
      <c r="F140" s="106"/>
      <c r="G140" s="107"/>
      <c r="H140" s="127">
        <f>IF(A140="","",VLOOKUP(A140,Startlist!B:E,3,FALSE)&amp;" / "&amp;VLOOKUP(A140,Startlist!B:E,3,FALSE))</f>
      </c>
      <c r="I140" s="32"/>
      <c r="J140" s="92"/>
    </row>
    <row r="141" spans="1:10" ht="12.75">
      <c r="A141" s="122"/>
      <c r="B141" s="201"/>
      <c r="C141" s="201"/>
      <c r="D141" s="201"/>
      <c r="E141" s="201"/>
      <c r="F141" s="106"/>
      <c r="G141" s="107"/>
      <c r="H141" s="127">
        <f>IF(A141="","",VLOOKUP(A141,Startlist!B:E,3,FALSE)&amp;" / "&amp;VLOOKUP(A141,Startlist!B:E,3,FALSE))</f>
      </c>
      <c r="I141" s="32"/>
      <c r="J141" s="92"/>
    </row>
    <row r="142" spans="1:10" ht="12.75">
      <c r="A142" s="122"/>
      <c r="B142" s="201"/>
      <c r="C142" s="201"/>
      <c r="D142" s="201"/>
      <c r="E142" s="201"/>
      <c r="F142" s="106"/>
      <c r="G142" s="107"/>
      <c r="H142" s="127">
        <f>IF(A142="","",VLOOKUP(A142,Startlist!B:E,3,FALSE)&amp;" / "&amp;VLOOKUP(A142,Startlist!B:E,3,FALSE))</f>
      </c>
      <c r="I142" s="32"/>
      <c r="J142" s="92"/>
    </row>
    <row r="143" spans="1:10" ht="12.75">
      <c r="A143" s="122"/>
      <c r="B143" s="201"/>
      <c r="C143" s="201"/>
      <c r="D143" s="201"/>
      <c r="E143" s="201"/>
      <c r="F143" s="106"/>
      <c r="G143" s="107"/>
      <c r="H143" s="127">
        <f>IF(A143="","",VLOOKUP(A143,Startlist!B:E,3,FALSE)&amp;" / "&amp;VLOOKUP(A143,Startlist!B:E,3,FALSE))</f>
      </c>
      <c r="I143" s="32"/>
      <c r="J143" s="92"/>
    </row>
    <row r="144" spans="1:10" ht="12.75">
      <c r="A144" s="122"/>
      <c r="B144" s="201"/>
      <c r="C144" s="201"/>
      <c r="D144" s="201"/>
      <c r="E144" s="201"/>
      <c r="F144" s="106"/>
      <c r="G144" s="107"/>
      <c r="H144" s="127">
        <f>IF(A144="","",VLOOKUP(A144,Startlist!B:E,3,FALSE)&amp;" / "&amp;VLOOKUP(A144,Startlist!B:E,3,FALSE))</f>
      </c>
      <c r="I144" s="32"/>
      <c r="J144" s="92"/>
    </row>
    <row r="145" spans="1:10" ht="12.75">
      <c r="A145" s="122"/>
      <c r="B145" s="201"/>
      <c r="C145" s="201"/>
      <c r="D145" s="201"/>
      <c r="E145" s="201"/>
      <c r="F145" s="106"/>
      <c r="G145" s="107"/>
      <c r="H145" s="127">
        <f>IF(A145="","",VLOOKUP(A145,Startlist!B:E,3,FALSE)&amp;" / "&amp;VLOOKUP(A145,Startlist!B:E,3,FALSE))</f>
      </c>
      <c r="I145" s="32"/>
      <c r="J145" s="92"/>
    </row>
    <row r="146" spans="1:10" ht="12.75">
      <c r="A146" s="122"/>
      <c r="B146" s="201"/>
      <c r="C146" s="201"/>
      <c r="D146" s="201"/>
      <c r="E146" s="201"/>
      <c r="F146" s="106"/>
      <c r="G146" s="107"/>
      <c r="H146" s="127">
        <f>IF(A146="","",VLOOKUP(A146,Startlist!B:E,3,FALSE)&amp;" / "&amp;VLOOKUP(A146,Startlist!B:E,3,FALSE))</f>
      </c>
      <c r="I146" s="32"/>
      <c r="J146" s="92"/>
    </row>
    <row r="147" spans="1:10" ht="12.75">
      <c r="A147" s="122"/>
      <c r="B147" s="201"/>
      <c r="C147" s="201"/>
      <c r="D147" s="201"/>
      <c r="E147" s="201"/>
      <c r="F147" s="106"/>
      <c r="G147" s="107"/>
      <c r="H147" s="127">
        <f>IF(A147="","",VLOOKUP(A147,Startlist!B:E,3,FALSE)&amp;" / "&amp;VLOOKUP(A147,Startlist!B:E,3,FALSE))</f>
      </c>
      <c r="I147" s="32"/>
      <c r="J147" s="92"/>
    </row>
    <row r="148" spans="1:10" ht="12.75">
      <c r="A148" s="122"/>
      <c r="B148" s="201"/>
      <c r="C148" s="201"/>
      <c r="D148" s="201"/>
      <c r="E148" s="201"/>
      <c r="F148" s="106"/>
      <c r="G148" s="107"/>
      <c r="H148" s="127">
        <f>IF(A148="","",VLOOKUP(A148,Startlist!B:E,3,FALSE)&amp;" / "&amp;VLOOKUP(A148,Startlist!B:E,3,FALSE))</f>
      </c>
      <c r="I148" s="32"/>
      <c r="J148" s="92"/>
    </row>
    <row r="149" spans="1:10" ht="12.75">
      <c r="A149" s="122"/>
      <c r="B149" s="201"/>
      <c r="C149" s="201"/>
      <c r="D149" s="201"/>
      <c r="E149" s="201"/>
      <c r="F149" s="106"/>
      <c r="G149" s="107"/>
      <c r="H149" s="127">
        <f>IF(A149="","",VLOOKUP(A149,Startlist!B:E,3,FALSE)&amp;" / "&amp;VLOOKUP(A149,Startlist!B:E,3,FALSE))</f>
      </c>
      <c r="I149" s="32"/>
      <c r="J149" s="92"/>
    </row>
    <row r="150" spans="1:10" ht="12.75">
      <c r="A150" s="122"/>
      <c r="B150" s="201"/>
      <c r="C150" s="201"/>
      <c r="D150" s="201"/>
      <c r="E150" s="201"/>
      <c r="F150" s="106"/>
      <c r="G150" s="107"/>
      <c r="H150" s="127">
        <f>IF(A150="","",VLOOKUP(A150,Startlist!B:E,3,FALSE)&amp;" / "&amp;VLOOKUP(A150,Startlist!B:E,3,FALSE))</f>
      </c>
      <c r="I150" s="32"/>
      <c r="J150" s="92"/>
    </row>
    <row r="151" spans="1:10" ht="12" customHeight="1">
      <c r="A151" s="122"/>
      <c r="B151" s="201"/>
      <c r="C151" s="201"/>
      <c r="D151" s="201"/>
      <c r="E151" s="201"/>
      <c r="F151" s="202"/>
      <c r="G151" s="107"/>
      <c r="H151" s="127">
        <f>IF(A151="","",VLOOKUP(A151,Startlist!B:E,3,FALSE)&amp;" / "&amp;VLOOKUP(A151,Startlist!B:E,3,FALSE))</f>
      </c>
      <c r="I151" s="32"/>
      <c r="J151" s="92"/>
    </row>
    <row r="152" spans="1:10" ht="12.75">
      <c r="A152" s="122"/>
      <c r="B152" s="201"/>
      <c r="C152" s="201"/>
      <c r="D152" s="201"/>
      <c r="E152" s="201"/>
      <c r="F152" s="202"/>
      <c r="G152" s="107"/>
      <c r="H152" s="127">
        <f>IF(A152="","",VLOOKUP(A152,Startlist!B:E,3,FALSE)&amp;" / "&amp;VLOOKUP(A152,Startlist!B:E,3,FALSE))</f>
      </c>
      <c r="I152" s="32"/>
      <c r="J152" s="92"/>
    </row>
    <row r="153" spans="1:10" ht="12.75">
      <c r="A153" s="122"/>
      <c r="B153" s="201"/>
      <c r="C153" s="201"/>
      <c r="D153" s="201"/>
      <c r="E153" s="201"/>
      <c r="F153" s="202"/>
      <c r="G153" s="107"/>
      <c r="H153" s="127">
        <f>IF(A153="","",VLOOKUP(A153,Startlist!B:E,3,FALSE)&amp;" / "&amp;VLOOKUP(A153,Startlist!B:E,3,FALSE))</f>
      </c>
      <c r="I153" s="32"/>
      <c r="J153" s="92"/>
    </row>
    <row r="154" spans="1:10" ht="12.75">
      <c r="A154" s="204"/>
      <c r="B154" s="201"/>
      <c r="C154" s="201"/>
      <c r="D154" s="201"/>
      <c r="E154" s="201"/>
      <c r="F154" s="202"/>
      <c r="G154" s="107"/>
      <c r="H154" s="127">
        <f>IF(A154="","",VLOOKUP(A154,Startlist!B:E,3,FALSE)&amp;" / "&amp;VLOOKUP(A154,Startlist!B:E,3,FALSE))</f>
      </c>
      <c r="I154" s="32"/>
      <c r="J154" s="92"/>
    </row>
    <row r="155" spans="1:10" ht="12.75">
      <c r="A155" s="122"/>
      <c r="B155" s="201"/>
      <c r="C155" s="201"/>
      <c r="D155" s="201"/>
      <c r="E155" s="201"/>
      <c r="F155" s="202"/>
      <c r="G155" s="107"/>
      <c r="H155" s="127">
        <f>IF(A155="","",VLOOKUP(A155,Startlist!B:E,3,FALSE)&amp;" / "&amp;VLOOKUP(A155,Startlist!B:E,3,FALSE))</f>
      </c>
      <c r="I155" s="32"/>
      <c r="J155" s="92"/>
    </row>
    <row r="156" spans="1:10" ht="12.75">
      <c r="A156" s="122"/>
      <c r="B156" s="201"/>
      <c r="C156" s="201"/>
      <c r="D156" s="201"/>
      <c r="E156" s="201"/>
      <c r="F156" s="202"/>
      <c r="G156" s="107"/>
      <c r="H156" s="127">
        <f>IF(A156="","",VLOOKUP(A156,Startlist!B:E,3,FALSE)&amp;" / "&amp;VLOOKUP(A156,Startlist!B:E,3,FALSE))</f>
      </c>
      <c r="I156" s="32"/>
      <c r="J156" s="92"/>
    </row>
    <row r="157" spans="1:10" ht="12.75">
      <c r="A157" s="122"/>
      <c r="B157" s="201"/>
      <c r="C157" s="201"/>
      <c r="D157" s="201"/>
      <c r="E157" s="201"/>
      <c r="F157" s="106"/>
      <c r="G157" s="107"/>
      <c r="H157" s="127">
        <f>IF(A157="","",VLOOKUP(A157,Startlist!B:E,3,FALSE)&amp;" / "&amp;VLOOKUP(A157,Startlist!B:E,3,FALSE))</f>
      </c>
      <c r="I157" s="32"/>
      <c r="J157" s="92"/>
    </row>
    <row r="158" spans="1:10" ht="12.75">
      <c r="A158" s="122"/>
      <c r="B158" s="201"/>
      <c r="C158" s="201"/>
      <c r="D158" s="201"/>
      <c r="E158" s="201"/>
      <c r="F158" s="106"/>
      <c r="G158" s="107"/>
      <c r="H158" s="127">
        <f>IF(A158="","",VLOOKUP(A158,Startlist!B:E,3,FALSE)&amp;" / "&amp;VLOOKUP(A158,Startlist!B:E,3,FALSE))</f>
      </c>
      <c r="I158" s="32"/>
      <c r="J158" s="92"/>
    </row>
    <row r="159" spans="1:10" ht="12.75">
      <c r="A159" s="122"/>
      <c r="B159" s="201"/>
      <c r="C159" s="201"/>
      <c r="D159" s="201"/>
      <c r="E159" s="201"/>
      <c r="F159" s="106"/>
      <c r="G159" s="107"/>
      <c r="H159" s="127">
        <f>IF(A159="","",VLOOKUP(A159,Startlist!B:E,3,FALSE)&amp;" / "&amp;VLOOKUP(A159,Startlist!B:E,3,FALSE))</f>
      </c>
      <c r="I159" s="32"/>
      <c r="J159" s="92"/>
    </row>
    <row r="160" spans="1:10" ht="12.75">
      <c r="A160" s="122"/>
      <c r="B160" s="201"/>
      <c r="C160" s="201"/>
      <c r="D160" s="201"/>
      <c r="E160" s="201"/>
      <c r="F160" s="106"/>
      <c r="G160" s="107"/>
      <c r="H160" s="127">
        <f>IF(A160="","",VLOOKUP(A160,Startlist!B:E,3,FALSE)&amp;" / "&amp;VLOOKUP(A160,Startlist!B:E,3,FALSE))</f>
      </c>
      <c r="I160" s="32"/>
      <c r="J160" s="92"/>
    </row>
    <row r="161" spans="1:10" ht="12.75">
      <c r="A161" s="122"/>
      <c r="B161" s="201"/>
      <c r="C161" s="201"/>
      <c r="D161" s="201"/>
      <c r="E161" s="201"/>
      <c r="F161" s="106"/>
      <c r="G161" s="107"/>
      <c r="H161" s="127">
        <f>IF(A161="","",VLOOKUP(A161,Startlist!B:E,3,FALSE)&amp;" / "&amp;VLOOKUP(A161,Startlist!B:E,3,FALSE))</f>
      </c>
      <c r="I161" s="32"/>
      <c r="J161" s="92"/>
    </row>
    <row r="162" spans="1:10" ht="12.75">
      <c r="A162" s="122"/>
      <c r="B162" s="201"/>
      <c r="C162" s="201"/>
      <c r="D162" s="201"/>
      <c r="E162" s="201"/>
      <c r="F162" s="106"/>
      <c r="G162" s="107"/>
      <c r="H162" s="127">
        <f>IF(A162="","",VLOOKUP(A162,Startlist!B:E,3,FALSE)&amp;" / "&amp;VLOOKUP(A162,Startlist!B:E,3,FALSE))</f>
      </c>
      <c r="I162" s="32"/>
      <c r="J162" s="92"/>
    </row>
    <row r="163" spans="1:10" ht="12.75">
      <c r="A163" s="122"/>
      <c r="B163" s="201"/>
      <c r="C163" s="201"/>
      <c r="D163" s="201"/>
      <c r="E163" s="201"/>
      <c r="F163" s="106"/>
      <c r="G163" s="107"/>
      <c r="H163" s="127">
        <f>IF(A163="","",VLOOKUP(A163,Startlist!B:E,3,FALSE)&amp;" / "&amp;VLOOKUP(A163,Startlist!B:E,3,FALSE))</f>
      </c>
      <c r="I163" s="32"/>
      <c r="J163" s="92"/>
    </row>
    <row r="164" spans="1:10" ht="12.75">
      <c r="A164" s="122"/>
      <c r="B164" s="201"/>
      <c r="C164" s="201"/>
      <c r="D164" s="201"/>
      <c r="E164" s="201"/>
      <c r="F164" s="106"/>
      <c r="G164" s="107"/>
      <c r="H164" s="127">
        <f>IF(A164="","",VLOOKUP(A164,Startlist!B:E,3,FALSE)&amp;" / "&amp;VLOOKUP(A164,Startlist!B:E,3,FALSE))</f>
      </c>
      <c r="I164" s="32"/>
      <c r="J164" s="92"/>
    </row>
    <row r="165" spans="1:10" ht="12.75">
      <c r="A165" s="122"/>
      <c r="B165" s="201"/>
      <c r="C165" s="201"/>
      <c r="D165" s="201"/>
      <c r="E165" s="201"/>
      <c r="F165" s="106"/>
      <c r="G165" s="107"/>
      <c r="H165" s="127">
        <f>IF(A165="","",VLOOKUP(A165,Startlist!B:E,3,FALSE)&amp;" / "&amp;VLOOKUP(A165,Startlist!B:E,3,FALSE))</f>
      </c>
      <c r="I165" s="32"/>
      <c r="J165" s="92"/>
    </row>
    <row r="166" spans="1:10" ht="12.75">
      <c r="A166" s="122"/>
      <c r="B166" s="201"/>
      <c r="C166" s="201"/>
      <c r="D166" s="201"/>
      <c r="E166" s="201"/>
      <c r="F166" s="106"/>
      <c r="G166" s="107"/>
      <c r="H166" s="127">
        <f>IF(A166="","",VLOOKUP(A166,Startlist!B:E,3,FALSE)&amp;" / "&amp;VLOOKUP(A166,Startlist!B:E,3,FALSE))</f>
      </c>
      <c r="I166" s="32"/>
      <c r="J166" s="92"/>
    </row>
    <row r="167" spans="1:10" ht="12.75">
      <c r="A167" s="122"/>
      <c r="B167" s="201"/>
      <c r="C167" s="201"/>
      <c r="D167" s="201"/>
      <c r="E167" s="201"/>
      <c r="F167" s="106"/>
      <c r="G167" s="107"/>
      <c r="H167" s="127">
        <f>IF(A167="","",VLOOKUP(A167,Startlist!B:E,3,FALSE)&amp;" / "&amp;VLOOKUP(A167,Startlist!B:E,3,FALSE))</f>
      </c>
      <c r="I167" s="32"/>
      <c r="J167" s="92"/>
    </row>
    <row r="168" spans="1:10" ht="12.75">
      <c r="A168" s="122"/>
      <c r="B168" s="201"/>
      <c r="C168" s="201"/>
      <c r="D168" s="201"/>
      <c r="E168" s="201"/>
      <c r="F168" s="106"/>
      <c r="G168" s="107"/>
      <c r="H168" s="127">
        <f>IF(A168="","",VLOOKUP(A168,Startlist!B:E,3,FALSE)&amp;" / "&amp;VLOOKUP(A168,Startlist!B:E,3,FALSE))</f>
      </c>
      <c r="I168" s="32"/>
      <c r="J168" s="92"/>
    </row>
    <row r="169" spans="1:10" ht="12.75">
      <c r="A169" s="122"/>
      <c r="B169" s="201"/>
      <c r="C169" s="201"/>
      <c r="D169" s="201"/>
      <c r="E169" s="201"/>
      <c r="F169" s="106"/>
      <c r="G169" s="107"/>
      <c r="H169" s="127">
        <f>IF(A169="","",VLOOKUP(A169,Startlist!B:E,3,FALSE)&amp;" / "&amp;VLOOKUP(A169,Startlist!B:E,3,FALSE))</f>
      </c>
      <c r="I169" s="32"/>
      <c r="J169" s="92"/>
    </row>
    <row r="170" spans="1:10" ht="12.75">
      <c r="A170" s="122"/>
      <c r="B170" s="201"/>
      <c r="C170" s="201"/>
      <c r="D170" s="201"/>
      <c r="E170" s="201"/>
      <c r="F170" s="106"/>
      <c r="G170" s="107"/>
      <c r="H170" s="127">
        <f>IF(A170="","",VLOOKUP(A170,Startlist!B:E,3,FALSE)&amp;" / "&amp;VLOOKUP(A170,Startlist!B:E,3,FALSE))</f>
      </c>
      <c r="I170" s="32"/>
      <c r="J170" s="92"/>
    </row>
    <row r="171" spans="1:10" ht="12.75">
      <c r="A171" s="122"/>
      <c r="B171" s="201"/>
      <c r="C171" s="201"/>
      <c r="D171" s="201"/>
      <c r="E171" s="201"/>
      <c r="F171" s="106"/>
      <c r="G171" s="107"/>
      <c r="H171" s="127">
        <f>IF(A171="","",VLOOKUP(A171,Startlist!B:E,3,FALSE)&amp;" / "&amp;VLOOKUP(A171,Startlist!B:E,3,FALSE))</f>
      </c>
      <c r="I171" s="32"/>
      <c r="J171" s="92"/>
    </row>
    <row r="172" spans="1:10" ht="12.75">
      <c r="A172" s="122"/>
      <c r="B172" s="201"/>
      <c r="C172" s="201"/>
      <c r="D172" s="201"/>
      <c r="E172" s="201"/>
      <c r="F172" s="106"/>
      <c r="G172" s="107"/>
      <c r="H172" s="127">
        <f>IF(A172="","",VLOOKUP(A172,Startlist!B:E,3,FALSE)&amp;" / "&amp;VLOOKUP(A172,Startlist!B:E,3,FALSE))</f>
      </c>
      <c r="I172" s="32"/>
      <c r="J172" s="92"/>
    </row>
    <row r="173" spans="1:10" ht="12.75">
      <c r="A173" s="122"/>
      <c r="B173" s="201"/>
      <c r="C173" s="201"/>
      <c r="D173" s="201"/>
      <c r="E173" s="201"/>
      <c r="F173" s="106"/>
      <c r="G173" s="107"/>
      <c r="H173" s="127">
        <f>IF(A173="","",VLOOKUP(A173,Startlist!B:E,3,FALSE)&amp;" / "&amp;VLOOKUP(A173,Startlist!B:E,3,FALSE))</f>
      </c>
      <c r="I173" s="32"/>
      <c r="J173" s="92"/>
    </row>
    <row r="174" spans="1:10" ht="12.75">
      <c r="A174" s="122"/>
      <c r="B174" s="201"/>
      <c r="C174" s="201"/>
      <c r="D174" s="201"/>
      <c r="E174" s="201"/>
      <c r="F174" s="106"/>
      <c r="G174" s="107"/>
      <c r="H174" s="127">
        <f>IF(A174="","",VLOOKUP(A174,Startlist!B:E,3,FALSE)&amp;" / "&amp;VLOOKUP(A174,Startlist!B:E,3,FALSE))</f>
      </c>
      <c r="I174" s="32"/>
      <c r="J174" s="92"/>
    </row>
    <row r="175" spans="1:10" ht="12.75">
      <c r="A175" s="122"/>
      <c r="B175" s="201"/>
      <c r="C175" s="201"/>
      <c r="D175" s="201"/>
      <c r="E175" s="201"/>
      <c r="F175" s="106"/>
      <c r="G175" s="107"/>
      <c r="H175" s="127">
        <f>IF(A175="","",VLOOKUP(A175,Startlist!B:E,3,FALSE)&amp;" / "&amp;VLOOKUP(A175,Startlist!B:E,3,FALSE))</f>
      </c>
      <c r="I175" s="32"/>
      <c r="J175" s="92"/>
    </row>
    <row r="176" spans="1:10" ht="12.75">
      <c r="A176" s="122"/>
      <c r="B176" s="201"/>
      <c r="C176" s="201"/>
      <c r="D176" s="201"/>
      <c r="E176" s="201"/>
      <c r="F176" s="106"/>
      <c r="G176" s="107"/>
      <c r="H176" s="127">
        <f>IF(A176="","",VLOOKUP(A176,Startlist!B:E,3,FALSE)&amp;" / "&amp;VLOOKUP(A176,Startlist!B:E,3,FALSE))</f>
      </c>
      <c r="I176" s="32"/>
      <c r="J176" s="92"/>
    </row>
    <row r="177" spans="1:10" ht="12.75">
      <c r="A177" s="122"/>
      <c r="B177" s="201"/>
      <c r="C177" s="201"/>
      <c r="D177" s="201"/>
      <c r="E177" s="201"/>
      <c r="F177" s="106"/>
      <c r="G177" s="107"/>
      <c r="H177" s="127">
        <f>IF(A177="","",VLOOKUP(A177,Startlist!B:E,3,FALSE)&amp;" / "&amp;VLOOKUP(A177,Startlist!B:E,3,FALSE))</f>
      </c>
      <c r="I177" s="32"/>
      <c r="J177" s="92"/>
    </row>
    <row r="178" spans="1:10" ht="12.75">
      <c r="A178" s="122"/>
      <c r="B178" s="201"/>
      <c r="C178" s="201"/>
      <c r="D178" s="201"/>
      <c r="E178" s="201"/>
      <c r="F178" s="106"/>
      <c r="G178" s="107"/>
      <c r="H178" s="127">
        <f>IF(A178="","",VLOOKUP(A178,Startlist!B:E,3,FALSE)&amp;" / "&amp;VLOOKUP(A178,Startlist!B:E,3,FALSE))</f>
      </c>
      <c r="I178" s="32"/>
      <c r="J178" s="92"/>
    </row>
    <row r="179" spans="1:10" ht="12.75">
      <c r="A179" s="122"/>
      <c r="B179" s="201"/>
      <c r="C179" s="201"/>
      <c r="D179" s="201"/>
      <c r="E179" s="201"/>
      <c r="F179" s="106"/>
      <c r="G179" s="107"/>
      <c r="H179" s="127">
        <f>IF(A179="","",VLOOKUP(A179,Startlist!B:E,3,FALSE)&amp;" / "&amp;VLOOKUP(A179,Startlist!B:E,3,FALSE))</f>
      </c>
      <c r="I179" s="32"/>
      <c r="J179" s="92"/>
    </row>
    <row r="180" spans="1:10" ht="12.75">
      <c r="A180" s="122"/>
      <c r="B180" s="201"/>
      <c r="C180" s="201"/>
      <c r="D180" s="201"/>
      <c r="E180" s="201"/>
      <c r="F180" s="106"/>
      <c r="G180" s="107"/>
      <c r="H180" s="127">
        <f>IF(A180="","",VLOOKUP(A180,Startlist!B:E,3,FALSE)&amp;" / "&amp;VLOOKUP(A180,Startlist!B:E,3,FALSE))</f>
      </c>
      <c r="I180" s="32"/>
      <c r="J180" s="92"/>
    </row>
    <row r="181" spans="1:10" ht="12.75">
      <c r="A181" s="122"/>
      <c r="B181" s="201"/>
      <c r="C181" s="201"/>
      <c r="D181" s="201"/>
      <c r="E181" s="201"/>
      <c r="F181" s="106"/>
      <c r="G181" s="107"/>
      <c r="H181" s="127">
        <f>IF(A181="","",VLOOKUP(A181,Startlist!B:E,3,FALSE)&amp;" / "&amp;VLOOKUP(A181,Startlist!B:E,3,FALSE))</f>
      </c>
      <c r="I181" s="32"/>
      <c r="J181" s="92"/>
    </row>
    <row r="182" spans="1:10" ht="12.75">
      <c r="A182" s="122"/>
      <c r="B182" s="201"/>
      <c r="C182" s="201"/>
      <c r="D182" s="201"/>
      <c r="E182" s="201"/>
      <c r="F182" s="106"/>
      <c r="G182" s="107"/>
      <c r="H182" s="127">
        <f>IF(A182="","",VLOOKUP(A182,Startlist!B:E,3,FALSE)&amp;" / "&amp;VLOOKUP(A182,Startlist!B:E,3,FALSE))</f>
      </c>
      <c r="I182" s="32"/>
      <c r="J182" s="92"/>
    </row>
    <row r="183" spans="1:10" ht="12.75">
      <c r="A183" s="122"/>
      <c r="B183" s="201"/>
      <c r="C183" s="201"/>
      <c r="D183" s="201"/>
      <c r="E183" s="201"/>
      <c r="F183" s="106"/>
      <c r="G183" s="107"/>
      <c r="H183" s="127">
        <f>IF(A183="","",VLOOKUP(A183,Startlist!B:E,3,FALSE)&amp;" / "&amp;VLOOKUP(A183,Startlist!B:E,3,FALSE))</f>
      </c>
      <c r="I183" s="32"/>
      <c r="J183" s="92"/>
    </row>
    <row r="184" spans="1:10" ht="12.75">
      <c r="A184" s="122"/>
      <c r="B184" s="201"/>
      <c r="C184" s="201"/>
      <c r="D184" s="201"/>
      <c r="E184" s="201"/>
      <c r="F184" s="106"/>
      <c r="G184" s="107"/>
      <c r="H184" s="127">
        <f>IF(A184="","",VLOOKUP(A184,Startlist!B:E,3,FALSE)&amp;" / "&amp;VLOOKUP(A184,Startlist!B:E,3,FALSE))</f>
      </c>
      <c r="I184" s="32"/>
      <c r="J184" s="92"/>
    </row>
    <row r="185" spans="1:10" ht="12.75">
      <c r="A185" s="122"/>
      <c r="B185" s="201"/>
      <c r="C185" s="201"/>
      <c r="D185" s="201"/>
      <c r="E185" s="201"/>
      <c r="F185" s="106"/>
      <c r="G185" s="107"/>
      <c r="H185" s="127">
        <f>IF(A185="","",VLOOKUP(A185,Startlist!B:E,3,FALSE)&amp;" / "&amp;VLOOKUP(A185,Startlist!B:E,3,FALSE))</f>
      </c>
      <c r="I185" s="32"/>
      <c r="J185" s="92"/>
    </row>
    <row r="186" spans="1:10" ht="12.75">
      <c r="A186" s="122"/>
      <c r="B186" s="201"/>
      <c r="C186" s="201"/>
      <c r="D186" s="201"/>
      <c r="E186" s="201"/>
      <c r="F186" s="106"/>
      <c r="G186" s="107"/>
      <c r="H186" s="127">
        <f>IF(A186="","",VLOOKUP(A186,Startlist!B:E,3,FALSE)&amp;" / "&amp;VLOOKUP(A186,Startlist!B:E,3,FALSE))</f>
      </c>
      <c r="I186" s="32"/>
      <c r="J186" s="92"/>
    </row>
    <row r="187" spans="1:10" ht="12.75">
      <c r="A187" s="122"/>
      <c r="B187" s="201"/>
      <c r="C187" s="201"/>
      <c r="D187" s="201"/>
      <c r="E187" s="201"/>
      <c r="F187" s="106"/>
      <c r="G187" s="107"/>
      <c r="H187" s="127">
        <f>IF(A187="","",VLOOKUP(A187,Startlist!B:E,3,FALSE)&amp;" / "&amp;VLOOKUP(A187,Startlist!B:E,3,FALSE))</f>
      </c>
      <c r="I187" s="32"/>
      <c r="J187" s="92"/>
    </row>
    <row r="188" spans="1:10" ht="12.75">
      <c r="A188" s="122"/>
      <c r="B188" s="201"/>
      <c r="C188" s="201"/>
      <c r="D188" s="201"/>
      <c r="E188" s="201"/>
      <c r="F188" s="106"/>
      <c r="G188" s="107"/>
      <c r="H188" s="127">
        <f>IF(A188="","",VLOOKUP(A188,Startlist!B:E,3,FALSE)&amp;" / "&amp;VLOOKUP(A188,Startlist!B:E,3,FALSE))</f>
      </c>
      <c r="I188" s="32"/>
      <c r="J188" s="92"/>
    </row>
    <row r="189" spans="1:10" ht="12.75">
      <c r="A189" s="122"/>
      <c r="B189" s="201"/>
      <c r="C189" s="201"/>
      <c r="D189" s="201"/>
      <c r="E189" s="201"/>
      <c r="F189" s="106"/>
      <c r="G189" s="107"/>
      <c r="H189" s="127">
        <f>IF(A189="","",VLOOKUP(A189,Startlist!B:E,3,FALSE)&amp;" / "&amp;VLOOKUP(A189,Startlist!B:E,3,FALSE))</f>
      </c>
      <c r="I189" s="32"/>
      <c r="J189" s="92"/>
    </row>
    <row r="190" spans="1:10" ht="12.75">
      <c r="A190" s="122"/>
      <c r="B190" s="201"/>
      <c r="C190" s="201"/>
      <c r="D190" s="201"/>
      <c r="E190" s="201"/>
      <c r="F190" s="106"/>
      <c r="G190" s="107"/>
      <c r="H190" s="127">
        <f>IF(A190="","",VLOOKUP(A190,Startlist!B:E,3,FALSE)&amp;" / "&amp;VLOOKUP(A190,Startlist!B:E,3,FALSE))</f>
      </c>
      <c r="I190" s="32"/>
      <c r="J190" s="92"/>
    </row>
    <row r="191" spans="1:10" ht="12.75">
      <c r="A191" s="204"/>
      <c r="B191" s="201"/>
      <c r="C191" s="201"/>
      <c r="D191" s="201"/>
      <c r="E191" s="201"/>
      <c r="F191" s="106"/>
      <c r="G191" s="107"/>
      <c r="H191" s="127">
        <f>IF(A191="","",VLOOKUP(A191,Startlist!B:E,3,FALSE)&amp;" / "&amp;VLOOKUP(A191,Startlist!B:E,3,FALSE))</f>
      </c>
      <c r="I191" s="32"/>
      <c r="J191" s="92"/>
    </row>
    <row r="192" spans="1:10" ht="12.75">
      <c r="A192" s="122"/>
      <c r="B192" s="201"/>
      <c r="C192" s="201"/>
      <c r="D192" s="201"/>
      <c r="E192" s="201"/>
      <c r="F192" s="106"/>
      <c r="G192" s="107"/>
      <c r="H192" s="127">
        <f>IF(A192="","",VLOOKUP(A192,Startlist!B:E,3,FALSE)&amp;" / "&amp;VLOOKUP(A192,Startlist!B:E,3,FALSE))</f>
      </c>
      <c r="I192" s="32"/>
      <c r="J192" s="92"/>
    </row>
    <row r="193" spans="1:10" ht="12.75">
      <c r="A193" s="122"/>
      <c r="B193" s="201"/>
      <c r="C193" s="201"/>
      <c r="D193" s="201"/>
      <c r="E193" s="201"/>
      <c r="F193" s="106"/>
      <c r="G193" s="107"/>
      <c r="H193" s="127">
        <f>IF(A193="","",VLOOKUP(A193,Startlist!B:E,3,FALSE)&amp;" / "&amp;VLOOKUP(A193,Startlist!B:E,3,FALSE))</f>
      </c>
      <c r="I193" s="32"/>
      <c r="J193" s="92"/>
    </row>
    <row r="194" spans="1:10" ht="12.75">
      <c r="A194" s="122"/>
      <c r="B194" s="201"/>
      <c r="C194" s="201"/>
      <c r="D194" s="201"/>
      <c r="E194" s="201"/>
      <c r="F194" s="106"/>
      <c r="G194" s="107"/>
      <c r="H194" s="127">
        <f>IF(A194="","",VLOOKUP(A194,Startlist!B:E,3,FALSE)&amp;" / "&amp;VLOOKUP(A194,Startlist!B:E,3,FALSE))</f>
      </c>
      <c r="I194" s="32"/>
      <c r="J194" s="92"/>
    </row>
    <row r="195" spans="1:10" ht="12.75">
      <c r="A195" s="122"/>
      <c r="B195" s="201"/>
      <c r="C195" s="201"/>
      <c r="D195" s="201"/>
      <c r="E195" s="201"/>
      <c r="F195" s="106"/>
      <c r="G195" s="107"/>
      <c r="H195" s="127">
        <f>IF(A195="","",VLOOKUP(A195,Startlist!B:E,3,FALSE)&amp;" / "&amp;VLOOKUP(A195,Startlist!B:E,3,FALSE))</f>
      </c>
      <c r="I195" s="32"/>
      <c r="J195" s="92"/>
    </row>
    <row r="196" spans="1:10" ht="12.75">
      <c r="A196" s="122"/>
      <c r="B196" s="201"/>
      <c r="C196" s="201"/>
      <c r="D196" s="201"/>
      <c r="E196" s="201"/>
      <c r="F196" s="106"/>
      <c r="G196" s="107"/>
      <c r="H196" s="127">
        <f>IF(A196="","",VLOOKUP(A196,Startlist!B:E,3,FALSE)&amp;" / "&amp;VLOOKUP(A196,Startlist!B:E,3,FALSE))</f>
      </c>
      <c r="I196" s="32"/>
      <c r="J196" s="92"/>
    </row>
    <row r="197" spans="1:10" ht="12.75">
      <c r="A197" s="122"/>
      <c r="B197" s="201"/>
      <c r="C197" s="201"/>
      <c r="D197" s="201"/>
      <c r="E197" s="201"/>
      <c r="F197" s="202"/>
      <c r="G197" s="203"/>
      <c r="H197" s="127">
        <f>IF(A197="","",VLOOKUP(A197,Startlist!B:E,3,FALSE)&amp;" / "&amp;VLOOKUP(A197,Startlist!B:E,3,FALSE))</f>
      </c>
      <c r="I197" s="32"/>
      <c r="J197" s="92"/>
    </row>
    <row r="198" spans="1:10" ht="12.75">
      <c r="A198" s="122"/>
      <c r="B198" s="201"/>
      <c r="C198" s="201"/>
      <c r="D198" s="201"/>
      <c r="E198" s="201"/>
      <c r="F198" s="202"/>
      <c r="G198" s="203"/>
      <c r="H198" s="127">
        <f>IF(A198="","",VLOOKUP(A198,Startlist!B:E,3,FALSE)&amp;" / "&amp;VLOOKUP(A198,Startlist!B:E,3,FALSE))</f>
      </c>
      <c r="I198" s="32"/>
      <c r="J198" s="92"/>
    </row>
    <row r="199" spans="1:10" ht="12.75">
      <c r="A199" s="122"/>
      <c r="B199" s="201"/>
      <c r="C199" s="201"/>
      <c r="D199" s="201"/>
      <c r="E199" s="201"/>
      <c r="F199" s="202"/>
      <c r="G199" s="203"/>
      <c r="H199" s="127">
        <f>IF(A199="","",VLOOKUP(A199,Startlist!B:E,3,FALSE)&amp;" / "&amp;VLOOKUP(A199,Startlist!B:E,3,FALSE))</f>
      </c>
      <c r="I199" s="32"/>
      <c r="J199" s="92"/>
    </row>
    <row r="200" spans="1:10" ht="12.75">
      <c r="A200" s="122"/>
      <c r="B200" s="201"/>
      <c r="C200" s="201"/>
      <c r="D200" s="201"/>
      <c r="E200" s="201"/>
      <c r="F200" s="202"/>
      <c r="G200" s="203"/>
      <c r="H200" s="127">
        <f>IF(A200="","",VLOOKUP(A200,Startlist!B:E,3,FALSE)&amp;" / "&amp;VLOOKUP(A200,Startlist!B:E,3,FALSE))</f>
      </c>
      <c r="I200" s="32"/>
      <c r="J200" s="32"/>
    </row>
    <row r="201" spans="1:10" ht="12.75">
      <c r="A201" s="122"/>
      <c r="B201" s="201"/>
      <c r="C201" s="201"/>
      <c r="D201" s="201"/>
      <c r="E201" s="201"/>
      <c r="F201" s="202"/>
      <c r="G201" s="203"/>
      <c r="H201" s="127">
        <f>IF(A201="","",VLOOKUP(A201,Startlist!B:E,3,FALSE)&amp;" / "&amp;VLOOKUP(A201,Startlist!B:E,3,FALSE))</f>
      </c>
      <c r="I201" s="32"/>
      <c r="J201" s="32"/>
    </row>
    <row r="202" spans="1:10" ht="12.75">
      <c r="A202" s="122"/>
      <c r="B202" s="201"/>
      <c r="C202" s="201"/>
      <c r="D202" s="201"/>
      <c r="E202" s="201"/>
      <c r="F202" s="202"/>
      <c r="G202" s="203"/>
      <c r="H202" s="127">
        <f>IF(A202="","",VLOOKUP(A202,Startlist!B:E,3,FALSE)&amp;" / "&amp;VLOOKUP(A202,Startlist!B:E,3,FALSE))</f>
      </c>
      <c r="I202" s="32"/>
      <c r="J202" s="32"/>
    </row>
    <row r="203" spans="1:10" ht="12.75">
      <c r="A203" s="122"/>
      <c r="B203" s="201"/>
      <c r="C203" s="201"/>
      <c r="D203" s="201"/>
      <c r="E203" s="201"/>
      <c r="F203" s="202"/>
      <c r="G203" s="203"/>
      <c r="H203" s="127">
        <f>IF(A203="","",VLOOKUP(A203,Startlist!B:E,3,FALSE)&amp;" / "&amp;VLOOKUP(A203,Startlist!B:E,3,FALSE))</f>
      </c>
      <c r="I203" s="32"/>
      <c r="J203" s="32"/>
    </row>
    <row r="204" spans="1:10" ht="12.75">
      <c r="A204" s="122"/>
      <c r="B204" s="201"/>
      <c r="C204" s="201"/>
      <c r="D204" s="201"/>
      <c r="E204" s="201"/>
      <c r="F204" s="202"/>
      <c r="G204" s="203"/>
      <c r="H204" s="127">
        <f>IF(A204="","",VLOOKUP(A204,Startlist!B:E,3,FALSE)&amp;" / "&amp;VLOOKUP(A204,Startlist!B:E,3,FALSE))</f>
      </c>
      <c r="I204" s="32"/>
      <c r="J204" s="32"/>
    </row>
    <row r="205" spans="1:10" ht="12.75">
      <c r="A205" s="122"/>
      <c r="B205" s="201"/>
      <c r="C205" s="201"/>
      <c r="D205" s="201"/>
      <c r="E205" s="201"/>
      <c r="F205" s="202"/>
      <c r="G205" s="203"/>
      <c r="H205" s="127">
        <f>IF(A205="","",VLOOKUP(A205,Startlist!B:E,3,FALSE)&amp;" / "&amp;VLOOKUP(A205,Startlist!B:E,3,FALSE))</f>
      </c>
      <c r="I205" s="32"/>
      <c r="J205" s="32"/>
    </row>
    <row r="206" spans="1:10" ht="12.75">
      <c r="A206" s="122"/>
      <c r="B206" s="201"/>
      <c r="C206" s="201"/>
      <c r="D206" s="201"/>
      <c r="E206" s="201"/>
      <c r="F206" s="202"/>
      <c r="G206" s="203"/>
      <c r="H206" s="127">
        <f>IF(A206="","",VLOOKUP(A206,Startlist!B:E,3,FALSE)&amp;" / "&amp;VLOOKUP(A206,Startlist!B:E,3,FALSE))</f>
      </c>
      <c r="I206" s="32"/>
      <c r="J206" s="32"/>
    </row>
    <row r="207" spans="1:10" ht="12.75">
      <c r="A207" s="122"/>
      <c r="B207" s="201"/>
      <c r="C207" s="201"/>
      <c r="D207" s="201"/>
      <c r="E207" s="201"/>
      <c r="F207" s="202"/>
      <c r="G207" s="203"/>
      <c r="H207" s="127">
        <f>IF(A207="","",VLOOKUP(A207,Startlist!B:E,3,FALSE)&amp;" / "&amp;VLOOKUP(A207,Startlist!B:E,3,FALSE))</f>
      </c>
      <c r="I207" s="32"/>
      <c r="J207" s="32"/>
    </row>
    <row r="208" spans="1:10" ht="12.75">
      <c r="A208" s="122"/>
      <c r="B208" s="201"/>
      <c r="C208" s="201"/>
      <c r="D208" s="201"/>
      <c r="E208" s="201"/>
      <c r="F208" s="202"/>
      <c r="G208" s="203"/>
      <c r="H208" s="127">
        <f>IF(A208="","",VLOOKUP(A208,Startlist!B:E,3,FALSE)&amp;" / "&amp;VLOOKUP(A208,Startlist!B:E,3,FALSE))</f>
      </c>
      <c r="I208" s="32"/>
      <c r="J208" s="32"/>
    </row>
    <row r="209" spans="1:10" ht="12.75">
      <c r="A209" s="122"/>
      <c r="B209" s="201"/>
      <c r="C209" s="201"/>
      <c r="D209" s="201"/>
      <c r="E209" s="201"/>
      <c r="F209" s="202"/>
      <c r="G209" s="203"/>
      <c r="H209" s="127">
        <f>IF(A209="","",VLOOKUP(A209,Startlist!B:E,3,FALSE)&amp;" / "&amp;VLOOKUP(A209,Startlist!B:E,3,FALSE))</f>
      </c>
      <c r="I209" s="32"/>
      <c r="J209" s="32"/>
    </row>
    <row r="210" spans="1:10" ht="12.75">
      <c r="A210" s="122"/>
      <c r="B210" s="201"/>
      <c r="C210" s="201"/>
      <c r="D210" s="201"/>
      <c r="E210" s="201"/>
      <c r="F210" s="202"/>
      <c r="G210" s="203"/>
      <c r="H210" s="127">
        <f>IF(A210="","",VLOOKUP(A210,Startlist!B:E,3,FALSE)&amp;" / "&amp;VLOOKUP(A210,Startlist!B:E,3,FALSE))</f>
      </c>
      <c r="I210" s="32"/>
      <c r="J210" s="32"/>
    </row>
    <row r="211" spans="1:10" ht="12.75">
      <c r="A211" s="122"/>
      <c r="B211" s="201"/>
      <c r="C211" s="201"/>
      <c r="D211" s="201"/>
      <c r="E211" s="201"/>
      <c r="F211" s="202"/>
      <c r="G211" s="203"/>
      <c r="H211" s="127">
        <f>IF(A211="","",VLOOKUP(A211,Startlist!B:E,3,FALSE)&amp;" / "&amp;VLOOKUP(A211,Startlist!B:E,3,FALSE))</f>
      </c>
      <c r="I211" s="32"/>
      <c r="J211" s="32"/>
    </row>
    <row r="212" spans="1:10" ht="12.75">
      <c r="A212" s="122"/>
      <c r="B212" s="201"/>
      <c r="C212" s="201"/>
      <c r="D212" s="201"/>
      <c r="E212" s="201"/>
      <c r="F212" s="202"/>
      <c r="G212" s="203"/>
      <c r="H212" s="127">
        <f>IF(A212="","",VLOOKUP(A212,Startlist!B:E,3,FALSE)&amp;" / "&amp;VLOOKUP(A212,Startlist!B:E,3,FALSE))</f>
      </c>
      <c r="I212" s="32"/>
      <c r="J212" s="32"/>
    </row>
    <row r="213" spans="1:10" ht="12.75">
      <c r="A213" s="122"/>
      <c r="B213" s="201"/>
      <c r="C213" s="201"/>
      <c r="D213" s="201"/>
      <c r="E213" s="201"/>
      <c r="F213" s="202"/>
      <c r="G213" s="203"/>
      <c r="H213" s="127">
        <f>IF(A213="","",VLOOKUP(A213,Startlist!B:E,3,FALSE)&amp;" / "&amp;VLOOKUP(A213,Startlist!B:E,3,FALSE))</f>
      </c>
      <c r="I213" s="32"/>
      <c r="J213" s="32"/>
    </row>
    <row r="214" spans="1:10" ht="12.75">
      <c r="A214" s="122"/>
      <c r="B214" s="201"/>
      <c r="C214" s="201"/>
      <c r="D214" s="201"/>
      <c r="E214" s="201"/>
      <c r="F214" s="202"/>
      <c r="G214" s="203"/>
      <c r="H214" s="127">
        <f>IF(A214="","",VLOOKUP(A214,Startlist!B:E,3,FALSE)&amp;" / "&amp;VLOOKUP(A214,Startlist!B:E,3,FALSE))</f>
      </c>
      <c r="I214" s="32"/>
      <c r="J214" s="32"/>
    </row>
    <row r="215" spans="1:10" ht="12.75">
      <c r="A215" s="122"/>
      <c r="B215" s="201"/>
      <c r="C215" s="201"/>
      <c r="D215" s="201"/>
      <c r="E215" s="201"/>
      <c r="F215" s="202"/>
      <c r="G215" s="203"/>
      <c r="H215" s="127">
        <f>IF(A215="","",VLOOKUP(A215,Startlist!B:E,3,FALSE)&amp;" / "&amp;VLOOKUP(A215,Startlist!B:E,3,FALSE))</f>
      </c>
      <c r="I215" s="32"/>
      <c r="J215" s="32"/>
    </row>
    <row r="216" spans="1:10" ht="12.75">
      <c r="A216" s="122"/>
      <c r="B216" s="201"/>
      <c r="C216" s="201"/>
      <c r="D216" s="201"/>
      <c r="E216" s="201"/>
      <c r="F216" s="202"/>
      <c r="G216" s="203"/>
      <c r="H216" s="127">
        <f>IF(A216="","",VLOOKUP(A216,Startlist!B:E,3,FALSE)&amp;" / "&amp;VLOOKUP(A216,Startlist!B:E,3,FALSE))</f>
      </c>
      <c r="I216" s="32"/>
      <c r="J216" s="32"/>
    </row>
    <row r="217" spans="1:10" ht="12.75">
      <c r="A217" s="122"/>
      <c r="B217" s="201"/>
      <c r="C217" s="201"/>
      <c r="D217" s="201"/>
      <c r="E217" s="201"/>
      <c r="F217" s="202"/>
      <c r="G217" s="203"/>
      <c r="H217" s="127">
        <f>IF(A217="","",VLOOKUP(A217,Startlist!B:E,3,FALSE)&amp;" / "&amp;VLOOKUP(A217,Startlist!B:E,3,FALSE))</f>
      </c>
      <c r="I217" s="32"/>
      <c r="J217" s="32"/>
    </row>
    <row r="218" spans="1:10" ht="12.75">
      <c r="A218" s="122"/>
      <c r="B218" s="201"/>
      <c r="C218" s="201"/>
      <c r="D218" s="201"/>
      <c r="E218" s="201"/>
      <c r="F218" s="202"/>
      <c r="G218" s="203"/>
      <c r="H218" s="127">
        <f>IF(A218="","",VLOOKUP(A218,Startlist!B:E,3,FALSE)&amp;" / "&amp;VLOOKUP(A218,Startlist!B:E,3,FALSE))</f>
      </c>
      <c r="I218" s="32"/>
      <c r="J218" s="32"/>
    </row>
    <row r="219" spans="1:10" ht="12.75">
      <c r="A219" s="122"/>
      <c r="B219" s="201"/>
      <c r="C219" s="201"/>
      <c r="D219" s="201"/>
      <c r="E219" s="201"/>
      <c r="F219" s="202"/>
      <c r="G219" s="203"/>
      <c r="H219" s="127">
        <f>IF(A219="","",VLOOKUP(A219,Startlist!B:E,3,FALSE)&amp;" / "&amp;VLOOKUP(A219,Startlist!B:E,3,FALSE))</f>
      </c>
      <c r="I219" s="32"/>
      <c r="J219" s="32"/>
    </row>
    <row r="220" spans="1:10" ht="12.75">
      <c r="A220" s="122"/>
      <c r="B220" s="201"/>
      <c r="C220" s="201"/>
      <c r="D220" s="201"/>
      <c r="E220" s="201"/>
      <c r="F220" s="202"/>
      <c r="G220" s="203"/>
      <c r="H220" s="127">
        <f>IF(A220="","",VLOOKUP(A220,Startlist!B:E,3,FALSE)&amp;" / "&amp;VLOOKUP(A220,Startlist!B:E,3,FALSE))</f>
      </c>
      <c r="I220" s="32"/>
      <c r="J220" s="32"/>
    </row>
    <row r="221" spans="1:10" ht="12.75">
      <c r="A221" s="122"/>
      <c r="B221" s="201"/>
      <c r="C221" s="201"/>
      <c r="D221" s="201"/>
      <c r="E221" s="201"/>
      <c r="F221" s="202"/>
      <c r="G221" s="203"/>
      <c r="H221" s="127">
        <f>IF(A221="","",VLOOKUP(A221,Startlist!B:E,3,FALSE)&amp;" / "&amp;VLOOKUP(A221,Startlist!B:E,3,FALSE))</f>
      </c>
      <c r="I221" s="32"/>
      <c r="J221" s="32"/>
    </row>
    <row r="222" spans="1:10" ht="12.75">
      <c r="A222" s="122"/>
      <c r="B222" s="201"/>
      <c r="C222" s="201"/>
      <c r="D222" s="201"/>
      <c r="E222" s="201"/>
      <c r="F222" s="202"/>
      <c r="G222" s="203"/>
      <c r="H222" s="127">
        <f>IF(A222="","",VLOOKUP(A222,Startlist!B:E,3,FALSE)&amp;" / "&amp;VLOOKUP(A222,Startlist!B:E,3,FALSE))</f>
      </c>
      <c r="I222" s="32"/>
      <c r="J222" s="32"/>
    </row>
    <row r="223" spans="1:10" ht="12.75">
      <c r="A223" s="122"/>
      <c r="B223" s="201"/>
      <c r="C223" s="201"/>
      <c r="D223" s="201"/>
      <c r="E223" s="201"/>
      <c r="F223" s="202"/>
      <c r="G223" s="203"/>
      <c r="H223" s="127">
        <f>IF(A223="","",VLOOKUP(A223,Startlist!B:E,3,FALSE)&amp;" / "&amp;VLOOKUP(A223,Startlist!B:E,3,FALSE))</f>
      </c>
      <c r="I223" s="32"/>
      <c r="J223" s="32"/>
    </row>
    <row r="224" spans="1:10" ht="12.75">
      <c r="A224" s="122"/>
      <c r="B224" s="201"/>
      <c r="C224" s="201"/>
      <c r="D224" s="201"/>
      <c r="E224" s="201"/>
      <c r="F224" s="202"/>
      <c r="G224" s="203"/>
      <c r="H224" s="127">
        <f>IF(A224="","",VLOOKUP(A224,Startlist!B:E,3,FALSE)&amp;" / "&amp;VLOOKUP(A224,Startlist!B:E,3,FALSE))</f>
      </c>
      <c r="I224" s="32"/>
      <c r="J224" s="32"/>
    </row>
    <row r="225" spans="1:10" ht="12.75">
      <c r="A225" s="122"/>
      <c r="B225" s="201"/>
      <c r="C225" s="201"/>
      <c r="D225" s="201"/>
      <c r="E225" s="201"/>
      <c r="F225" s="202"/>
      <c r="G225" s="203"/>
      <c r="H225" s="127">
        <f>IF(A225="","",VLOOKUP(A225,Startlist!B:E,3,FALSE)&amp;" / "&amp;VLOOKUP(A225,Startlist!B:E,3,FALSE))</f>
      </c>
      <c r="I225" s="32"/>
      <c r="J225" s="32"/>
    </row>
    <row r="226" spans="1:10" ht="12.75">
      <c r="A226" s="122"/>
      <c r="B226" s="201"/>
      <c r="C226" s="201"/>
      <c r="D226" s="201"/>
      <c r="E226" s="201"/>
      <c r="F226" s="202"/>
      <c r="G226" s="203"/>
      <c r="H226" s="127">
        <f>IF(A226="","",VLOOKUP(A226,Startlist!B:E,3,FALSE)&amp;" / "&amp;VLOOKUP(A226,Startlist!B:E,3,FALSE))</f>
      </c>
      <c r="I226" s="32"/>
      <c r="J226" s="32"/>
    </row>
    <row r="227" spans="1:10" ht="12.75">
      <c r="A227" s="122"/>
      <c r="B227" s="201"/>
      <c r="C227" s="201"/>
      <c r="D227" s="201"/>
      <c r="E227" s="201"/>
      <c r="F227" s="202"/>
      <c r="G227" s="203"/>
      <c r="H227" s="127">
        <f>IF(A227="","",VLOOKUP(A227,Startlist!B:E,3,FALSE)&amp;" / "&amp;VLOOKUP(A227,Startlist!B:E,3,FALSE))</f>
      </c>
      <c r="I227" s="32"/>
      <c r="J227" s="32"/>
    </row>
    <row r="228" spans="1:10" ht="12.75">
      <c r="A228" s="122"/>
      <c r="B228" s="201"/>
      <c r="C228" s="201"/>
      <c r="D228" s="201"/>
      <c r="E228" s="201"/>
      <c r="F228" s="202"/>
      <c r="G228" s="203"/>
      <c r="H228" s="127">
        <f>IF(A228="","",VLOOKUP(A228,Startlist!B:E,3,FALSE)&amp;" / "&amp;VLOOKUP(A228,Startlist!B:E,3,FALSE))</f>
      </c>
      <c r="I228" s="32"/>
      <c r="J228" s="32"/>
    </row>
    <row r="229" spans="1:10" ht="12.75">
      <c r="A229" s="122"/>
      <c r="B229" s="201"/>
      <c r="C229" s="201"/>
      <c r="D229" s="201"/>
      <c r="E229" s="201"/>
      <c r="F229" s="202"/>
      <c r="G229" s="203"/>
      <c r="H229" s="127">
        <f>IF(A229="","",VLOOKUP(A229,Startlist!B:E,3,FALSE)&amp;" / "&amp;VLOOKUP(A229,Startlist!B:E,3,FALSE))</f>
      </c>
      <c r="I229" s="32"/>
      <c r="J229" s="32"/>
    </row>
    <row r="230" spans="1:10" ht="12.75">
      <c r="A230" s="122"/>
      <c r="B230" s="201"/>
      <c r="C230" s="201"/>
      <c r="D230" s="201"/>
      <c r="E230" s="201"/>
      <c r="F230" s="202"/>
      <c r="G230" s="203"/>
      <c r="H230" s="127">
        <f>IF(A230="","",VLOOKUP(A230,Startlist!B:E,3,FALSE)&amp;" / "&amp;VLOOKUP(A230,Startlist!B:E,3,FALSE))</f>
      </c>
      <c r="I230" s="32"/>
      <c r="J230" s="32"/>
    </row>
    <row r="231" spans="1:10" ht="12.75">
      <c r="A231" s="122"/>
      <c r="B231" s="201"/>
      <c r="C231" s="201"/>
      <c r="D231" s="201"/>
      <c r="E231" s="201"/>
      <c r="F231" s="202"/>
      <c r="G231" s="203"/>
      <c r="H231" s="127">
        <f>IF(A231="","",VLOOKUP(A231,Startlist!B:E,3,FALSE)&amp;" / "&amp;VLOOKUP(A231,Startlist!B:E,3,FALSE))</f>
      </c>
      <c r="I231" s="32"/>
      <c r="J231" s="32"/>
    </row>
    <row r="232" spans="1:10" ht="12.75">
      <c r="A232" s="122"/>
      <c r="B232" s="201"/>
      <c r="C232" s="201"/>
      <c r="D232" s="201"/>
      <c r="E232" s="201"/>
      <c r="F232" s="202"/>
      <c r="G232" s="203"/>
      <c r="H232" s="127">
        <f>IF(A232="","",VLOOKUP(A232,Startlist!B:E,3,FALSE)&amp;" / "&amp;VLOOKUP(A232,Startlist!B:E,3,FALSE))</f>
      </c>
      <c r="I232" s="32"/>
      <c r="J232" s="32"/>
    </row>
    <row r="233" spans="1:10" ht="12.75">
      <c r="A233" s="122"/>
      <c r="B233" s="201"/>
      <c r="C233" s="201"/>
      <c r="D233" s="201"/>
      <c r="E233" s="201"/>
      <c r="F233" s="202"/>
      <c r="G233" s="203"/>
      <c r="H233" s="127">
        <f>IF(A233="","",VLOOKUP(A233,Startlist!B:E,3,FALSE)&amp;" / "&amp;VLOOKUP(A233,Startlist!B:E,3,FALSE))</f>
      </c>
      <c r="I233" s="32"/>
      <c r="J233" s="32"/>
    </row>
    <row r="234" spans="1:10" ht="12.75">
      <c r="A234" s="122"/>
      <c r="B234" s="201"/>
      <c r="C234" s="201"/>
      <c r="D234" s="201"/>
      <c r="E234" s="201"/>
      <c r="F234" s="202"/>
      <c r="G234" s="203"/>
      <c r="H234" s="127"/>
      <c r="I234" s="32"/>
      <c r="J234" s="32"/>
    </row>
    <row r="235" spans="1:10" ht="12.75">
      <c r="A235" s="122"/>
      <c r="B235" s="201"/>
      <c r="C235" s="201"/>
      <c r="D235" s="201"/>
      <c r="E235" s="201"/>
      <c r="F235" s="202"/>
      <c r="G235" s="203"/>
      <c r="H235" s="127"/>
      <c r="I235" s="32"/>
      <c r="J235" s="32"/>
    </row>
    <row r="236" spans="1:10" ht="12.75">
      <c r="A236" s="122"/>
      <c r="B236" s="201"/>
      <c r="C236" s="201"/>
      <c r="D236" s="201"/>
      <c r="E236" s="201"/>
      <c r="F236" s="202"/>
      <c r="G236" s="203"/>
      <c r="H236" s="127"/>
      <c r="I236" s="32"/>
      <c r="J236" s="32"/>
    </row>
    <row r="237" spans="1:10" ht="12.75">
      <c r="A237" s="122"/>
      <c r="B237" s="201"/>
      <c r="C237" s="201"/>
      <c r="D237" s="201"/>
      <c r="E237" s="201"/>
      <c r="F237" s="202"/>
      <c r="G237" s="203"/>
      <c r="H237" s="127"/>
      <c r="I237" s="32"/>
      <c r="J237" s="32"/>
    </row>
    <row r="238" spans="1:10" ht="12.75">
      <c r="A238" s="122"/>
      <c r="B238" s="201"/>
      <c r="C238" s="201"/>
      <c r="D238" s="201"/>
      <c r="E238" s="201"/>
      <c r="F238" s="202"/>
      <c r="G238" s="203"/>
      <c r="H238" s="127"/>
      <c r="I238" s="32"/>
      <c r="J238" s="32"/>
    </row>
    <row r="239" spans="1:10" ht="12.75">
      <c r="A239" s="122"/>
      <c r="B239" s="201"/>
      <c r="C239" s="201"/>
      <c r="D239" s="201"/>
      <c r="E239" s="201"/>
      <c r="F239" s="202"/>
      <c r="G239" s="203"/>
      <c r="H239" s="127"/>
      <c r="I239" s="32"/>
      <c r="J239" s="32"/>
    </row>
    <row r="240" spans="1:10" ht="12.75">
      <c r="A240" s="122"/>
      <c r="B240" s="201"/>
      <c r="C240" s="201"/>
      <c r="D240" s="201"/>
      <c r="E240" s="201"/>
      <c r="F240" s="202"/>
      <c r="G240" s="203"/>
      <c r="H240" s="127"/>
      <c r="I240" s="32"/>
      <c r="J240" s="32"/>
    </row>
    <row r="241" spans="1:10" ht="12.75">
      <c r="A241" s="122"/>
      <c r="B241" s="201"/>
      <c r="C241" s="201"/>
      <c r="D241" s="201"/>
      <c r="E241" s="201"/>
      <c r="F241" s="202"/>
      <c r="G241" s="203"/>
      <c r="H241" s="127"/>
      <c r="I241" s="32"/>
      <c r="J241" s="32"/>
    </row>
    <row r="242" spans="1:10" ht="12.75">
      <c r="A242" s="122"/>
      <c r="B242" s="201"/>
      <c r="C242" s="201"/>
      <c r="D242" s="201"/>
      <c r="E242" s="201"/>
      <c r="F242" s="202"/>
      <c r="G242" s="203"/>
      <c r="H242" s="127"/>
      <c r="I242" s="32"/>
      <c r="J242" s="32"/>
    </row>
    <row r="243" spans="1:10" ht="12.75">
      <c r="A243" s="122"/>
      <c r="B243" s="201"/>
      <c r="C243" s="201"/>
      <c r="D243" s="201"/>
      <c r="E243" s="201"/>
      <c r="F243" s="202"/>
      <c r="G243" s="203"/>
      <c r="H243" s="127"/>
      <c r="I243" s="32"/>
      <c r="J243" s="32"/>
    </row>
    <row r="244" spans="1:10" ht="12.75">
      <c r="A244" s="122"/>
      <c r="B244" s="201"/>
      <c r="C244" s="201"/>
      <c r="D244" s="201"/>
      <c r="E244" s="201"/>
      <c r="F244" s="202"/>
      <c r="G244" s="203"/>
      <c r="H244" s="127"/>
      <c r="I244" s="32"/>
      <c r="J244" s="32"/>
    </row>
    <row r="245" spans="1:10" ht="12.75">
      <c r="A245" s="122"/>
      <c r="B245" s="201"/>
      <c r="C245" s="201"/>
      <c r="D245" s="201"/>
      <c r="E245" s="201"/>
      <c r="F245" s="202"/>
      <c r="G245" s="203"/>
      <c r="H245" s="127"/>
      <c r="I245" s="32"/>
      <c r="J245" s="32"/>
    </row>
    <row r="246" spans="1:10" ht="12.75">
      <c r="A246" s="122"/>
      <c r="B246" s="201"/>
      <c r="C246" s="201"/>
      <c r="D246" s="201"/>
      <c r="E246" s="201"/>
      <c r="F246" s="202"/>
      <c r="G246" s="203"/>
      <c r="H246" s="127"/>
      <c r="I246" s="32"/>
      <c r="J246" s="32"/>
    </row>
    <row r="247" spans="1:10" ht="12.75">
      <c r="A247" s="122"/>
      <c r="B247" s="201"/>
      <c r="C247" s="201"/>
      <c r="D247" s="201"/>
      <c r="E247" s="201"/>
      <c r="F247" s="202"/>
      <c r="G247" s="203"/>
      <c r="H247" s="127"/>
      <c r="I247" s="32"/>
      <c r="J247" s="32"/>
    </row>
    <row r="248" spans="1:10" ht="12.75">
      <c r="A248" s="122"/>
      <c r="B248" s="201"/>
      <c r="C248" s="201"/>
      <c r="D248" s="201"/>
      <c r="E248" s="201"/>
      <c r="F248" s="202"/>
      <c r="G248" s="203"/>
      <c r="H248" s="127"/>
      <c r="I248" s="32"/>
      <c r="J248" s="32"/>
    </row>
    <row r="249" spans="1:10" ht="12.75">
      <c r="A249" s="122"/>
      <c r="B249" s="201"/>
      <c r="C249" s="201"/>
      <c r="D249" s="201"/>
      <c r="E249" s="201"/>
      <c r="F249" s="202"/>
      <c r="G249" s="203"/>
      <c r="H249" s="127"/>
      <c r="I249" s="32"/>
      <c r="J249" s="32"/>
    </row>
    <row r="250" spans="1:10" ht="12.75">
      <c r="A250" s="122"/>
      <c r="B250" s="201"/>
      <c r="C250" s="201"/>
      <c r="D250" s="201"/>
      <c r="E250" s="201"/>
      <c r="F250" s="202"/>
      <c r="G250" s="203"/>
      <c r="H250" s="127"/>
      <c r="I250" s="32"/>
      <c r="J250" s="32"/>
    </row>
    <row r="251" spans="1:10" ht="12.75">
      <c r="A251" s="122"/>
      <c r="B251" s="201"/>
      <c r="C251" s="201"/>
      <c r="D251" s="201"/>
      <c r="E251" s="201"/>
      <c r="F251" s="202"/>
      <c r="G251" s="203"/>
      <c r="H251" s="127"/>
      <c r="I251" s="32"/>
      <c r="J251" s="32"/>
    </row>
    <row r="252" spans="1:10" ht="12.75">
      <c r="A252" s="122"/>
      <c r="B252" s="201"/>
      <c r="C252" s="201"/>
      <c r="D252" s="201"/>
      <c r="E252" s="201"/>
      <c r="F252" s="202"/>
      <c r="G252" s="203"/>
      <c r="H252" s="127"/>
      <c r="I252" s="32"/>
      <c r="J252" s="32"/>
    </row>
    <row r="253" spans="1:10" ht="12.75">
      <c r="A253" s="122"/>
      <c r="B253" s="201"/>
      <c r="C253" s="201"/>
      <c r="D253" s="201"/>
      <c r="E253" s="201"/>
      <c r="F253" s="202"/>
      <c r="G253" s="203"/>
      <c r="H253" s="127"/>
      <c r="I253" s="32"/>
      <c r="J253" s="32"/>
    </row>
    <row r="254" spans="1:10" ht="12.75">
      <c r="A254" s="122"/>
      <c r="B254" s="201"/>
      <c r="C254" s="201"/>
      <c r="D254" s="201"/>
      <c r="E254" s="201"/>
      <c r="F254" s="202"/>
      <c r="G254" s="203"/>
      <c r="H254" s="127"/>
      <c r="I254" s="32"/>
      <c r="J254" s="32"/>
    </row>
    <row r="255" spans="1:10" ht="12.75">
      <c r="A255" s="122"/>
      <c r="B255" s="201"/>
      <c r="C255" s="201"/>
      <c r="D255" s="201"/>
      <c r="E255" s="201"/>
      <c r="F255" s="202"/>
      <c r="G255" s="203"/>
      <c r="H255" s="127"/>
      <c r="I255" s="32"/>
      <c r="J255" s="32"/>
    </row>
    <row r="256" spans="1:10" ht="12.75">
      <c r="A256" s="122"/>
      <c r="B256" s="201"/>
      <c r="C256" s="201"/>
      <c r="D256" s="201"/>
      <c r="E256" s="201"/>
      <c r="F256" s="202"/>
      <c r="G256" s="203"/>
      <c r="H256" s="127"/>
      <c r="I256" s="32"/>
      <c r="J256" s="32"/>
    </row>
    <row r="257" spans="1:10" ht="12.75">
      <c r="A257" s="122"/>
      <c r="B257" s="201"/>
      <c r="C257" s="201"/>
      <c r="D257" s="201"/>
      <c r="E257" s="201"/>
      <c r="F257" s="202"/>
      <c r="G257" s="203"/>
      <c r="H257" s="127"/>
      <c r="I257" s="32"/>
      <c r="J257" s="32"/>
    </row>
    <row r="258" spans="1:10" ht="12.75">
      <c r="A258" s="122"/>
      <c r="B258" s="201"/>
      <c r="C258" s="201"/>
      <c r="D258" s="201"/>
      <c r="E258" s="201"/>
      <c r="F258" s="202"/>
      <c r="G258" s="203"/>
      <c r="H258" s="127"/>
      <c r="I258" s="32"/>
      <c r="J258" s="32"/>
    </row>
    <row r="259" spans="1:10" ht="12.75">
      <c r="A259" s="122"/>
      <c r="B259" s="201"/>
      <c r="C259" s="201"/>
      <c r="D259" s="201"/>
      <c r="E259" s="201"/>
      <c r="F259" s="202"/>
      <c r="G259" s="203"/>
      <c r="H259" s="127"/>
      <c r="I259" s="32"/>
      <c r="J259" s="32"/>
    </row>
    <row r="260" spans="1:10" ht="12.75">
      <c r="A260" s="122"/>
      <c r="B260" s="201"/>
      <c r="C260" s="201"/>
      <c r="D260" s="201"/>
      <c r="E260" s="201"/>
      <c r="F260" s="202"/>
      <c r="G260" s="203"/>
      <c r="H260" s="127"/>
      <c r="I260" s="32"/>
      <c r="J260" s="32"/>
    </row>
    <row r="261" spans="1:10" ht="12.75">
      <c r="A261" s="122"/>
      <c r="B261" s="201"/>
      <c r="C261" s="201"/>
      <c r="D261" s="201"/>
      <c r="E261" s="201"/>
      <c r="F261" s="202"/>
      <c r="G261" s="203"/>
      <c r="H261" s="127"/>
      <c r="I261" s="32"/>
      <c r="J261" s="32"/>
    </row>
    <row r="262" spans="1:10" ht="12.75">
      <c r="A262" s="122"/>
      <c r="B262" s="201"/>
      <c r="C262" s="201"/>
      <c r="D262" s="201"/>
      <c r="E262" s="201"/>
      <c r="F262" s="202"/>
      <c r="G262" s="203"/>
      <c r="H262" s="127"/>
      <c r="I262" s="32"/>
      <c r="J262" s="32"/>
    </row>
    <row r="263" spans="1:10" ht="12.75">
      <c r="A263" s="122"/>
      <c r="B263" s="201"/>
      <c r="C263" s="201"/>
      <c r="D263" s="201"/>
      <c r="E263" s="201"/>
      <c r="F263" s="202"/>
      <c r="G263" s="203"/>
      <c r="H263" s="127"/>
      <c r="I263" s="32"/>
      <c r="J263" s="32"/>
    </row>
    <row r="264" spans="1:10" ht="12.75">
      <c r="A264" s="122"/>
      <c r="B264" s="201"/>
      <c r="C264" s="201"/>
      <c r="D264" s="201"/>
      <c r="E264" s="201"/>
      <c r="F264" s="202"/>
      <c r="G264" s="203"/>
      <c r="H264" s="127"/>
      <c r="I264" s="32"/>
      <c r="J264" s="32"/>
    </row>
    <row r="265" spans="1:10" ht="12.75">
      <c r="A265" s="122"/>
      <c r="B265" s="201"/>
      <c r="C265" s="201"/>
      <c r="D265" s="201"/>
      <c r="E265" s="201"/>
      <c r="F265" s="202"/>
      <c r="G265" s="203"/>
      <c r="H265" s="127"/>
      <c r="I265" s="32"/>
      <c r="J265" s="32"/>
    </row>
    <row r="266" spans="1:10" ht="12.75">
      <c r="A266" s="122"/>
      <c r="B266" s="201"/>
      <c r="C266" s="201"/>
      <c r="D266" s="201"/>
      <c r="E266" s="201"/>
      <c r="F266" s="202"/>
      <c r="G266" s="203"/>
      <c r="H266" s="127"/>
      <c r="I266" s="32"/>
      <c r="J266" s="32"/>
    </row>
    <row r="267" spans="1:10" ht="12.75">
      <c r="A267" s="122"/>
      <c r="B267" s="201"/>
      <c r="C267" s="201"/>
      <c r="D267" s="201"/>
      <c r="E267" s="201"/>
      <c r="F267" s="202"/>
      <c r="G267" s="203"/>
      <c r="H267" s="127"/>
      <c r="I267" s="32"/>
      <c r="J267" s="32"/>
    </row>
    <row r="268" spans="1:10" ht="12.75">
      <c r="A268" s="122"/>
      <c r="B268" s="201"/>
      <c r="C268" s="201"/>
      <c r="D268" s="201"/>
      <c r="E268" s="201"/>
      <c r="F268" s="202"/>
      <c r="G268" s="203"/>
      <c r="H268" s="127"/>
      <c r="I268" s="32"/>
      <c r="J268" s="32"/>
    </row>
    <row r="269" spans="1:10" ht="12.75">
      <c r="A269" s="122"/>
      <c r="B269" s="201"/>
      <c r="C269" s="201"/>
      <c r="D269" s="201"/>
      <c r="E269" s="201"/>
      <c r="F269" s="202"/>
      <c r="G269" s="203"/>
      <c r="H269" s="127"/>
      <c r="I269" s="32"/>
      <c r="J269" s="32"/>
    </row>
    <row r="270" spans="1:10" ht="12.75">
      <c r="A270" s="122"/>
      <c r="B270" s="201"/>
      <c r="C270" s="201"/>
      <c r="D270" s="201"/>
      <c r="E270" s="201"/>
      <c r="F270" s="202"/>
      <c r="G270" s="203"/>
      <c r="H270" s="127"/>
      <c r="I270" s="32"/>
      <c r="J270" s="32"/>
    </row>
    <row r="271" spans="1:10" ht="12.75">
      <c r="A271" s="122"/>
      <c r="B271" s="201"/>
      <c r="C271" s="201"/>
      <c r="D271" s="201"/>
      <c r="E271" s="201"/>
      <c r="F271" s="202"/>
      <c r="G271" s="203"/>
      <c r="H271" s="127"/>
      <c r="I271" s="32"/>
      <c r="J271" s="32"/>
    </row>
    <row r="272" spans="1:10" ht="12.75">
      <c r="A272" s="122"/>
      <c r="B272" s="201"/>
      <c r="C272" s="201"/>
      <c r="D272" s="201"/>
      <c r="E272" s="201"/>
      <c r="F272" s="202"/>
      <c r="G272" s="203"/>
      <c r="H272" s="127"/>
      <c r="I272" s="32"/>
      <c r="J272" s="32"/>
    </row>
    <row r="273" spans="1:10" ht="12.75">
      <c r="A273" s="122"/>
      <c r="B273" s="201"/>
      <c r="C273" s="201"/>
      <c r="D273" s="201"/>
      <c r="E273" s="201"/>
      <c r="F273" s="202"/>
      <c r="G273" s="203"/>
      <c r="H273" s="127"/>
      <c r="I273" s="32"/>
      <c r="J273" s="32"/>
    </row>
    <row r="274" spans="1:10" ht="12.75">
      <c r="A274" s="122"/>
      <c r="B274" s="201"/>
      <c r="C274" s="201"/>
      <c r="D274" s="201"/>
      <c r="E274" s="201"/>
      <c r="F274" s="202"/>
      <c r="G274" s="203"/>
      <c r="H274" s="127"/>
      <c r="I274" s="32"/>
      <c r="J274" s="32"/>
    </row>
    <row r="275" spans="1:10" ht="12.75">
      <c r="A275" s="122"/>
      <c r="B275" s="201"/>
      <c r="C275" s="201"/>
      <c r="D275" s="201"/>
      <c r="E275" s="201"/>
      <c r="F275" s="202"/>
      <c r="G275" s="203"/>
      <c r="H275" s="127"/>
      <c r="I275" s="32"/>
      <c r="J275" s="32"/>
    </row>
    <row r="276" spans="1:10" ht="12.75">
      <c r="A276" s="122"/>
      <c r="B276" s="201"/>
      <c r="C276" s="201"/>
      <c r="D276" s="201"/>
      <c r="E276" s="201"/>
      <c r="F276" s="202"/>
      <c r="G276" s="203"/>
      <c r="H276" s="127"/>
      <c r="I276" s="32"/>
      <c r="J276" s="32"/>
    </row>
    <row r="277" spans="1:10" ht="12.75">
      <c r="A277" s="122"/>
      <c r="B277" s="201"/>
      <c r="C277" s="201"/>
      <c r="D277" s="201"/>
      <c r="E277" s="201"/>
      <c r="F277" s="202"/>
      <c r="G277" s="203"/>
      <c r="H277" s="127"/>
      <c r="I277" s="32"/>
      <c r="J277" s="32"/>
    </row>
    <row r="278" spans="1:10" ht="12.75">
      <c r="A278" s="122"/>
      <c r="B278" s="201"/>
      <c r="C278" s="201"/>
      <c r="D278" s="201"/>
      <c r="E278" s="201"/>
      <c r="F278" s="202"/>
      <c r="G278" s="203"/>
      <c r="H278" s="127"/>
      <c r="I278" s="32"/>
      <c r="J278" s="32"/>
    </row>
    <row r="279" spans="1:10" ht="12.75">
      <c r="A279" s="122"/>
      <c r="B279" s="201"/>
      <c r="C279" s="201"/>
      <c r="D279" s="201"/>
      <c r="E279" s="201"/>
      <c r="F279" s="202"/>
      <c r="G279" s="203"/>
      <c r="H279" s="127"/>
      <c r="I279" s="32"/>
      <c r="J279" s="32"/>
    </row>
    <row r="280" spans="1:10" ht="12.75">
      <c r="A280" s="122"/>
      <c r="B280" s="201"/>
      <c r="C280" s="201"/>
      <c r="D280" s="201"/>
      <c r="E280" s="201"/>
      <c r="F280" s="202"/>
      <c r="G280" s="203"/>
      <c r="H280" s="127"/>
      <c r="I280" s="32"/>
      <c r="J280" s="32"/>
    </row>
    <row r="281" spans="1:10" ht="12.75">
      <c r="A281" s="122"/>
      <c r="B281" s="201"/>
      <c r="C281" s="201"/>
      <c r="D281" s="201"/>
      <c r="E281" s="201"/>
      <c r="F281" s="202"/>
      <c r="G281" s="203"/>
      <c r="H281" s="127"/>
      <c r="I281" s="32"/>
      <c r="J281" s="32"/>
    </row>
    <row r="282" spans="1:10" ht="12.75">
      <c r="A282" s="122"/>
      <c r="B282" s="201"/>
      <c r="C282" s="201"/>
      <c r="D282" s="201"/>
      <c r="E282" s="201"/>
      <c r="F282" s="202"/>
      <c r="G282" s="203"/>
      <c r="H282" s="127"/>
      <c r="I282" s="32"/>
      <c r="J282" s="32"/>
    </row>
    <row r="283" spans="1:10" ht="12.75">
      <c r="A283" s="122"/>
      <c r="B283" s="201"/>
      <c r="C283" s="201"/>
      <c r="D283" s="201"/>
      <c r="E283" s="201"/>
      <c r="F283" s="202"/>
      <c r="G283" s="203"/>
      <c r="H283" s="127"/>
      <c r="I283" s="32"/>
      <c r="J283" s="32"/>
    </row>
    <row r="284" spans="1:10" ht="12.75">
      <c r="A284" s="122"/>
      <c r="B284" s="201"/>
      <c r="C284" s="201"/>
      <c r="D284" s="201"/>
      <c r="E284" s="201"/>
      <c r="F284" s="202"/>
      <c r="G284" s="203"/>
      <c r="H284" s="127"/>
      <c r="I284" s="32"/>
      <c r="J284" s="32"/>
    </row>
    <row r="285" spans="1:10" ht="12.75">
      <c r="A285" s="122"/>
      <c r="B285" s="201"/>
      <c r="C285" s="201"/>
      <c r="D285" s="201"/>
      <c r="E285" s="201"/>
      <c r="F285" s="202"/>
      <c r="G285" s="203"/>
      <c r="H285" s="127"/>
      <c r="I285" s="32"/>
      <c r="J285" s="32"/>
    </row>
    <row r="286" spans="1:10" ht="12.75">
      <c r="A286" s="122"/>
      <c r="B286" s="201"/>
      <c r="C286" s="201"/>
      <c r="D286" s="201"/>
      <c r="E286" s="201"/>
      <c r="F286" s="202"/>
      <c r="G286" s="203"/>
      <c r="H286" s="127"/>
      <c r="I286" s="32"/>
      <c r="J286" s="32"/>
    </row>
    <row r="287" spans="1:10" ht="12.75">
      <c r="A287" s="122"/>
      <c r="B287" s="201"/>
      <c r="C287" s="201"/>
      <c r="D287" s="201"/>
      <c r="E287" s="201"/>
      <c r="F287" s="202"/>
      <c r="G287" s="203"/>
      <c r="H287" s="127"/>
      <c r="I287" s="32"/>
      <c r="J287" s="32"/>
    </row>
    <row r="288" spans="1:10" ht="12.75">
      <c r="A288" s="122"/>
      <c r="B288" s="201"/>
      <c r="C288" s="201"/>
      <c r="D288" s="201"/>
      <c r="E288" s="201"/>
      <c r="F288" s="202"/>
      <c r="G288" s="203"/>
      <c r="H288" s="127"/>
      <c r="I288" s="32"/>
      <c r="J288" s="32"/>
    </row>
    <row r="289" spans="1:10" ht="12.75">
      <c r="A289" s="122"/>
      <c r="B289" s="201"/>
      <c r="C289" s="201"/>
      <c r="D289" s="201"/>
      <c r="E289" s="201"/>
      <c r="F289" s="202"/>
      <c r="G289" s="203"/>
      <c r="H289" s="127"/>
      <c r="I289" s="32"/>
      <c r="J289" s="32"/>
    </row>
    <row r="290" spans="1:10" ht="12.75">
      <c r="A290" s="122"/>
      <c r="B290" s="201"/>
      <c r="C290" s="201"/>
      <c r="D290" s="201"/>
      <c r="E290" s="201"/>
      <c r="F290" s="202"/>
      <c r="G290" s="203"/>
      <c r="H290" s="127"/>
      <c r="I290" s="32"/>
      <c r="J290" s="32"/>
    </row>
    <row r="291" spans="1:10" ht="12.75">
      <c r="A291" s="122"/>
      <c r="B291" s="201"/>
      <c r="C291" s="201"/>
      <c r="D291" s="201"/>
      <c r="E291" s="201"/>
      <c r="F291" s="202"/>
      <c r="G291" s="203"/>
      <c r="H291" s="127"/>
      <c r="I291" s="32"/>
      <c r="J291" s="32"/>
    </row>
    <row r="292" spans="1:10" ht="12.75">
      <c r="A292" s="122"/>
      <c r="B292" s="201"/>
      <c r="C292" s="201"/>
      <c r="D292" s="201"/>
      <c r="E292" s="201"/>
      <c r="F292" s="202"/>
      <c r="G292" s="203"/>
      <c r="H292" s="127"/>
      <c r="I292" s="32"/>
      <c r="J292" s="32"/>
    </row>
    <row r="293" spans="1:10" ht="12.75">
      <c r="A293" s="122"/>
      <c r="B293" s="201"/>
      <c r="C293" s="201"/>
      <c r="D293" s="201"/>
      <c r="E293" s="201"/>
      <c r="F293" s="202"/>
      <c r="G293" s="203"/>
      <c r="H293" s="127"/>
      <c r="I293" s="32"/>
      <c r="J293" s="32"/>
    </row>
    <row r="294" spans="1:10" ht="12.75">
      <c r="A294" s="122"/>
      <c r="B294" s="201"/>
      <c r="C294" s="201"/>
      <c r="D294" s="201"/>
      <c r="E294" s="201"/>
      <c r="F294" s="202"/>
      <c r="G294" s="203"/>
      <c r="H294" s="127"/>
      <c r="I294" s="32"/>
      <c r="J294" s="32"/>
    </row>
    <row r="295" spans="1:10" ht="12.75">
      <c r="A295" s="122"/>
      <c r="B295" s="201"/>
      <c r="C295" s="201"/>
      <c r="D295" s="201"/>
      <c r="E295" s="201"/>
      <c r="F295" s="202"/>
      <c r="G295" s="203"/>
      <c r="H295" s="127"/>
      <c r="I295" s="32"/>
      <c r="J295" s="32"/>
    </row>
    <row r="296" spans="1:10" ht="12.75">
      <c r="A296" s="122"/>
      <c r="B296" s="201"/>
      <c r="C296" s="201"/>
      <c r="D296" s="201"/>
      <c r="E296" s="201"/>
      <c r="F296" s="202"/>
      <c r="G296" s="203"/>
      <c r="H296" s="127"/>
      <c r="I296" s="32"/>
      <c r="J296" s="32"/>
    </row>
    <row r="297" spans="1:10" ht="12.75">
      <c r="A297" s="122"/>
      <c r="B297" s="201"/>
      <c r="C297" s="201"/>
      <c r="D297" s="201"/>
      <c r="E297" s="201"/>
      <c r="F297" s="202"/>
      <c r="G297" s="203"/>
      <c r="H297" s="127"/>
      <c r="I297" s="32"/>
      <c r="J297" s="32"/>
    </row>
    <row r="298" spans="1:10" ht="12.75">
      <c r="A298" s="122"/>
      <c r="B298" s="201"/>
      <c r="C298" s="201"/>
      <c r="D298" s="201"/>
      <c r="E298" s="201"/>
      <c r="F298" s="202"/>
      <c r="G298" s="203"/>
      <c r="H298" s="127"/>
      <c r="I298" s="32"/>
      <c r="J298" s="32"/>
    </row>
    <row r="299" spans="1:10" ht="12.75">
      <c r="A299" s="122"/>
      <c r="B299" s="201"/>
      <c r="C299" s="201"/>
      <c r="D299" s="201"/>
      <c r="E299" s="201"/>
      <c r="F299" s="202"/>
      <c r="G299" s="203"/>
      <c r="H299" s="127"/>
      <c r="I299" s="32"/>
      <c r="J299" s="32"/>
    </row>
    <row r="300" spans="1:10" ht="12.75">
      <c r="A300" s="122"/>
      <c r="B300" s="201"/>
      <c r="C300" s="201"/>
      <c r="D300" s="201"/>
      <c r="E300" s="201"/>
      <c r="F300" s="202"/>
      <c r="G300" s="203"/>
      <c r="H300" s="127"/>
      <c r="I300" s="32"/>
      <c r="J300" s="32"/>
    </row>
    <row r="301" spans="1:10" ht="12.75">
      <c r="A301" s="122"/>
      <c r="B301" s="201"/>
      <c r="C301" s="201"/>
      <c r="D301" s="201"/>
      <c r="E301" s="201"/>
      <c r="F301" s="202"/>
      <c r="G301" s="203"/>
      <c r="H301" s="127"/>
      <c r="I301" s="32"/>
      <c r="J301" s="32"/>
    </row>
    <row r="302" spans="1:10" ht="12.75">
      <c r="A302" s="122"/>
      <c r="B302" s="201"/>
      <c r="C302" s="201"/>
      <c r="D302" s="201"/>
      <c r="E302" s="201"/>
      <c r="F302" s="202"/>
      <c r="G302" s="203"/>
      <c r="H302" s="127"/>
      <c r="I302" s="32"/>
      <c r="J302" s="32"/>
    </row>
    <row r="303" spans="1:10" ht="12.75">
      <c r="A303" s="122"/>
      <c r="B303" s="201"/>
      <c r="C303" s="201"/>
      <c r="D303" s="201"/>
      <c r="E303" s="201"/>
      <c r="F303" s="202"/>
      <c r="G303" s="203"/>
      <c r="H303" s="127"/>
      <c r="I303" s="32"/>
      <c r="J303" s="32"/>
    </row>
    <row r="304" spans="1:10" ht="12.75">
      <c r="A304" s="122"/>
      <c r="B304" s="201"/>
      <c r="C304" s="201"/>
      <c r="D304" s="201"/>
      <c r="E304" s="201"/>
      <c r="F304" s="202"/>
      <c r="G304" s="203"/>
      <c r="H304" s="127"/>
      <c r="I304" s="32"/>
      <c r="J304" s="32"/>
    </row>
    <row r="305" spans="1:10" ht="12.75">
      <c r="A305" s="122"/>
      <c r="B305" s="201"/>
      <c r="C305" s="201"/>
      <c r="D305" s="201"/>
      <c r="E305" s="201"/>
      <c r="F305" s="202"/>
      <c r="G305" s="203"/>
      <c r="H305" s="127"/>
      <c r="I305" s="32"/>
      <c r="J305" s="32"/>
    </row>
    <row r="306" spans="1:10" ht="12.75">
      <c r="A306" s="122"/>
      <c r="B306" s="201"/>
      <c r="C306" s="201"/>
      <c r="D306" s="201"/>
      <c r="E306" s="201"/>
      <c r="F306" s="202"/>
      <c r="G306" s="203"/>
      <c r="H306" s="127"/>
      <c r="I306" s="32"/>
      <c r="J306" s="32"/>
    </row>
    <row r="307" spans="1:10" ht="12.75">
      <c r="A307" s="122"/>
      <c r="B307" s="201"/>
      <c r="C307" s="201"/>
      <c r="D307" s="201"/>
      <c r="E307" s="201"/>
      <c r="F307" s="202"/>
      <c r="G307" s="203"/>
      <c r="H307" s="127"/>
      <c r="I307" s="32"/>
      <c r="J307" s="32"/>
    </row>
    <row r="308" spans="1:10" ht="12.75">
      <c r="A308" s="122"/>
      <c r="B308" s="201"/>
      <c r="C308" s="201"/>
      <c r="D308" s="201"/>
      <c r="E308" s="201"/>
      <c r="F308" s="202"/>
      <c r="G308" s="203"/>
      <c r="H308" s="127"/>
      <c r="I308" s="32"/>
      <c r="J308" s="32"/>
    </row>
    <row r="309" spans="1:10" ht="12.75">
      <c r="A309" s="122"/>
      <c r="B309" s="201"/>
      <c r="C309" s="201"/>
      <c r="D309" s="201"/>
      <c r="E309" s="201"/>
      <c r="F309" s="202"/>
      <c r="G309" s="203"/>
      <c r="H309" s="127"/>
      <c r="I309" s="32"/>
      <c r="J309" s="32"/>
    </row>
    <row r="310" spans="1:10" ht="12.75">
      <c r="A310" s="122"/>
      <c r="B310" s="201"/>
      <c r="C310" s="201"/>
      <c r="D310" s="201"/>
      <c r="E310" s="201"/>
      <c r="F310" s="202"/>
      <c r="G310" s="203"/>
      <c r="H310" s="127"/>
      <c r="I310" s="32"/>
      <c r="J310" s="32"/>
    </row>
    <row r="311" spans="1:10" ht="12.75">
      <c r="A311" s="122"/>
      <c r="B311" s="201"/>
      <c r="C311" s="201"/>
      <c r="D311" s="201"/>
      <c r="E311" s="201"/>
      <c r="F311" s="202"/>
      <c r="G311" s="203"/>
      <c r="H311" s="127"/>
      <c r="I311" s="32"/>
      <c r="J311" s="32"/>
    </row>
    <row r="312" spans="1:10" ht="12.75">
      <c r="A312" s="122"/>
      <c r="B312" s="201"/>
      <c r="C312" s="201"/>
      <c r="D312" s="201"/>
      <c r="E312" s="201"/>
      <c r="F312" s="202"/>
      <c r="G312" s="203"/>
      <c r="H312" s="127"/>
      <c r="I312" s="32"/>
      <c r="J312" s="32"/>
    </row>
    <row r="313" spans="1:10" ht="12.75">
      <c r="A313" s="122"/>
      <c r="B313" s="201"/>
      <c r="C313" s="201"/>
      <c r="D313" s="201"/>
      <c r="E313" s="201"/>
      <c r="F313" s="202"/>
      <c r="G313" s="203"/>
      <c r="H313" s="127"/>
      <c r="I313" s="32"/>
      <c r="J313" s="32"/>
    </row>
    <row r="314" spans="1:10" ht="12.75">
      <c r="A314" s="122"/>
      <c r="B314" s="201"/>
      <c r="C314" s="201"/>
      <c r="D314" s="201"/>
      <c r="E314" s="201"/>
      <c r="F314" s="202"/>
      <c r="G314" s="203"/>
      <c r="H314" s="127"/>
      <c r="I314" s="32"/>
      <c r="J314" s="32"/>
    </row>
    <row r="315" spans="1:10" ht="12.75">
      <c r="A315" s="122"/>
      <c r="B315" s="201"/>
      <c r="C315" s="201"/>
      <c r="D315" s="201"/>
      <c r="E315" s="201"/>
      <c r="F315" s="202"/>
      <c r="G315" s="203"/>
      <c r="H315" s="127"/>
      <c r="I315" s="32"/>
      <c r="J315" s="32"/>
    </row>
    <row r="316" spans="1:10" ht="12.75">
      <c r="A316" s="122"/>
      <c r="B316" s="201"/>
      <c r="C316" s="201"/>
      <c r="D316" s="201"/>
      <c r="E316" s="201"/>
      <c r="F316" s="202"/>
      <c r="G316" s="203"/>
      <c r="H316" s="127"/>
      <c r="I316" s="32"/>
      <c r="J316" s="32"/>
    </row>
    <row r="317" spans="1:10" ht="12.75">
      <c r="A317" s="122"/>
      <c r="B317" s="201"/>
      <c r="C317" s="201"/>
      <c r="D317" s="201"/>
      <c r="E317" s="201"/>
      <c r="F317" s="202"/>
      <c r="G317" s="203"/>
      <c r="H317" s="127"/>
      <c r="I317" s="32"/>
      <c r="J317" s="32"/>
    </row>
    <row r="318" spans="1:10" ht="12.75">
      <c r="A318" s="122"/>
      <c r="B318" s="201"/>
      <c r="C318" s="201"/>
      <c r="D318" s="201"/>
      <c r="E318" s="201"/>
      <c r="F318" s="202"/>
      <c r="G318" s="203"/>
      <c r="H318" s="127"/>
      <c r="I318" s="32"/>
      <c r="J318" s="32"/>
    </row>
    <row r="319" spans="1:10" ht="12.75">
      <c r="A319" s="122"/>
      <c r="B319" s="201"/>
      <c r="C319" s="201"/>
      <c r="D319" s="201"/>
      <c r="E319" s="201"/>
      <c r="F319" s="202"/>
      <c r="G319" s="203"/>
      <c r="H319" s="127"/>
      <c r="I319" s="32"/>
      <c r="J319" s="32"/>
    </row>
    <row r="320" spans="1:10" ht="12.75">
      <c r="A320" s="122"/>
      <c r="B320" s="201"/>
      <c r="C320" s="201"/>
      <c r="D320" s="201"/>
      <c r="E320" s="201"/>
      <c r="F320" s="202"/>
      <c r="G320" s="203"/>
      <c r="H320" s="127"/>
      <c r="I320" s="32"/>
      <c r="J320" s="32"/>
    </row>
    <row r="321" spans="1:10" ht="12.75">
      <c r="A321" s="122"/>
      <c r="B321" s="201"/>
      <c r="C321" s="201"/>
      <c r="D321" s="201"/>
      <c r="E321" s="201"/>
      <c r="F321" s="202"/>
      <c r="G321" s="203"/>
      <c r="H321" s="127"/>
      <c r="I321" s="32"/>
      <c r="J321" s="32"/>
    </row>
    <row r="322" spans="1:10" ht="12.75">
      <c r="A322" s="122"/>
      <c r="B322" s="201"/>
      <c r="C322" s="201"/>
      <c r="D322" s="201"/>
      <c r="E322" s="201"/>
      <c r="F322" s="202"/>
      <c r="G322" s="203"/>
      <c r="H322" s="127"/>
      <c r="I322" s="32"/>
      <c r="J322" s="32"/>
    </row>
    <row r="323" spans="1:10" ht="12.75">
      <c r="A323" s="122"/>
      <c r="B323" s="201"/>
      <c r="C323" s="201"/>
      <c r="D323" s="201"/>
      <c r="E323" s="201"/>
      <c r="F323" s="202"/>
      <c r="G323" s="203"/>
      <c r="H323" s="127"/>
      <c r="I323" s="32"/>
      <c r="J323" s="32"/>
    </row>
    <row r="324" spans="1:10" ht="12.75">
      <c r="A324" s="122"/>
      <c r="B324" s="201"/>
      <c r="C324" s="201"/>
      <c r="D324" s="201"/>
      <c r="E324" s="201"/>
      <c r="F324" s="202"/>
      <c r="G324" s="203"/>
      <c r="H324" s="127"/>
      <c r="I324" s="32"/>
      <c r="J324" s="32"/>
    </row>
    <row r="325" spans="1:10" ht="12.75">
      <c r="A325" s="122"/>
      <c r="B325" s="201"/>
      <c r="C325" s="201"/>
      <c r="D325" s="201"/>
      <c r="E325" s="201"/>
      <c r="F325" s="202"/>
      <c r="G325" s="203"/>
      <c r="H325" s="127"/>
      <c r="I325" s="32"/>
      <c r="J325" s="32"/>
    </row>
    <row r="326" spans="1:10" ht="12.75">
      <c r="A326" s="122"/>
      <c r="B326" s="201"/>
      <c r="C326" s="201"/>
      <c r="D326" s="201"/>
      <c r="E326" s="201"/>
      <c r="F326" s="202"/>
      <c r="G326" s="203"/>
      <c r="H326" s="127"/>
      <c r="I326" s="32"/>
      <c r="J326" s="32"/>
    </row>
    <row r="327" spans="1:10" ht="12.75">
      <c r="A327" s="122"/>
      <c r="B327" s="201"/>
      <c r="C327" s="201"/>
      <c r="D327" s="201"/>
      <c r="E327" s="201"/>
      <c r="F327" s="202"/>
      <c r="G327" s="203"/>
      <c r="H327" s="127"/>
      <c r="I327" s="32"/>
      <c r="J327" s="32"/>
    </row>
    <row r="328" spans="1:10" ht="12.75">
      <c r="A328" s="122"/>
      <c r="B328" s="201"/>
      <c r="C328" s="201"/>
      <c r="D328" s="201"/>
      <c r="E328" s="201"/>
      <c r="F328" s="202"/>
      <c r="G328" s="203"/>
      <c r="H328" s="127"/>
      <c r="I328" s="32"/>
      <c r="J328" s="32"/>
    </row>
    <row r="329" spans="1:10" ht="12.75">
      <c r="A329" s="122"/>
      <c r="B329" s="201"/>
      <c r="C329" s="201"/>
      <c r="D329" s="201"/>
      <c r="E329" s="201"/>
      <c r="F329" s="202"/>
      <c r="G329" s="203"/>
      <c r="H329" s="127"/>
      <c r="I329" s="32"/>
      <c r="J329" s="32"/>
    </row>
    <row r="330" spans="1:10" ht="12.75">
      <c r="A330" s="122"/>
      <c r="B330" s="201"/>
      <c r="C330" s="201"/>
      <c r="D330" s="201"/>
      <c r="E330" s="201"/>
      <c r="F330" s="202"/>
      <c r="G330" s="203"/>
      <c r="H330" s="127"/>
      <c r="I330" s="32"/>
      <c r="J330" s="32"/>
    </row>
    <row r="331" spans="1:10" ht="12.75">
      <c r="A331" s="122"/>
      <c r="B331" s="201"/>
      <c r="C331" s="201"/>
      <c r="D331" s="201"/>
      <c r="E331" s="201"/>
      <c r="F331" s="202"/>
      <c r="G331" s="203"/>
      <c r="H331" s="127"/>
      <c r="I331" s="32"/>
      <c r="J331" s="32"/>
    </row>
    <row r="332" spans="1:10" ht="12.75">
      <c r="A332" s="122"/>
      <c r="B332" s="201"/>
      <c r="C332" s="201"/>
      <c r="D332" s="201"/>
      <c r="E332" s="201"/>
      <c r="F332" s="202"/>
      <c r="G332" s="203"/>
      <c r="H332" s="127"/>
      <c r="I332" s="32"/>
      <c r="J332" s="32"/>
    </row>
    <row r="333" spans="1:10" ht="12.75">
      <c r="A333" s="122"/>
      <c r="B333" s="201"/>
      <c r="C333" s="201"/>
      <c r="D333" s="201"/>
      <c r="E333" s="201"/>
      <c r="F333" s="202"/>
      <c r="G333" s="203"/>
      <c r="H333" s="127"/>
      <c r="I333" s="32"/>
      <c r="J333" s="32"/>
    </row>
    <row r="334" spans="1:10" ht="12.75">
      <c r="A334" s="122"/>
      <c r="B334" s="201"/>
      <c r="C334" s="201"/>
      <c r="D334" s="201"/>
      <c r="E334" s="201"/>
      <c r="F334" s="202"/>
      <c r="G334" s="203"/>
      <c r="H334" s="127"/>
      <c r="I334" s="32"/>
      <c r="J334" s="32"/>
    </row>
    <row r="335" spans="1:10" ht="12.75">
      <c r="A335" s="122"/>
      <c r="B335" s="201"/>
      <c r="C335" s="201"/>
      <c r="D335" s="201"/>
      <c r="E335" s="201"/>
      <c r="F335" s="202"/>
      <c r="G335" s="203"/>
      <c r="H335" s="127"/>
      <c r="I335" s="32"/>
      <c r="J335" s="32"/>
    </row>
    <row r="336" spans="1:10" ht="12.75">
      <c r="A336" s="122"/>
      <c r="B336" s="201"/>
      <c r="C336" s="201"/>
      <c r="D336" s="201"/>
      <c r="E336" s="201"/>
      <c r="F336" s="202"/>
      <c r="G336" s="203"/>
      <c r="H336" s="127"/>
      <c r="I336" s="32"/>
      <c r="J336" s="32"/>
    </row>
    <row r="337" spans="1:10" ht="12.75">
      <c r="A337" s="122"/>
      <c r="B337" s="201"/>
      <c r="C337" s="201"/>
      <c r="D337" s="201"/>
      <c r="E337" s="201"/>
      <c r="F337" s="202"/>
      <c r="G337" s="203"/>
      <c r="H337" s="127"/>
      <c r="I337" s="32"/>
      <c r="J337" s="32"/>
    </row>
    <row r="338" spans="1:10" ht="12.75">
      <c r="A338" s="122"/>
      <c r="B338" s="201"/>
      <c r="C338" s="201"/>
      <c r="D338" s="201"/>
      <c r="E338" s="201"/>
      <c r="F338" s="202"/>
      <c r="G338" s="203"/>
      <c r="H338" s="127"/>
      <c r="I338" s="32"/>
      <c r="J338" s="32"/>
    </row>
    <row r="339" spans="1:10" ht="12.75">
      <c r="A339" s="122"/>
      <c r="B339" s="201"/>
      <c r="C339" s="201"/>
      <c r="D339" s="201"/>
      <c r="E339" s="201"/>
      <c r="F339" s="202"/>
      <c r="G339" s="203"/>
      <c r="H339" s="127"/>
      <c r="I339" s="32"/>
      <c r="J339" s="32"/>
    </row>
    <row r="340" spans="1:10" ht="12.75">
      <c r="A340" s="122"/>
      <c r="B340" s="201"/>
      <c r="C340" s="201"/>
      <c r="D340" s="201"/>
      <c r="E340" s="201"/>
      <c r="F340" s="202"/>
      <c r="G340" s="203"/>
      <c r="H340" s="127"/>
      <c r="I340" s="32"/>
      <c r="J340" s="32"/>
    </row>
    <row r="341" spans="1:10" ht="12.75">
      <c r="A341" s="122"/>
      <c r="B341" s="201"/>
      <c r="C341" s="201"/>
      <c r="D341" s="201"/>
      <c r="E341" s="201"/>
      <c r="F341" s="202"/>
      <c r="G341" s="203"/>
      <c r="H341" s="127"/>
      <c r="I341" s="32"/>
      <c r="J341" s="32"/>
    </row>
    <row r="342" spans="1:10" ht="12.75">
      <c r="A342" s="122"/>
      <c r="B342" s="201"/>
      <c r="C342" s="201"/>
      <c r="D342" s="201"/>
      <c r="E342" s="201"/>
      <c r="F342" s="202"/>
      <c r="G342" s="203"/>
      <c r="H342" s="127"/>
      <c r="I342" s="32"/>
      <c r="J342" s="32"/>
    </row>
    <row r="343" spans="1:10" ht="12.75">
      <c r="A343" s="122"/>
      <c r="B343" s="201"/>
      <c r="C343" s="201"/>
      <c r="D343" s="201"/>
      <c r="E343" s="201"/>
      <c r="F343" s="202"/>
      <c r="G343" s="203"/>
      <c r="H343" s="127"/>
      <c r="I343" s="32"/>
      <c r="J343" s="32"/>
    </row>
    <row r="344" spans="1:10" ht="12.75">
      <c r="A344" s="122"/>
      <c r="B344" s="201"/>
      <c r="C344" s="201"/>
      <c r="D344" s="201"/>
      <c r="E344" s="201"/>
      <c r="F344" s="202"/>
      <c r="G344" s="203"/>
      <c r="H344" s="127"/>
      <c r="I344" s="32"/>
      <c r="J344" s="32"/>
    </row>
    <row r="345" spans="1:10" ht="12.75">
      <c r="A345" s="122"/>
      <c r="B345" s="201"/>
      <c r="C345" s="201"/>
      <c r="D345" s="201"/>
      <c r="E345" s="201"/>
      <c r="F345" s="202"/>
      <c r="G345" s="203"/>
      <c r="H345" s="127"/>
      <c r="I345" s="32"/>
      <c r="J345" s="32"/>
    </row>
    <row r="346" spans="1:10" ht="12.75">
      <c r="A346" s="122"/>
      <c r="B346" s="201"/>
      <c r="C346" s="201"/>
      <c r="D346" s="201"/>
      <c r="E346" s="201"/>
      <c r="F346" s="202"/>
      <c r="G346" s="203"/>
      <c r="H346" s="127"/>
      <c r="I346" s="32"/>
      <c r="J346" s="32"/>
    </row>
    <row r="347" spans="1:10" ht="12.75">
      <c r="A347" s="122"/>
      <c r="B347" s="201"/>
      <c r="C347" s="201"/>
      <c r="D347" s="201"/>
      <c r="E347" s="201"/>
      <c r="F347" s="202"/>
      <c r="G347" s="203"/>
      <c r="H347" s="127"/>
      <c r="I347" s="32"/>
      <c r="J347" s="32"/>
    </row>
    <row r="348" spans="1:10" ht="12.75">
      <c r="A348" s="122"/>
      <c r="B348" s="201"/>
      <c r="C348" s="201"/>
      <c r="D348" s="201"/>
      <c r="E348" s="201"/>
      <c r="F348" s="202"/>
      <c r="G348" s="203"/>
      <c r="H348" s="127"/>
      <c r="I348" s="32"/>
      <c r="J348" s="32"/>
    </row>
    <row r="349" spans="1:10" ht="12.75">
      <c r="A349" s="122"/>
      <c r="B349" s="201"/>
      <c r="C349" s="201"/>
      <c r="D349" s="201"/>
      <c r="E349" s="201"/>
      <c r="F349" s="202"/>
      <c r="G349" s="203"/>
      <c r="H349" s="127"/>
      <c r="I349" s="32"/>
      <c r="J349" s="32"/>
    </row>
    <row r="350" spans="1:10" ht="12.75">
      <c r="A350" s="122"/>
      <c r="B350" s="201"/>
      <c r="C350" s="201"/>
      <c r="D350" s="201"/>
      <c r="E350" s="201"/>
      <c r="F350" s="202"/>
      <c r="G350" s="203"/>
      <c r="H350" s="127"/>
      <c r="I350" s="32"/>
      <c r="J350" s="32"/>
    </row>
    <row r="351" spans="1:10" ht="12.75">
      <c r="A351" s="122"/>
      <c r="B351" s="201"/>
      <c r="C351" s="201"/>
      <c r="D351" s="201"/>
      <c r="E351" s="201"/>
      <c r="F351" s="202"/>
      <c r="G351" s="203"/>
      <c r="H351" s="127"/>
      <c r="I351" s="32"/>
      <c r="J351" s="32"/>
    </row>
    <row r="352" spans="1:10" ht="12.75">
      <c r="A352" s="122"/>
      <c r="B352" s="201"/>
      <c r="C352" s="201"/>
      <c r="D352" s="201"/>
      <c r="E352" s="201"/>
      <c r="F352" s="202"/>
      <c r="G352" s="203"/>
      <c r="H352" s="127"/>
      <c r="I352" s="32"/>
      <c r="J352" s="32"/>
    </row>
    <row r="353" spans="1:10" ht="12.75">
      <c r="A353" s="122"/>
      <c r="B353" s="201"/>
      <c r="C353" s="201"/>
      <c r="D353" s="201"/>
      <c r="E353" s="201"/>
      <c r="F353" s="202"/>
      <c r="G353" s="203"/>
      <c r="H353" s="127"/>
      <c r="I353" s="32"/>
      <c r="J353" s="32"/>
    </row>
    <row r="354" spans="1:10" ht="12.75">
      <c r="A354" s="122"/>
      <c r="B354" s="201"/>
      <c r="C354" s="201"/>
      <c r="D354" s="201"/>
      <c r="E354" s="201"/>
      <c r="F354" s="202"/>
      <c r="G354" s="203"/>
      <c r="H354" s="127"/>
      <c r="I354" s="32"/>
      <c r="J354" s="32"/>
    </row>
    <row r="355" spans="1:10" ht="12.75">
      <c r="A355" s="122"/>
      <c r="B355" s="201"/>
      <c r="C355" s="201"/>
      <c r="D355" s="201"/>
      <c r="E355" s="201"/>
      <c r="F355" s="202"/>
      <c r="G355" s="203"/>
      <c r="H355" s="127"/>
      <c r="I355" s="32"/>
      <c r="J355" s="32"/>
    </row>
    <row r="356" spans="1:10" ht="12.75">
      <c r="A356" s="122"/>
      <c r="B356" s="201"/>
      <c r="C356" s="201"/>
      <c r="D356" s="201"/>
      <c r="E356" s="201"/>
      <c r="F356" s="202"/>
      <c r="G356" s="203"/>
      <c r="H356" s="127"/>
      <c r="I356" s="32"/>
      <c r="J356" s="32"/>
    </row>
    <row r="357" spans="1:10" ht="12.75">
      <c r="A357" s="122"/>
      <c r="B357" s="201"/>
      <c r="C357" s="201"/>
      <c r="D357" s="201"/>
      <c r="E357" s="201"/>
      <c r="F357" s="202"/>
      <c r="G357" s="203"/>
      <c r="H357" s="127"/>
      <c r="I357" s="32"/>
      <c r="J357" s="32"/>
    </row>
    <row r="358" spans="1:10" ht="12.75">
      <c r="A358" s="122"/>
      <c r="B358" s="201"/>
      <c r="C358" s="201"/>
      <c r="D358" s="201"/>
      <c r="E358" s="201"/>
      <c r="F358" s="202"/>
      <c r="G358" s="203"/>
      <c r="H358" s="127"/>
      <c r="I358" s="32"/>
      <c r="J358" s="32"/>
    </row>
    <row r="359" spans="1:10" ht="12.75">
      <c r="A359" s="122"/>
      <c r="B359" s="201"/>
      <c r="C359" s="201"/>
      <c r="D359" s="201"/>
      <c r="E359" s="201"/>
      <c r="F359" s="202"/>
      <c r="G359" s="203"/>
      <c r="H359" s="127"/>
      <c r="I359" s="32"/>
      <c r="J359" s="32"/>
    </row>
    <row r="360" spans="1:10" ht="12.75">
      <c r="A360" s="122"/>
      <c r="B360" s="201"/>
      <c r="C360" s="201"/>
      <c r="D360" s="201"/>
      <c r="E360" s="201"/>
      <c r="F360" s="202"/>
      <c r="G360" s="203"/>
      <c r="H360" s="127"/>
      <c r="I360" s="32"/>
      <c r="J360" s="32"/>
    </row>
    <row r="361" spans="1:10" ht="12.75">
      <c r="A361" s="122"/>
      <c r="B361" s="201"/>
      <c r="C361" s="201"/>
      <c r="D361" s="201"/>
      <c r="E361" s="201"/>
      <c r="F361" s="202"/>
      <c r="G361" s="203"/>
      <c r="H361" s="127"/>
      <c r="I361" s="32"/>
      <c r="J361" s="32"/>
    </row>
    <row r="362" spans="1:10" ht="12.75">
      <c r="A362" s="122"/>
      <c r="B362" s="201"/>
      <c r="C362" s="201"/>
      <c r="D362" s="201"/>
      <c r="E362" s="201"/>
      <c r="F362" s="202"/>
      <c r="G362" s="203"/>
      <c r="H362" s="127"/>
      <c r="I362" s="32"/>
      <c r="J362" s="32"/>
    </row>
    <row r="363" spans="1:10" ht="12.75">
      <c r="A363" s="122"/>
      <c r="B363" s="201"/>
      <c r="C363" s="201"/>
      <c r="D363" s="201"/>
      <c r="E363" s="201"/>
      <c r="F363" s="202"/>
      <c r="G363" s="203"/>
      <c r="H363" s="127"/>
      <c r="I363" s="32"/>
      <c r="J363" s="32"/>
    </row>
    <row r="364" spans="1:10" ht="12.75">
      <c r="A364" s="122"/>
      <c r="B364" s="201"/>
      <c r="C364" s="201"/>
      <c r="D364" s="201"/>
      <c r="E364" s="201"/>
      <c r="F364" s="202"/>
      <c r="G364" s="203"/>
      <c r="H364" s="127"/>
      <c r="I364" s="32"/>
      <c r="J364" s="32"/>
    </row>
    <row r="365" spans="1:10" ht="12.75">
      <c r="A365" s="122"/>
      <c r="B365" s="201"/>
      <c r="C365" s="201"/>
      <c r="D365" s="201"/>
      <c r="E365" s="201"/>
      <c r="F365" s="202"/>
      <c r="G365" s="203"/>
      <c r="H365" s="127"/>
      <c r="I365" s="32"/>
      <c r="J365" s="32"/>
    </row>
    <row r="366" spans="1:10" ht="12.75">
      <c r="A366" s="122"/>
      <c r="B366" s="201"/>
      <c r="C366" s="201"/>
      <c r="D366" s="201"/>
      <c r="E366" s="201"/>
      <c r="F366" s="202"/>
      <c r="G366" s="203"/>
      <c r="H366" s="127"/>
      <c r="I366" s="32"/>
      <c r="J366" s="32"/>
    </row>
    <row r="367" spans="1:10" ht="12.75">
      <c r="A367" s="122"/>
      <c r="B367" s="201"/>
      <c r="C367" s="201"/>
      <c r="D367" s="201"/>
      <c r="E367" s="201"/>
      <c r="F367" s="202"/>
      <c r="G367" s="203"/>
      <c r="H367" s="127"/>
      <c r="I367" s="32"/>
      <c r="J367" s="32"/>
    </row>
    <row r="368" spans="1:10" ht="12.75">
      <c r="A368" s="122"/>
      <c r="B368" s="201"/>
      <c r="C368" s="201"/>
      <c r="D368" s="201"/>
      <c r="E368" s="201"/>
      <c r="F368" s="202"/>
      <c r="G368" s="203"/>
      <c r="H368" s="127"/>
      <c r="I368" s="32"/>
      <c r="J368" s="32"/>
    </row>
    <row r="369" spans="1:10" ht="12.75">
      <c r="A369" s="122"/>
      <c r="B369" s="201"/>
      <c r="C369" s="201"/>
      <c r="D369" s="201"/>
      <c r="E369" s="201"/>
      <c r="F369" s="202"/>
      <c r="G369" s="203"/>
      <c r="H369" s="127"/>
      <c r="I369" s="32"/>
      <c r="J369" s="32"/>
    </row>
    <row r="370" spans="1:10" ht="12.75">
      <c r="A370" s="122"/>
      <c r="B370" s="201"/>
      <c r="C370" s="201"/>
      <c r="D370" s="201"/>
      <c r="E370" s="201"/>
      <c r="F370" s="202"/>
      <c r="G370" s="203"/>
      <c r="H370" s="127"/>
      <c r="I370" s="32"/>
      <c r="J370" s="32"/>
    </row>
    <row r="371" spans="1:10" ht="12.75">
      <c r="A371" s="122"/>
      <c r="B371" s="201"/>
      <c r="C371" s="201"/>
      <c r="D371" s="201"/>
      <c r="E371" s="201"/>
      <c r="F371" s="202"/>
      <c r="G371" s="203"/>
      <c r="H371" s="127"/>
      <c r="I371" s="32"/>
      <c r="J371" s="32"/>
    </row>
    <row r="372" spans="1:10" ht="12.75">
      <c r="A372" s="122"/>
      <c r="B372" s="201"/>
      <c r="C372" s="201"/>
      <c r="D372" s="201"/>
      <c r="E372" s="201"/>
      <c r="F372" s="202"/>
      <c r="G372" s="203"/>
      <c r="H372" s="127"/>
      <c r="I372" s="32"/>
      <c r="J372" s="32"/>
    </row>
    <row r="373" spans="1:10" ht="12.75">
      <c r="A373" s="122"/>
      <c r="B373" s="201"/>
      <c r="C373" s="201"/>
      <c r="D373" s="201"/>
      <c r="E373" s="201"/>
      <c r="F373" s="202"/>
      <c r="G373" s="203"/>
      <c r="H373" s="127"/>
      <c r="I373" s="32"/>
      <c r="J373" s="32"/>
    </row>
    <row r="374" spans="1:10" ht="12.75">
      <c r="A374" s="122"/>
      <c r="B374" s="201"/>
      <c r="C374" s="201"/>
      <c r="D374" s="201"/>
      <c r="E374" s="201"/>
      <c r="F374" s="202"/>
      <c r="G374" s="203"/>
      <c r="H374" s="127"/>
      <c r="I374" s="32"/>
      <c r="J374" s="32"/>
    </row>
    <row r="375" spans="1:10" ht="12.75">
      <c r="A375" s="122"/>
      <c r="B375" s="201"/>
      <c r="C375" s="201"/>
      <c r="D375" s="201"/>
      <c r="E375" s="201"/>
      <c r="F375" s="202"/>
      <c r="G375" s="203"/>
      <c r="H375" s="127"/>
      <c r="I375" s="32"/>
      <c r="J375" s="32"/>
    </row>
    <row r="376" spans="1:10" ht="12.75">
      <c r="A376" s="122"/>
      <c r="B376" s="201"/>
      <c r="C376" s="201"/>
      <c r="D376" s="201"/>
      <c r="E376" s="201"/>
      <c r="F376" s="202"/>
      <c r="G376" s="203"/>
      <c r="H376" s="127"/>
      <c r="I376" s="32"/>
      <c r="J376" s="32"/>
    </row>
    <row r="377" spans="1:10" ht="12.75">
      <c r="A377" s="122"/>
      <c r="B377" s="201"/>
      <c r="C377" s="201"/>
      <c r="D377" s="201"/>
      <c r="E377" s="201"/>
      <c r="F377" s="202"/>
      <c r="G377" s="203"/>
      <c r="H377" s="127"/>
      <c r="I377" s="32"/>
      <c r="J377" s="32"/>
    </row>
    <row r="378" spans="1:10" ht="12.75">
      <c r="A378" s="122"/>
      <c r="B378" s="201"/>
      <c r="C378" s="201"/>
      <c r="D378" s="201"/>
      <c r="E378" s="201"/>
      <c r="F378" s="202"/>
      <c r="G378" s="203"/>
      <c r="H378" s="127"/>
      <c r="I378" s="32"/>
      <c r="J378" s="32"/>
    </row>
    <row r="379" spans="1:10" ht="12.75">
      <c r="A379" s="122"/>
      <c r="B379" s="201"/>
      <c r="C379" s="201"/>
      <c r="D379" s="201"/>
      <c r="E379" s="201"/>
      <c r="F379" s="202"/>
      <c r="G379" s="203"/>
      <c r="H379" s="127"/>
      <c r="I379" s="32"/>
      <c r="J379" s="32"/>
    </row>
    <row r="380" spans="1:10" ht="12.75">
      <c r="A380" s="122"/>
      <c r="B380" s="201"/>
      <c r="C380" s="201"/>
      <c r="D380" s="201"/>
      <c r="E380" s="201"/>
      <c r="F380" s="202"/>
      <c r="G380" s="203"/>
      <c r="H380" s="127"/>
      <c r="I380" s="32"/>
      <c r="J380" s="32"/>
    </row>
    <row r="381" spans="1:10" ht="12.75">
      <c r="A381" s="122"/>
      <c r="B381" s="201"/>
      <c r="C381" s="201"/>
      <c r="D381" s="201"/>
      <c r="E381" s="201"/>
      <c r="F381" s="202"/>
      <c r="G381" s="203"/>
      <c r="H381" s="127"/>
      <c r="I381" s="32"/>
      <c r="J381" s="32"/>
    </row>
    <row r="382" spans="1:10" ht="12.75">
      <c r="A382" s="122"/>
      <c r="B382" s="201"/>
      <c r="C382" s="201"/>
      <c r="D382" s="201"/>
      <c r="E382" s="201"/>
      <c r="F382" s="202"/>
      <c r="G382" s="203"/>
      <c r="H382" s="127"/>
      <c r="I382" s="32"/>
      <c r="J382" s="32"/>
    </row>
    <row r="383" spans="1:10" ht="12.75">
      <c r="A383" s="122"/>
      <c r="B383" s="201"/>
      <c r="C383" s="201"/>
      <c r="D383" s="201"/>
      <c r="E383" s="201"/>
      <c r="F383" s="202"/>
      <c r="G383" s="203"/>
      <c r="H383" s="127"/>
      <c r="I383" s="32"/>
      <c r="J383" s="32"/>
    </row>
    <row r="384" spans="1:10" ht="12.75">
      <c r="A384" s="122"/>
      <c r="B384" s="201"/>
      <c r="C384" s="201"/>
      <c r="D384" s="201"/>
      <c r="E384" s="201"/>
      <c r="F384" s="202"/>
      <c r="G384" s="203"/>
      <c r="H384" s="127"/>
      <c r="I384" s="32"/>
      <c r="J384" s="32"/>
    </row>
    <row r="385" spans="1:10" ht="12.75">
      <c r="A385" s="122"/>
      <c r="B385" s="201"/>
      <c r="C385" s="201"/>
      <c r="D385" s="201"/>
      <c r="E385" s="201"/>
      <c r="F385" s="202"/>
      <c r="G385" s="203"/>
      <c r="H385" s="127"/>
      <c r="I385" s="32"/>
      <c r="J385" s="32"/>
    </row>
    <row r="386" spans="1:10" ht="12.75">
      <c r="A386" s="204"/>
      <c r="B386" s="246"/>
      <c r="C386" s="246"/>
      <c r="D386" s="246"/>
      <c r="E386" s="246"/>
      <c r="F386" s="247"/>
      <c r="G386" s="248"/>
      <c r="H386" s="127"/>
      <c r="I386" s="32"/>
      <c r="J386" s="32"/>
    </row>
    <row r="387" spans="1:10" ht="12.75">
      <c r="A387" s="204"/>
      <c r="B387" s="246"/>
      <c r="C387" s="246"/>
      <c r="D387" s="246"/>
      <c r="E387" s="246"/>
      <c r="F387" s="247"/>
      <c r="G387" s="248"/>
      <c r="H387" s="127"/>
      <c r="I387" s="32"/>
      <c r="J387" s="32"/>
    </row>
    <row r="388" spans="1:10" ht="12.75">
      <c r="A388" s="204"/>
      <c r="B388" s="246"/>
      <c r="C388" s="246"/>
      <c r="D388" s="246"/>
      <c r="E388" s="246"/>
      <c r="F388" s="247"/>
      <c r="G388" s="248"/>
      <c r="H388" s="127"/>
      <c r="I388" s="32"/>
      <c r="J388" s="32"/>
    </row>
    <row r="389" spans="1:10" ht="12.75">
      <c r="A389" s="204"/>
      <c r="B389" s="246"/>
      <c r="C389" s="246"/>
      <c r="D389" s="246"/>
      <c r="E389" s="246"/>
      <c r="F389" s="247"/>
      <c r="G389" s="248"/>
      <c r="H389" s="127"/>
      <c r="I389" s="32"/>
      <c r="J389" s="32"/>
    </row>
    <row r="390" spans="1:10" ht="12.75">
      <c r="A390" s="204"/>
      <c r="B390" s="246"/>
      <c r="C390" s="246"/>
      <c r="D390" s="246"/>
      <c r="E390" s="246"/>
      <c r="F390" s="247"/>
      <c r="G390" s="248"/>
      <c r="H390" s="127"/>
      <c r="I390" s="32"/>
      <c r="J390" s="32"/>
    </row>
  </sheetData>
  <sheetProtection/>
  <autoFilter ref="A1:H385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5">
      <c r="D1" s="272"/>
      <c r="E1" s="272"/>
    </row>
    <row r="2" spans="1:7" ht="15.75">
      <c r="A2" s="271" t="str">
        <f>Startlist!$F2</f>
        <v>Läänemaa Rahvaralli 2021</v>
      </c>
      <c r="B2" s="271"/>
      <c r="C2" s="271"/>
      <c r="D2" s="271"/>
      <c r="E2" s="271"/>
      <c r="F2" s="271"/>
      <c r="G2" s="271"/>
    </row>
    <row r="3" spans="1:7" ht="15">
      <c r="A3" s="272" t="str">
        <f>Startlist!$F3</f>
        <v>25.september 2021</v>
      </c>
      <c r="B3" s="272"/>
      <c r="C3" s="272"/>
      <c r="D3" s="272"/>
      <c r="E3" s="272"/>
      <c r="F3" s="272"/>
      <c r="G3" s="272"/>
    </row>
    <row r="4" spans="1:7" ht="15">
      <c r="A4" s="272" t="str">
        <f>Startlist!$F4</f>
        <v>Piirsalu, Läänemaa</v>
      </c>
      <c r="B4" s="272"/>
      <c r="C4" s="272"/>
      <c r="D4" s="272"/>
      <c r="E4" s="272"/>
      <c r="F4" s="272"/>
      <c r="G4" s="272"/>
    </row>
    <row r="6" spans="1:13" ht="15.75">
      <c r="A6" s="10" t="s">
        <v>1180</v>
      </c>
      <c r="M6" s="83"/>
    </row>
    <row r="7" spans="1:13" s="92" customFormat="1" ht="15.75">
      <c r="A7" s="102" t="s">
        <v>1174</v>
      </c>
      <c r="B7" s="103" t="s">
        <v>1165</v>
      </c>
      <c r="C7" s="104" t="s">
        <v>1166</v>
      </c>
      <c r="D7" s="105" t="s">
        <v>1167</v>
      </c>
      <c r="E7" s="104" t="s">
        <v>1169</v>
      </c>
      <c r="F7" s="104" t="s">
        <v>1179</v>
      </c>
      <c r="G7" s="163"/>
      <c r="M7" s="83"/>
    </row>
    <row r="8" spans="1:13" ht="15" customHeight="1" hidden="1">
      <c r="A8" s="7"/>
      <c r="B8" s="8"/>
      <c r="C8" s="6"/>
      <c r="D8" s="6"/>
      <c r="E8" s="6"/>
      <c r="F8" s="36"/>
      <c r="G8" s="164"/>
      <c r="M8" s="83"/>
    </row>
    <row r="9" spans="1:13" ht="15" customHeight="1">
      <c r="A9" s="82" t="s">
        <v>767</v>
      </c>
      <c r="B9" s="89" t="s">
        <v>1107</v>
      </c>
      <c r="C9" s="73" t="s">
        <v>934</v>
      </c>
      <c r="D9" s="58" t="s">
        <v>935</v>
      </c>
      <c r="E9" s="58" t="s">
        <v>1271</v>
      </c>
      <c r="F9" s="84" t="s">
        <v>2026</v>
      </c>
      <c r="G9" s="165" t="s">
        <v>768</v>
      </c>
      <c r="M9" s="83"/>
    </row>
    <row r="10" spans="1:13" ht="15" customHeight="1">
      <c r="A10" s="82" t="s">
        <v>769</v>
      </c>
      <c r="B10" s="89" t="s">
        <v>1157</v>
      </c>
      <c r="C10" s="73" t="s">
        <v>1085</v>
      </c>
      <c r="D10" s="58" t="s">
        <v>1086</v>
      </c>
      <c r="E10" s="58" t="s">
        <v>1061</v>
      </c>
      <c r="F10" s="84" t="s">
        <v>2029</v>
      </c>
      <c r="G10" s="165" t="s">
        <v>768</v>
      </c>
      <c r="M10" s="83"/>
    </row>
    <row r="11" spans="1:13" ht="15" customHeight="1">
      <c r="A11" s="82" t="s">
        <v>375</v>
      </c>
      <c r="B11" s="89" t="s">
        <v>1106</v>
      </c>
      <c r="C11" s="73" t="s">
        <v>1333</v>
      </c>
      <c r="D11" s="58" t="s">
        <v>1063</v>
      </c>
      <c r="E11" s="58" t="s">
        <v>1247</v>
      </c>
      <c r="F11" s="84" t="s">
        <v>2029</v>
      </c>
      <c r="G11" s="165" t="s">
        <v>376</v>
      </c>
      <c r="M11" s="83"/>
    </row>
    <row r="12" spans="1:13" ht="15" customHeight="1">
      <c r="A12" s="82" t="s">
        <v>368</v>
      </c>
      <c r="B12" s="89" t="s">
        <v>1107</v>
      </c>
      <c r="C12" s="73" t="s">
        <v>867</v>
      </c>
      <c r="D12" s="58" t="s">
        <v>868</v>
      </c>
      <c r="E12" s="58" t="s">
        <v>1316</v>
      </c>
      <c r="F12" s="84" t="s">
        <v>174</v>
      </c>
      <c r="G12" s="165" t="s">
        <v>369</v>
      </c>
      <c r="M12" s="83"/>
    </row>
    <row r="13" spans="1:13" ht="15" customHeight="1">
      <c r="A13" s="82" t="s">
        <v>373</v>
      </c>
      <c r="B13" s="89" t="s">
        <v>1106</v>
      </c>
      <c r="C13" s="73" t="s">
        <v>1365</v>
      </c>
      <c r="D13" s="58" t="s">
        <v>915</v>
      </c>
      <c r="E13" s="58" t="s">
        <v>1218</v>
      </c>
      <c r="F13" s="84" t="s">
        <v>174</v>
      </c>
      <c r="G13" s="165" t="s">
        <v>374</v>
      </c>
      <c r="M13" s="83"/>
    </row>
    <row r="14" spans="1:13" ht="15" customHeight="1">
      <c r="A14" s="82" t="s">
        <v>366</v>
      </c>
      <c r="B14" s="89" t="s">
        <v>1158</v>
      </c>
      <c r="C14" s="73" t="s">
        <v>989</v>
      </c>
      <c r="D14" s="58" t="s">
        <v>1450</v>
      </c>
      <c r="E14" s="58" t="s">
        <v>1203</v>
      </c>
      <c r="F14" s="84" t="s">
        <v>2026</v>
      </c>
      <c r="G14" s="165" t="s">
        <v>367</v>
      </c>
      <c r="M14" s="83"/>
    </row>
    <row r="15" spans="1:13" ht="15" customHeight="1">
      <c r="A15" s="82" t="s">
        <v>372</v>
      </c>
      <c r="B15" s="89" t="s">
        <v>1113</v>
      </c>
      <c r="C15" s="73" t="s">
        <v>1447</v>
      </c>
      <c r="D15" s="58" t="s">
        <v>1070</v>
      </c>
      <c r="E15" s="58" t="s">
        <v>1349</v>
      </c>
      <c r="F15" s="84" t="s">
        <v>2029</v>
      </c>
      <c r="G15" s="165" t="s">
        <v>13</v>
      </c>
      <c r="M15" s="83"/>
    </row>
    <row r="16" spans="1:13" ht="15" customHeight="1">
      <c r="A16" s="82" t="s">
        <v>24</v>
      </c>
      <c r="B16" s="89" t="s">
        <v>1106</v>
      </c>
      <c r="C16" s="73" t="s">
        <v>965</v>
      </c>
      <c r="D16" s="58" t="s">
        <v>966</v>
      </c>
      <c r="E16" s="58" t="s">
        <v>1126</v>
      </c>
      <c r="F16" s="84" t="s">
        <v>2029</v>
      </c>
      <c r="G16" s="165" t="s">
        <v>20</v>
      </c>
      <c r="M16" s="83"/>
    </row>
    <row r="17" spans="1:13" ht="15" customHeight="1">
      <c r="A17" s="82" t="s">
        <v>19</v>
      </c>
      <c r="B17" s="89" t="s">
        <v>1107</v>
      </c>
      <c r="C17" s="73" t="s">
        <v>1412</v>
      </c>
      <c r="D17" s="58" t="s">
        <v>1135</v>
      </c>
      <c r="E17" s="58" t="s">
        <v>1413</v>
      </c>
      <c r="F17" s="84" t="s">
        <v>2029</v>
      </c>
      <c r="G17" s="165" t="s">
        <v>20</v>
      </c>
      <c r="M17" s="83"/>
    </row>
    <row r="18" spans="1:13" ht="15" customHeight="1">
      <c r="A18" s="82" t="s">
        <v>370</v>
      </c>
      <c r="B18" s="89" t="s">
        <v>1154</v>
      </c>
      <c r="C18" s="73" t="s">
        <v>898</v>
      </c>
      <c r="D18" s="58" t="s">
        <v>899</v>
      </c>
      <c r="E18" s="58" t="s">
        <v>900</v>
      </c>
      <c r="F18" s="84" t="s">
        <v>2029</v>
      </c>
      <c r="G18" s="165" t="s">
        <v>371</v>
      </c>
      <c r="M18" s="83"/>
    </row>
    <row r="19" spans="1:13" ht="15" customHeight="1">
      <c r="A19" s="82" t="s">
        <v>21</v>
      </c>
      <c r="B19" s="89" t="s">
        <v>1107</v>
      </c>
      <c r="C19" s="73" t="s">
        <v>943</v>
      </c>
      <c r="D19" s="58" t="s">
        <v>944</v>
      </c>
      <c r="E19" s="58" t="s">
        <v>1093</v>
      </c>
      <c r="F19" s="84" t="s">
        <v>2029</v>
      </c>
      <c r="G19" s="165" t="s">
        <v>20</v>
      </c>
      <c r="M19" s="83"/>
    </row>
    <row r="20" spans="1:13" ht="15" customHeight="1">
      <c r="A20" s="82" t="s">
        <v>14</v>
      </c>
      <c r="B20" s="89" t="s">
        <v>1158</v>
      </c>
      <c r="C20" s="73" t="s">
        <v>838</v>
      </c>
      <c r="D20" s="58" t="s">
        <v>839</v>
      </c>
      <c r="E20" s="58" t="s">
        <v>840</v>
      </c>
      <c r="F20" s="84" t="s">
        <v>2289</v>
      </c>
      <c r="G20" s="165" t="s">
        <v>15</v>
      </c>
      <c r="M20" s="83"/>
    </row>
    <row r="21" spans="1:13" ht="15" customHeight="1">
      <c r="A21" s="82" t="s">
        <v>12</v>
      </c>
      <c r="B21" s="89" t="s">
        <v>1155</v>
      </c>
      <c r="C21" s="73" t="s">
        <v>831</v>
      </c>
      <c r="D21" s="58" t="s">
        <v>832</v>
      </c>
      <c r="E21" s="58" t="s">
        <v>833</v>
      </c>
      <c r="F21" s="84" t="s">
        <v>2029</v>
      </c>
      <c r="G21" s="165" t="s">
        <v>13</v>
      </c>
      <c r="M21" s="83"/>
    </row>
    <row r="22" spans="1:13" ht="15" customHeight="1">
      <c r="A22" s="82" t="s">
        <v>26</v>
      </c>
      <c r="B22" s="89" t="s">
        <v>1157</v>
      </c>
      <c r="C22" s="73" t="s">
        <v>1452</v>
      </c>
      <c r="D22" s="58" t="s">
        <v>1448</v>
      </c>
      <c r="E22" s="58" t="s">
        <v>986</v>
      </c>
      <c r="F22" s="84" t="s">
        <v>2295</v>
      </c>
      <c r="G22" s="165" t="s">
        <v>20</v>
      </c>
      <c r="M22" s="83"/>
    </row>
    <row r="23" spans="1:13" ht="15" customHeight="1">
      <c r="A23" s="82" t="s">
        <v>22</v>
      </c>
      <c r="B23" s="89" t="s">
        <v>1106</v>
      </c>
      <c r="C23" s="73" t="s">
        <v>960</v>
      </c>
      <c r="D23" s="58" t="s">
        <v>961</v>
      </c>
      <c r="E23" s="58" t="s">
        <v>1281</v>
      </c>
      <c r="F23" s="84" t="s">
        <v>2029</v>
      </c>
      <c r="G23" s="165" t="s">
        <v>17</v>
      </c>
      <c r="M23" s="83"/>
    </row>
    <row r="24" spans="1:13" ht="15" customHeight="1">
      <c r="A24" s="82" t="s">
        <v>18</v>
      </c>
      <c r="B24" s="89" t="s">
        <v>1109</v>
      </c>
      <c r="C24" s="73" t="s">
        <v>1284</v>
      </c>
      <c r="D24" s="58" t="s">
        <v>1285</v>
      </c>
      <c r="E24" s="58" t="s">
        <v>1226</v>
      </c>
      <c r="F24" s="84" t="s">
        <v>2029</v>
      </c>
      <c r="G24" s="165" t="s">
        <v>17</v>
      </c>
      <c r="M24" s="83"/>
    </row>
    <row r="25" spans="1:13" ht="15" customHeight="1">
      <c r="A25" s="82" t="s">
        <v>16</v>
      </c>
      <c r="B25" s="89" t="s">
        <v>1109</v>
      </c>
      <c r="C25" s="73" t="s">
        <v>850</v>
      </c>
      <c r="D25" s="58" t="s">
        <v>851</v>
      </c>
      <c r="E25" s="58" t="s">
        <v>1198</v>
      </c>
      <c r="F25" s="84" t="s">
        <v>2029</v>
      </c>
      <c r="G25" s="165" t="s">
        <v>17</v>
      </c>
      <c r="M25" s="83"/>
    </row>
    <row r="26" spans="1:13" ht="15" customHeight="1">
      <c r="A26" s="82" t="s">
        <v>23</v>
      </c>
      <c r="B26" s="89" t="s">
        <v>1106</v>
      </c>
      <c r="C26" s="73" t="s">
        <v>1079</v>
      </c>
      <c r="D26" s="58" t="s">
        <v>1080</v>
      </c>
      <c r="E26" s="58" t="s">
        <v>1049</v>
      </c>
      <c r="F26" s="84" t="s">
        <v>2029</v>
      </c>
      <c r="G26" s="165" t="s">
        <v>17</v>
      </c>
      <c r="M26" s="83"/>
    </row>
    <row r="27" spans="1:13" ht="15" customHeight="1">
      <c r="A27" s="82" t="s">
        <v>2040</v>
      </c>
      <c r="B27" s="89" t="s">
        <v>1109</v>
      </c>
      <c r="C27" s="73" t="s">
        <v>949</v>
      </c>
      <c r="D27" s="58" t="s">
        <v>950</v>
      </c>
      <c r="E27" s="58" t="s">
        <v>833</v>
      </c>
      <c r="F27" s="84" t="s">
        <v>2005</v>
      </c>
      <c r="G27" s="165" t="s">
        <v>2041</v>
      </c>
      <c r="M27" s="83"/>
    </row>
    <row r="28" spans="1:13" ht="15" customHeight="1">
      <c r="A28" s="82" t="s">
        <v>25</v>
      </c>
      <c r="B28" s="89" t="s">
        <v>1156</v>
      </c>
      <c r="C28" s="73" t="s">
        <v>979</v>
      </c>
      <c r="D28" s="58" t="s">
        <v>980</v>
      </c>
      <c r="E28" s="58" t="s">
        <v>1226</v>
      </c>
      <c r="F28" s="84" t="s">
        <v>2029</v>
      </c>
      <c r="G28" s="165" t="s">
        <v>17</v>
      </c>
      <c r="M28" s="83"/>
    </row>
    <row r="29" spans="1:13" ht="15" customHeight="1">
      <c r="A29" s="82" t="s">
        <v>2035</v>
      </c>
      <c r="B29" s="89" t="s">
        <v>1113</v>
      </c>
      <c r="C29" s="73" t="s">
        <v>1414</v>
      </c>
      <c r="D29" s="58" t="s">
        <v>2036</v>
      </c>
      <c r="E29" s="58" t="s">
        <v>1208</v>
      </c>
      <c r="F29" s="84" t="s">
        <v>2124</v>
      </c>
      <c r="G29" s="165" t="s">
        <v>2037</v>
      </c>
      <c r="M29" s="83"/>
    </row>
    <row r="30" spans="1:13" ht="15" customHeight="1">
      <c r="A30" s="82" t="s">
        <v>2030</v>
      </c>
      <c r="B30" s="89" t="s">
        <v>1107</v>
      </c>
      <c r="C30" s="73" t="s">
        <v>1117</v>
      </c>
      <c r="D30" s="58" t="s">
        <v>843</v>
      </c>
      <c r="E30" s="58" t="s">
        <v>1198</v>
      </c>
      <c r="F30" s="84" t="s">
        <v>2027</v>
      </c>
      <c r="G30" s="165" t="s">
        <v>2031</v>
      </c>
      <c r="M30" s="83"/>
    </row>
    <row r="31" spans="1:13" ht="15" customHeight="1">
      <c r="A31" s="82" t="s">
        <v>2032</v>
      </c>
      <c r="B31" s="89" t="s">
        <v>1113</v>
      </c>
      <c r="C31" s="73" t="s">
        <v>1331</v>
      </c>
      <c r="D31" s="58" t="s">
        <v>857</v>
      </c>
      <c r="E31" s="58" t="s">
        <v>1260</v>
      </c>
      <c r="F31" s="84" t="s">
        <v>2026</v>
      </c>
      <c r="G31" s="165" t="s">
        <v>2031</v>
      </c>
      <c r="M31" s="83"/>
    </row>
    <row r="32" spans="1:13" ht="15" customHeight="1">
      <c r="A32" s="82" t="s">
        <v>2033</v>
      </c>
      <c r="B32" s="89" t="s">
        <v>1109</v>
      </c>
      <c r="C32" s="73" t="s">
        <v>1125</v>
      </c>
      <c r="D32" s="58" t="s">
        <v>2034</v>
      </c>
      <c r="E32" s="58" t="s">
        <v>1198</v>
      </c>
      <c r="F32" s="84" t="s">
        <v>2127</v>
      </c>
      <c r="G32" s="165"/>
      <c r="M32" s="83"/>
    </row>
    <row r="33" spans="1:13" ht="15" customHeight="1">
      <c r="A33" s="82" t="s">
        <v>2038</v>
      </c>
      <c r="B33" s="89" t="s">
        <v>1107</v>
      </c>
      <c r="C33" s="73" t="s">
        <v>1082</v>
      </c>
      <c r="D33" s="58" t="s">
        <v>2039</v>
      </c>
      <c r="E33" s="58" t="s">
        <v>1198</v>
      </c>
      <c r="F33" s="84" t="s">
        <v>2026</v>
      </c>
      <c r="G33" s="165" t="s">
        <v>2031</v>
      </c>
      <c r="M33" s="83"/>
    </row>
    <row r="34" spans="1:13" ht="15" customHeight="1">
      <c r="A34" s="82" t="s">
        <v>2042</v>
      </c>
      <c r="B34" s="89" t="s">
        <v>1106</v>
      </c>
      <c r="C34" s="73" t="s">
        <v>952</v>
      </c>
      <c r="D34" s="58" t="s">
        <v>953</v>
      </c>
      <c r="E34" s="58" t="s">
        <v>1078</v>
      </c>
      <c r="F34" s="84" t="s">
        <v>2028</v>
      </c>
      <c r="G34" s="165" t="s">
        <v>2031</v>
      </c>
      <c r="M34" s="83"/>
    </row>
    <row r="35" spans="1:13" ht="15" customHeight="1">
      <c r="A35" s="82" t="s">
        <v>2043</v>
      </c>
      <c r="B35" s="89" t="s">
        <v>1106</v>
      </c>
      <c r="C35" s="73" t="s">
        <v>958</v>
      </c>
      <c r="D35" s="58" t="s">
        <v>1451</v>
      </c>
      <c r="E35" s="58" t="s">
        <v>1218</v>
      </c>
      <c r="F35" s="84" t="s">
        <v>2029</v>
      </c>
      <c r="G35" s="165" t="s">
        <v>2031</v>
      </c>
      <c r="M35" s="83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0.140625" style="2" customWidth="1"/>
    <col min="2" max="11" width="18.8515625" style="0" customWidth="1"/>
  </cols>
  <sheetData>
    <row r="1" spans="5:6" ht="15">
      <c r="E1" s="16"/>
      <c r="F1" s="16"/>
    </row>
    <row r="2" spans="5:6" ht="15.75">
      <c r="E2" s="1" t="str">
        <f>Startlist!$F2</f>
        <v>Läänemaa Rahvaralli 2021</v>
      </c>
      <c r="F2" s="1"/>
    </row>
    <row r="3" spans="5:6" ht="15">
      <c r="E3" s="16" t="str">
        <f>Startlist!$F3</f>
        <v>25.september 2021</v>
      </c>
      <c r="F3" s="16"/>
    </row>
    <row r="4" spans="5:6" ht="15">
      <c r="E4" s="16" t="str">
        <f>Startlist!$F4</f>
        <v>Piirsalu, Läänemaa</v>
      </c>
      <c r="F4" s="16"/>
    </row>
    <row r="5" spans="1:11" ht="21" customHeight="1">
      <c r="A5" s="188" t="s">
        <v>1184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0" ht="12.75">
      <c r="A6" s="115"/>
      <c r="B6" s="116"/>
      <c r="C6" s="116"/>
      <c r="D6" s="116"/>
      <c r="E6" s="116"/>
      <c r="F6" s="116"/>
      <c r="G6" s="116"/>
      <c r="H6" s="116"/>
      <c r="I6" s="116"/>
      <c r="J6" s="195" t="s">
        <v>770</v>
      </c>
    </row>
    <row r="7" spans="1:10" ht="12.75">
      <c r="A7" s="117"/>
      <c r="B7" s="118"/>
      <c r="C7" s="119"/>
      <c r="D7" s="119"/>
      <c r="E7" s="119"/>
      <c r="F7" s="119"/>
      <c r="G7" s="119"/>
      <c r="H7" s="119"/>
      <c r="I7" s="119"/>
      <c r="J7" s="119"/>
    </row>
    <row r="8" spans="1:10" ht="12.75">
      <c r="A8" s="120"/>
      <c r="B8" s="67" t="s">
        <v>1154</v>
      </c>
      <c r="C8" s="67" t="s">
        <v>1106</v>
      </c>
      <c r="D8" s="68" t="s">
        <v>1109</v>
      </c>
      <c r="E8" s="68" t="s">
        <v>1113</v>
      </c>
      <c r="F8" s="68" t="s">
        <v>1107</v>
      </c>
      <c r="G8" s="68" t="s">
        <v>1156</v>
      </c>
      <c r="H8" s="68" t="s">
        <v>1155</v>
      </c>
      <c r="I8" s="68" t="s">
        <v>1158</v>
      </c>
      <c r="J8" s="68" t="s">
        <v>1157</v>
      </c>
    </row>
    <row r="9" spans="1:10" ht="12.75">
      <c r="A9" s="183" t="s">
        <v>27</v>
      </c>
      <c r="B9" s="184" t="s">
        <v>1649</v>
      </c>
      <c r="C9" s="184" t="s">
        <v>1610</v>
      </c>
      <c r="D9" s="184" t="s">
        <v>1662</v>
      </c>
      <c r="E9" s="184" t="s">
        <v>1741</v>
      </c>
      <c r="F9" s="184" t="s">
        <v>1704</v>
      </c>
      <c r="G9" s="184" t="s">
        <v>1686</v>
      </c>
      <c r="H9" s="184" t="s">
        <v>1459</v>
      </c>
      <c r="I9" s="184" t="s">
        <v>1631</v>
      </c>
      <c r="J9" s="184" t="s">
        <v>1627</v>
      </c>
    </row>
    <row r="10" spans="1:10" ht="12.75">
      <c r="A10" s="185" t="s">
        <v>28</v>
      </c>
      <c r="B10" s="69" t="s">
        <v>29</v>
      </c>
      <c r="C10" s="69" t="s">
        <v>30</v>
      </c>
      <c r="D10" s="69" t="s">
        <v>31</v>
      </c>
      <c r="E10" s="69" t="s">
        <v>32</v>
      </c>
      <c r="F10" s="69" t="s">
        <v>33</v>
      </c>
      <c r="G10" s="69" t="s">
        <v>34</v>
      </c>
      <c r="H10" s="69" t="s">
        <v>35</v>
      </c>
      <c r="I10" s="69" t="s">
        <v>36</v>
      </c>
      <c r="J10" s="69" t="s">
        <v>37</v>
      </c>
    </row>
    <row r="11" spans="1:10" ht="12.75">
      <c r="A11" s="185" t="s">
        <v>38</v>
      </c>
      <c r="B11" s="186" t="s">
        <v>39</v>
      </c>
      <c r="C11" s="186" t="s">
        <v>40</v>
      </c>
      <c r="D11" s="186" t="s">
        <v>41</v>
      </c>
      <c r="E11" s="186" t="s">
        <v>42</v>
      </c>
      <c r="F11" s="186" t="s">
        <v>43</v>
      </c>
      <c r="G11" s="186" t="s">
        <v>44</v>
      </c>
      <c r="H11" s="186" t="s">
        <v>45</v>
      </c>
      <c r="I11" s="186" t="s">
        <v>46</v>
      </c>
      <c r="J11" s="186" t="s">
        <v>47</v>
      </c>
    </row>
    <row r="12" spans="1:10" ht="12.75">
      <c r="A12" s="265" t="s">
        <v>48</v>
      </c>
      <c r="B12" s="262" t="s">
        <v>1607</v>
      </c>
      <c r="C12" s="262" t="s">
        <v>1609</v>
      </c>
      <c r="D12" s="262" t="s">
        <v>1614</v>
      </c>
      <c r="E12" s="262" t="s">
        <v>1742</v>
      </c>
      <c r="F12" s="262" t="s">
        <v>1618</v>
      </c>
      <c r="G12" s="262" t="s">
        <v>1687</v>
      </c>
      <c r="H12" s="262" t="s">
        <v>1460</v>
      </c>
      <c r="I12" s="262" t="s">
        <v>1468</v>
      </c>
      <c r="J12" s="262" t="s">
        <v>1697</v>
      </c>
    </row>
    <row r="13" spans="1:10" ht="12.75">
      <c r="A13" s="266" t="s">
        <v>49</v>
      </c>
      <c r="B13" s="263" t="s">
        <v>50</v>
      </c>
      <c r="C13" s="263" t="s">
        <v>35</v>
      </c>
      <c r="D13" s="263" t="s">
        <v>51</v>
      </c>
      <c r="E13" s="263" t="s">
        <v>52</v>
      </c>
      <c r="F13" s="263" t="s">
        <v>53</v>
      </c>
      <c r="G13" s="263" t="s">
        <v>54</v>
      </c>
      <c r="H13" s="263" t="s">
        <v>55</v>
      </c>
      <c r="I13" s="263" t="s">
        <v>56</v>
      </c>
      <c r="J13" s="263" t="s">
        <v>57</v>
      </c>
    </row>
    <row r="14" spans="1:10" ht="12.75">
      <c r="A14" s="266" t="s">
        <v>58</v>
      </c>
      <c r="B14" s="264" t="s">
        <v>59</v>
      </c>
      <c r="C14" s="264" t="s">
        <v>60</v>
      </c>
      <c r="D14" s="264" t="s">
        <v>61</v>
      </c>
      <c r="E14" s="264" t="s">
        <v>42</v>
      </c>
      <c r="F14" s="264" t="s">
        <v>62</v>
      </c>
      <c r="G14" s="264" t="s">
        <v>44</v>
      </c>
      <c r="H14" s="264" t="s">
        <v>45</v>
      </c>
      <c r="I14" s="264" t="s">
        <v>63</v>
      </c>
      <c r="J14" s="264" t="s">
        <v>64</v>
      </c>
    </row>
    <row r="15" spans="1:10" ht="12.75">
      <c r="A15" s="267"/>
      <c r="B15" s="264" t="s">
        <v>65</v>
      </c>
      <c r="C15" s="264"/>
      <c r="D15" s="264" t="s">
        <v>66</v>
      </c>
      <c r="E15" s="264"/>
      <c r="F15" s="264"/>
      <c r="G15" s="264"/>
      <c r="H15" s="264"/>
      <c r="I15" s="264"/>
      <c r="J15" s="264"/>
    </row>
    <row r="16" spans="1:10" ht="12.75">
      <c r="A16" s="249" t="s">
        <v>67</v>
      </c>
      <c r="B16" s="184" t="s">
        <v>2137</v>
      </c>
      <c r="C16" s="184" t="s">
        <v>2188</v>
      </c>
      <c r="D16" s="184" t="s">
        <v>2224</v>
      </c>
      <c r="E16" s="184" t="s">
        <v>2204</v>
      </c>
      <c r="F16" s="184" t="s">
        <v>2152</v>
      </c>
      <c r="G16" s="184" t="s">
        <v>2210</v>
      </c>
      <c r="H16" s="184" t="s">
        <v>2153</v>
      </c>
      <c r="I16" s="184" t="s">
        <v>2164</v>
      </c>
      <c r="J16" s="184" t="s">
        <v>2156</v>
      </c>
    </row>
    <row r="17" spans="1:10" ht="12.75">
      <c r="A17" s="185" t="s">
        <v>68</v>
      </c>
      <c r="B17" s="69" t="s">
        <v>69</v>
      </c>
      <c r="C17" s="69" t="s">
        <v>70</v>
      </c>
      <c r="D17" s="69" t="s">
        <v>71</v>
      </c>
      <c r="E17" s="69" t="s">
        <v>72</v>
      </c>
      <c r="F17" s="69" t="s">
        <v>73</v>
      </c>
      <c r="G17" s="69" t="s">
        <v>74</v>
      </c>
      <c r="H17" s="69" t="s">
        <v>75</v>
      </c>
      <c r="I17" s="69" t="s">
        <v>76</v>
      </c>
      <c r="J17" s="69" t="s">
        <v>77</v>
      </c>
    </row>
    <row r="18" spans="1:10" ht="12.75">
      <c r="A18" s="187" t="s">
        <v>38</v>
      </c>
      <c r="B18" s="186" t="s">
        <v>39</v>
      </c>
      <c r="C18" s="186" t="s">
        <v>78</v>
      </c>
      <c r="D18" s="186" t="s">
        <v>79</v>
      </c>
      <c r="E18" s="186" t="s">
        <v>42</v>
      </c>
      <c r="F18" s="186" t="s">
        <v>80</v>
      </c>
      <c r="G18" s="186" t="s">
        <v>44</v>
      </c>
      <c r="H18" s="186" t="s">
        <v>81</v>
      </c>
      <c r="I18" s="186" t="s">
        <v>82</v>
      </c>
      <c r="J18" s="186" t="s">
        <v>47</v>
      </c>
    </row>
    <row r="19" spans="1:10" ht="12.75">
      <c r="A19" s="183" t="s">
        <v>83</v>
      </c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12.75">
      <c r="A20" s="185" t="s">
        <v>84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12.75">
      <c r="A21" s="187" t="s">
        <v>58</v>
      </c>
      <c r="B21" s="186"/>
      <c r="C21" s="186"/>
      <c r="D21" s="186"/>
      <c r="E21" s="186"/>
      <c r="F21" s="186"/>
      <c r="G21" s="186"/>
      <c r="H21" s="186"/>
      <c r="I21" s="186"/>
      <c r="J21" s="186"/>
    </row>
    <row r="22" spans="1:10" ht="12.75">
      <c r="A22" s="183" t="s">
        <v>85</v>
      </c>
      <c r="B22" s="184" t="s">
        <v>128</v>
      </c>
      <c r="C22" s="184" t="s">
        <v>349</v>
      </c>
      <c r="D22" s="184" t="s">
        <v>187</v>
      </c>
      <c r="E22" s="184" t="s">
        <v>202</v>
      </c>
      <c r="F22" s="184" t="s">
        <v>185</v>
      </c>
      <c r="G22" s="184" t="s">
        <v>240</v>
      </c>
      <c r="H22" s="184" t="s">
        <v>143</v>
      </c>
      <c r="I22" s="184" t="s">
        <v>122</v>
      </c>
      <c r="J22" s="184" t="s">
        <v>152</v>
      </c>
    </row>
    <row r="23" spans="1:10" ht="12.75">
      <c r="A23" s="185" t="s">
        <v>86</v>
      </c>
      <c r="B23" s="69" t="s">
        <v>771</v>
      </c>
      <c r="C23" s="69" t="s">
        <v>772</v>
      </c>
      <c r="D23" s="69" t="s">
        <v>773</v>
      </c>
      <c r="E23" s="69" t="s">
        <v>774</v>
      </c>
      <c r="F23" s="69" t="s">
        <v>775</v>
      </c>
      <c r="G23" s="69" t="s">
        <v>776</v>
      </c>
      <c r="H23" s="69" t="s">
        <v>777</v>
      </c>
      <c r="I23" s="69" t="s">
        <v>778</v>
      </c>
      <c r="J23" s="69" t="s">
        <v>779</v>
      </c>
    </row>
    <row r="24" spans="1:10" ht="12.75">
      <c r="A24" s="187" t="s">
        <v>87</v>
      </c>
      <c r="B24" s="186" t="s">
        <v>780</v>
      </c>
      <c r="C24" s="186" t="s">
        <v>781</v>
      </c>
      <c r="D24" s="186" t="s">
        <v>782</v>
      </c>
      <c r="E24" s="186" t="s">
        <v>42</v>
      </c>
      <c r="F24" s="186" t="s">
        <v>783</v>
      </c>
      <c r="G24" s="186" t="s">
        <v>784</v>
      </c>
      <c r="H24" s="186" t="s">
        <v>81</v>
      </c>
      <c r="I24" s="186" t="s">
        <v>785</v>
      </c>
      <c r="J24" s="186" t="s">
        <v>64</v>
      </c>
    </row>
    <row r="25" spans="1:10" ht="12.75">
      <c r="A25" s="183" t="s">
        <v>88</v>
      </c>
      <c r="B25" s="184" t="s">
        <v>129</v>
      </c>
      <c r="C25" s="184" t="s">
        <v>188</v>
      </c>
      <c r="D25" s="184" t="s">
        <v>1962</v>
      </c>
      <c r="E25" s="184" t="s">
        <v>218</v>
      </c>
      <c r="F25" s="184" t="s">
        <v>179</v>
      </c>
      <c r="G25" s="184" t="s">
        <v>220</v>
      </c>
      <c r="H25" s="184" t="s">
        <v>1696</v>
      </c>
      <c r="I25" s="184" t="s">
        <v>155</v>
      </c>
      <c r="J25" s="184" t="s">
        <v>205</v>
      </c>
    </row>
    <row r="26" spans="1:10" ht="12.75">
      <c r="A26" s="185" t="s">
        <v>89</v>
      </c>
      <c r="B26" s="69" t="s">
        <v>786</v>
      </c>
      <c r="C26" s="69" t="s">
        <v>787</v>
      </c>
      <c r="D26" s="69" t="s">
        <v>788</v>
      </c>
      <c r="E26" s="69" t="s">
        <v>789</v>
      </c>
      <c r="F26" s="69" t="s">
        <v>790</v>
      </c>
      <c r="G26" s="69" t="s">
        <v>791</v>
      </c>
      <c r="H26" s="69" t="s">
        <v>792</v>
      </c>
      <c r="I26" s="69" t="s">
        <v>793</v>
      </c>
      <c r="J26" s="69" t="s">
        <v>794</v>
      </c>
    </row>
    <row r="27" spans="1:10" ht="12.75">
      <c r="A27" s="187" t="s">
        <v>90</v>
      </c>
      <c r="B27" s="186" t="s">
        <v>780</v>
      </c>
      <c r="C27" s="186" t="s">
        <v>795</v>
      </c>
      <c r="D27" s="186" t="s">
        <v>61</v>
      </c>
      <c r="E27" s="186" t="s">
        <v>796</v>
      </c>
      <c r="F27" s="186" t="s">
        <v>43</v>
      </c>
      <c r="G27" s="186" t="s">
        <v>44</v>
      </c>
      <c r="H27" s="186" t="s">
        <v>797</v>
      </c>
      <c r="I27" s="186" t="s">
        <v>798</v>
      </c>
      <c r="J27" s="186" t="s">
        <v>64</v>
      </c>
    </row>
    <row r="28" spans="1:10" ht="12.75">
      <c r="A28" s="183" t="s">
        <v>91</v>
      </c>
      <c r="B28" s="184" t="s">
        <v>442</v>
      </c>
      <c r="C28" s="184" t="s">
        <v>380</v>
      </c>
      <c r="D28" s="184" t="s">
        <v>566</v>
      </c>
      <c r="E28" s="184" t="s">
        <v>150</v>
      </c>
      <c r="F28" s="184" t="s">
        <v>458</v>
      </c>
      <c r="G28" s="184" t="s">
        <v>488</v>
      </c>
      <c r="H28" s="184" t="s">
        <v>190</v>
      </c>
      <c r="I28" s="184" t="s">
        <v>394</v>
      </c>
      <c r="J28" s="184" t="s">
        <v>404</v>
      </c>
    </row>
    <row r="29" spans="1:10" ht="12.75">
      <c r="A29" s="185" t="s">
        <v>92</v>
      </c>
      <c r="B29" s="69" t="s">
        <v>799</v>
      </c>
      <c r="C29" s="69" t="s">
        <v>800</v>
      </c>
      <c r="D29" s="69" t="s">
        <v>801</v>
      </c>
      <c r="E29" s="69" t="s">
        <v>802</v>
      </c>
      <c r="F29" s="69" t="s">
        <v>803</v>
      </c>
      <c r="G29" s="69" t="s">
        <v>804</v>
      </c>
      <c r="H29" s="69" t="s">
        <v>805</v>
      </c>
      <c r="I29" s="69" t="s">
        <v>806</v>
      </c>
      <c r="J29" s="69" t="s">
        <v>807</v>
      </c>
    </row>
    <row r="30" spans="1:10" ht="12.75">
      <c r="A30" s="185" t="s">
        <v>87</v>
      </c>
      <c r="B30" s="245" t="s">
        <v>780</v>
      </c>
      <c r="C30" s="186" t="s">
        <v>60</v>
      </c>
      <c r="D30" s="186" t="s">
        <v>808</v>
      </c>
      <c r="E30" s="186" t="s">
        <v>42</v>
      </c>
      <c r="F30" s="186" t="s">
        <v>80</v>
      </c>
      <c r="G30" s="186" t="s">
        <v>44</v>
      </c>
      <c r="H30" s="186" t="s">
        <v>797</v>
      </c>
      <c r="I30" s="186" t="s">
        <v>798</v>
      </c>
      <c r="J30" s="186" t="s">
        <v>64</v>
      </c>
    </row>
    <row r="31" spans="1:10" ht="12.75">
      <c r="A31" s="183"/>
      <c r="B31" s="184"/>
      <c r="C31" s="184"/>
      <c r="D31" s="184"/>
      <c r="E31" s="184"/>
      <c r="F31" s="184"/>
      <c r="G31" s="184"/>
      <c r="H31" s="184" t="s">
        <v>81</v>
      </c>
      <c r="I31" s="184"/>
      <c r="J31" s="184"/>
    </row>
    <row r="32" spans="1:10" ht="12.75">
      <c r="A32" s="185" t="s">
        <v>93</v>
      </c>
      <c r="B32" s="69" t="s">
        <v>443</v>
      </c>
      <c r="C32" s="69" t="s">
        <v>381</v>
      </c>
      <c r="D32" s="69" t="s">
        <v>1470</v>
      </c>
      <c r="E32" s="69" t="s">
        <v>544</v>
      </c>
      <c r="F32" s="69" t="s">
        <v>452</v>
      </c>
      <c r="G32" s="69" t="s">
        <v>563</v>
      </c>
      <c r="H32" s="69" t="s">
        <v>392</v>
      </c>
      <c r="I32" s="69" t="s">
        <v>395</v>
      </c>
      <c r="J32" s="69" t="s">
        <v>500</v>
      </c>
    </row>
    <row r="33" spans="1:10" ht="12.75">
      <c r="A33" s="185" t="s">
        <v>94</v>
      </c>
      <c r="B33" s="245" t="s">
        <v>809</v>
      </c>
      <c r="C33" s="245" t="s">
        <v>810</v>
      </c>
      <c r="D33" s="245" t="s">
        <v>811</v>
      </c>
      <c r="E33" s="245" t="s">
        <v>812</v>
      </c>
      <c r="F33" s="245" t="s">
        <v>813</v>
      </c>
      <c r="G33" s="245" t="s">
        <v>814</v>
      </c>
      <c r="H33" s="245" t="s">
        <v>815</v>
      </c>
      <c r="I33" s="245" t="s">
        <v>816</v>
      </c>
      <c r="J33" s="245" t="s">
        <v>817</v>
      </c>
    </row>
    <row r="34" spans="1:10" ht="12.75">
      <c r="A34" s="187" t="s">
        <v>90</v>
      </c>
      <c r="B34" s="186" t="s">
        <v>780</v>
      </c>
      <c r="C34" s="186" t="s">
        <v>60</v>
      </c>
      <c r="D34" s="186" t="s">
        <v>61</v>
      </c>
      <c r="E34" s="186" t="s">
        <v>818</v>
      </c>
      <c r="F34" s="186" t="s">
        <v>783</v>
      </c>
      <c r="G34" s="186" t="s">
        <v>44</v>
      </c>
      <c r="H34" s="186" t="s">
        <v>797</v>
      </c>
      <c r="I34" s="186" t="s">
        <v>798</v>
      </c>
      <c r="J34" s="186" t="s">
        <v>64</v>
      </c>
    </row>
    <row r="35" ht="12.75">
      <c r="A35" s="5"/>
    </row>
    <row r="36" ht="12.75">
      <c r="A36" s="5" t="s">
        <v>95</v>
      </c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.75">
      <c r="A2" s="32"/>
      <c r="B2" s="32"/>
      <c r="C2" s="32"/>
      <c r="D2" s="32"/>
      <c r="E2" s="32"/>
      <c r="F2" s="45" t="str">
        <f>Startlist!$F2</f>
        <v>Läänemaa Rahvaralli 2021</v>
      </c>
      <c r="G2" s="32"/>
      <c r="H2" s="32"/>
      <c r="I2" s="32"/>
      <c r="J2" s="32"/>
      <c r="K2" s="32"/>
    </row>
    <row r="3" spans="1:11" ht="15">
      <c r="A3" s="32"/>
      <c r="B3" s="32"/>
      <c r="C3" s="32"/>
      <c r="D3" s="32"/>
      <c r="E3" s="32"/>
      <c r="F3" s="34" t="str">
        <f>Startlist!$F3</f>
        <v>25.september 2021</v>
      </c>
      <c r="G3" s="32"/>
      <c r="H3" s="32"/>
      <c r="I3" s="32"/>
      <c r="J3" s="32"/>
      <c r="K3" s="32"/>
    </row>
    <row r="4" spans="1:11" ht="15">
      <c r="A4" s="32"/>
      <c r="B4" s="32"/>
      <c r="C4" s="32"/>
      <c r="D4" s="32"/>
      <c r="E4" s="32"/>
      <c r="F4" s="34" t="str">
        <f>Startlist!$F4</f>
        <v>Piirsalu, Läänemaa</v>
      </c>
      <c r="G4" s="32"/>
      <c r="H4" s="32"/>
      <c r="I4" s="32"/>
      <c r="J4" s="32"/>
      <c r="K4" s="32"/>
    </row>
    <row r="5" spans="1:11" ht="1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1187</v>
      </c>
      <c r="F8" s="21"/>
      <c r="G8" s="22" t="s">
        <v>1188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1154</v>
      </c>
      <c r="F9" s="17"/>
      <c r="G9" s="23">
        <v>9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1106</v>
      </c>
      <c r="F10" s="17"/>
      <c r="G10" s="23">
        <v>26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1109</v>
      </c>
      <c r="F11" s="17"/>
      <c r="G11" s="23">
        <v>12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1113</v>
      </c>
      <c r="F12" s="17"/>
      <c r="G12" s="23">
        <v>10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1107</v>
      </c>
      <c r="F13" s="17"/>
      <c r="G13" s="23">
        <v>18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1156</v>
      </c>
      <c r="F14" s="17"/>
      <c r="G14" s="23">
        <v>6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1155</v>
      </c>
      <c r="F15" s="17"/>
      <c r="G15" s="23">
        <v>6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1158</v>
      </c>
      <c r="F16" s="17"/>
      <c r="G16" s="23">
        <v>17</v>
      </c>
      <c r="H16" s="32"/>
      <c r="I16" s="32"/>
      <c r="J16" s="32"/>
      <c r="K16" s="32"/>
    </row>
    <row r="17" spans="1:11" ht="19.5" customHeight="1">
      <c r="A17" s="32"/>
      <c r="B17" s="32"/>
      <c r="C17" s="32"/>
      <c r="D17" s="32"/>
      <c r="E17" s="31" t="s">
        <v>1157</v>
      </c>
      <c r="F17" s="17"/>
      <c r="G17" s="23">
        <v>13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E19" s="18" t="s">
        <v>1189</v>
      </c>
      <c r="F19" s="17"/>
      <c r="G19" s="19">
        <f>SUM(G9:G18)</f>
        <v>117</v>
      </c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2021-09-25T18:02:14Z</cp:lastPrinted>
  <dcterms:created xsi:type="dcterms:W3CDTF">2004-09-28T13:23:33Z</dcterms:created>
  <dcterms:modified xsi:type="dcterms:W3CDTF">2021-09-26T09:58:46Z</dcterms:modified>
  <cp:category/>
  <cp:version/>
  <cp:contentType/>
  <cp:contentStatus/>
</cp:coreProperties>
</file>