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837" firstSheet="2" activeTab="3"/>
  </bookViews>
  <sheets>
    <sheet name="Startlist" sheetId="1" r:id="rId1"/>
    <sheet name="Startlist 2.Day" sheetId="2" r:id="rId2"/>
    <sheet name="Results Day 1" sheetId="3" r:id="rId3"/>
    <sheet name="Results" sheetId="4" r:id="rId4"/>
    <sheet name="Winners" sheetId="5" r:id="rId5"/>
    <sheet name="Retired" sheetId="6" r:id="rId6"/>
    <sheet name="Penalt" sheetId="7" r:id="rId7"/>
    <sheet name="Speed" sheetId="8" r:id="rId8"/>
    <sheet name="Classes" sheetId="9" r:id="rId9"/>
    <sheet name="Overall Result" sheetId="10" r:id="rId10"/>
    <sheet name="EE Champ" sheetId="11" r:id="rId11"/>
    <sheet name="EE Powerstage" sheetId="12" r:id="rId12"/>
    <sheet name="EE Champ Teams" sheetId="13" r:id="rId13"/>
    <sheet name="EJC" sheetId="14" r:id="rId14"/>
    <sheet name="EJC Results" sheetId="15" r:id="rId15"/>
    <sheet name="Champ Classes" sheetId="16" r:id="rId16"/>
  </sheets>
  <definedNames>
    <definedName name="_xlnm._FilterDatabase" localSheetId="15" hidden="1">'Champ Classes'!$A$1:$G$86</definedName>
    <definedName name="_xlnm._FilterDatabase" localSheetId="10" hidden="1">'EE Champ'!$A$7:$J$118</definedName>
    <definedName name="_xlnm._FilterDatabase" localSheetId="11" hidden="1">'EE Powerstage'!$D$7:$E$59</definedName>
    <definedName name="_xlnm._FilterDatabase" localSheetId="13" hidden="1">'EJC'!$D$7:$E$9</definedName>
    <definedName name="_xlnm._FilterDatabase" localSheetId="9" hidden="1">'Overall Result'!$D$7:$E$78</definedName>
    <definedName name="_xlnm._FilterDatabase" localSheetId="0" hidden="1">'Startlist'!$A$9:$I$137</definedName>
    <definedName name="_xlnm._FilterDatabase" localSheetId="1" hidden="1">'Startlist 2.Day'!$A$9:$I$130</definedName>
    <definedName name="_xlfn.SINGLE" hidden="1">#NAME?</definedName>
    <definedName name="EXCKLASS" localSheetId="8">'Classes'!$C$8:$F$16</definedName>
    <definedName name="EXCPENAL" localSheetId="6">'Penalt'!$A$14:$J$24</definedName>
    <definedName name="EXCPENAL_1" localSheetId="6">'Penalt'!#REF!</definedName>
    <definedName name="EXCPENAL_2" localSheetId="6">'Penalt'!#REF!</definedName>
    <definedName name="EXCPENAL_3" localSheetId="6">'Penalt'!#REF!</definedName>
    <definedName name="EXCPENAL_4" localSheetId="6">'Penalt'!#REF!</definedName>
    <definedName name="EXCRETIR" localSheetId="5">'Retired'!$A$12:$H$57</definedName>
    <definedName name="EXCSPEED" localSheetId="7">'Speed'!$A$7:$K$53</definedName>
    <definedName name="EXCSTART" localSheetId="10">'EE Champ'!$A$8:$K$23</definedName>
    <definedName name="EXCSTART" localSheetId="11">'EE Powerstage'!$A$8:$K$23</definedName>
    <definedName name="EXCSTART" localSheetId="13">'EJC'!$A$8:$K$9</definedName>
    <definedName name="EXCSTART" localSheetId="9">'Overall Result'!$A$8:$K$21</definedName>
    <definedName name="EXCSTART" localSheetId="0">'Startlist'!$A$10:$J$137</definedName>
    <definedName name="EXCSTART" localSheetId="1">'Startlist 2.Day'!$A$10:$J$130</definedName>
    <definedName name="EXCSTART_1" localSheetId="10">'EE Champ'!$A$8:$K$23</definedName>
    <definedName name="EXCSTART_1" localSheetId="11">'EE Powerstage'!$A$8:$K$23</definedName>
    <definedName name="EXCSTART_1" localSheetId="13">'EJC'!$A$8:$K$9</definedName>
    <definedName name="EXCSTART_1" localSheetId="9">'Overall Result'!$A$8:$K$21</definedName>
    <definedName name="EXCWINN" localSheetId="4">'Winners'!$A$6:$J$62</definedName>
    <definedName name="GGG" localSheetId="14">'EJC Results'!$A$8:$T$11</definedName>
    <definedName name="GGG" localSheetId="3">'Results'!$A$8:$T$263</definedName>
    <definedName name="GGG" localSheetId="2">'Results Day 1'!$A$8:$J$263</definedName>
    <definedName name="Nimed" localSheetId="1">'Startlist 2.Day'!$B:$D</definedName>
    <definedName name="Nimed">'Startlist'!$B:$D</definedName>
    <definedName name="_xlnm.Print_Area" localSheetId="8">'Classes'!$A$1:$G$17</definedName>
    <definedName name="_xlnm.Print_Area" localSheetId="12">'EE Champ Teams'!$A$1:$H$13</definedName>
    <definedName name="_xlnm.Print_Area" localSheetId="14">'EJC Results'!$A$1:$S$11</definedName>
    <definedName name="_xlnm.Print_Area" localSheetId="6">'Penalt'!$A$2:$I$24</definedName>
    <definedName name="_xlnm.Print_Area" localSheetId="3">'Results'!$A$2:$S$263</definedName>
    <definedName name="_xlnm.Print_Area" localSheetId="2">'Results Day 1'!$A$1:$I$263</definedName>
    <definedName name="_xlnm.Print_Area" localSheetId="5">'Retired'!$A$2:$G$57</definedName>
    <definedName name="_xlnm.Print_Area" localSheetId="7">'Speed'!$A$1:$J$53</definedName>
    <definedName name="_xlnm.Print_Area" localSheetId="0">'Startlist'!$A$1:$I$137</definedName>
    <definedName name="_xlnm.Print_Area" localSheetId="1">'Startlist 2.Day'!$A$1:$I$130</definedName>
    <definedName name="_xlnm.Print_Area" localSheetId="4">'Winners'!$A$2:$I$63</definedName>
  </definedNames>
  <calcPr fullCalcOnLoad="1"/>
</workbook>
</file>

<file path=xl/sharedStrings.xml><?xml version="1.0" encoding="utf-8"?>
<sst xmlns="http://schemas.openxmlformats.org/spreadsheetml/2006/main" count="9163" uniqueCount="3756">
  <si>
    <t>+ 1.42,8</t>
  </si>
  <si>
    <t xml:space="preserve"> 28/6</t>
  </si>
  <si>
    <t xml:space="preserve"> 3.00,9</t>
  </si>
  <si>
    <t xml:space="preserve"> 3.54,8</t>
  </si>
  <si>
    <t xml:space="preserve"> 2.07,1</t>
  </si>
  <si>
    <t>12.23,7</t>
  </si>
  <si>
    <t>+ 1.43,1</t>
  </si>
  <si>
    <t xml:space="preserve"> 29/8</t>
  </si>
  <si>
    <t xml:space="preserve"> 3.03,8</t>
  </si>
  <si>
    <t xml:space="preserve"> 3.52,7</t>
  </si>
  <si>
    <t xml:space="preserve"> 2.07,3</t>
  </si>
  <si>
    <t>12.24,3</t>
  </si>
  <si>
    <t xml:space="preserve">  30/8</t>
  </si>
  <si>
    <t>+ 1.43,7</t>
  </si>
  <si>
    <t xml:space="preserve"> 30/1</t>
  </si>
  <si>
    <t xml:space="preserve"> 3.01,8</t>
  </si>
  <si>
    <t xml:space="preserve"> 3.56,1</t>
  </si>
  <si>
    <t xml:space="preserve"> 2.09,3</t>
  </si>
  <si>
    <t>12.27,4</t>
  </si>
  <si>
    <t xml:space="preserve">  32/1</t>
  </si>
  <si>
    <t xml:space="preserve">  37/1</t>
  </si>
  <si>
    <t xml:space="preserve">  28/1</t>
  </si>
  <si>
    <t xml:space="preserve">  31/1</t>
  </si>
  <si>
    <t>+ 1.46,8</t>
  </si>
  <si>
    <t xml:space="preserve"> 31/7</t>
  </si>
  <si>
    <t xml:space="preserve"> 3.01,5</t>
  </si>
  <si>
    <t xml:space="preserve"> 3.54,7</t>
  </si>
  <si>
    <t xml:space="preserve"> 3.15,8</t>
  </si>
  <si>
    <t xml:space="preserve"> 2.16,4</t>
  </si>
  <si>
    <t>12.28,4</t>
  </si>
  <si>
    <t>+ 1.47,8</t>
  </si>
  <si>
    <t xml:space="preserve"> 3.52,3</t>
  </si>
  <si>
    <t xml:space="preserve"> 2.12,7</t>
  </si>
  <si>
    <t>12.29,3</t>
  </si>
  <si>
    <t xml:space="preserve">  38/1</t>
  </si>
  <si>
    <t>+ 1.48,7</t>
  </si>
  <si>
    <t xml:space="preserve"> 3.06,9</t>
  </si>
  <si>
    <t xml:space="preserve"> 3.55,0</t>
  </si>
  <si>
    <t xml:space="preserve"> 3.21,3</t>
  </si>
  <si>
    <t xml:space="preserve"> 2.10,1</t>
  </si>
  <si>
    <t>12.33,3</t>
  </si>
  <si>
    <t xml:space="preserve">  35/7</t>
  </si>
  <si>
    <t>+ 1.52,7</t>
  </si>
  <si>
    <t xml:space="preserve"> 2.45,5</t>
  </si>
  <si>
    <t xml:space="preserve"> 3.03,2</t>
  </si>
  <si>
    <t xml:space="preserve"> 2.00,1</t>
  </si>
  <si>
    <t xml:space="preserve"> 1.10</t>
  </si>
  <si>
    <t>12.35,4</t>
  </si>
  <si>
    <t xml:space="preserve">  13/8</t>
  </si>
  <si>
    <t xml:space="preserve">  11/8</t>
  </si>
  <si>
    <t>+ 1.54,8</t>
  </si>
  <si>
    <t xml:space="preserve"> 3.07,4</t>
  </si>
  <si>
    <t xml:space="preserve"> 3.55,5</t>
  </si>
  <si>
    <t xml:space="preserve"> 2.59,1</t>
  </si>
  <si>
    <t xml:space="preserve"> 3.54,2</t>
  </si>
  <si>
    <t xml:space="preserve"> 3.31,0</t>
  </si>
  <si>
    <t xml:space="preserve"> 2.15,5</t>
  </si>
  <si>
    <t>12.39,8</t>
  </si>
  <si>
    <t xml:space="preserve">  42/11</t>
  </si>
  <si>
    <t>+ 1.59,2</t>
  </si>
  <si>
    <t xml:space="preserve"> 3.07,8</t>
  </si>
  <si>
    <t xml:space="preserve"> 3.59,7</t>
  </si>
  <si>
    <t xml:space="preserve"> 3.23,8</t>
  </si>
  <si>
    <t xml:space="preserve"> 2.09,5</t>
  </si>
  <si>
    <t>12.40,8</t>
  </si>
  <si>
    <t xml:space="preserve">  33/1</t>
  </si>
  <si>
    <t>+ 2.00,2</t>
  </si>
  <si>
    <t xml:space="preserve"> 3.52,8</t>
  </si>
  <si>
    <t xml:space="preserve"> 2.07,0</t>
  </si>
  <si>
    <t>12.50,3</t>
  </si>
  <si>
    <t xml:space="preserve">  36/10</t>
  </si>
  <si>
    <t xml:space="preserve">  28/9</t>
  </si>
  <si>
    <t>+ 2.09,7</t>
  </si>
  <si>
    <t xml:space="preserve"> 3.09,9</t>
  </si>
  <si>
    <t xml:space="preserve"> 4.00,2</t>
  </si>
  <si>
    <t xml:space="preserve"> 3.27,5</t>
  </si>
  <si>
    <t xml:space="preserve"> 2.13,3</t>
  </si>
  <si>
    <t>12.50,9</t>
  </si>
  <si>
    <t xml:space="preserve">  40/2</t>
  </si>
  <si>
    <t>+ 2.10,3</t>
  </si>
  <si>
    <t xml:space="preserve"> 4.03,5</t>
  </si>
  <si>
    <t xml:space="preserve"> 3.28,8</t>
  </si>
  <si>
    <t xml:space="preserve"> 2.09,4</t>
  </si>
  <si>
    <t>12.52,5</t>
  </si>
  <si>
    <t xml:space="preserve">  41/10</t>
  </si>
  <si>
    <t>+ 2.11,9</t>
  </si>
  <si>
    <t xml:space="preserve"> 4.02,8</t>
  </si>
  <si>
    <t xml:space="preserve"> 3.24,9</t>
  </si>
  <si>
    <t xml:space="preserve"> 2.18,1</t>
  </si>
  <si>
    <t>12.59,4</t>
  </si>
  <si>
    <t>+ 2.18,8</t>
  </si>
  <si>
    <t xml:space="preserve"> 3.13,2</t>
  </si>
  <si>
    <t xml:space="preserve"> 3.58,2</t>
  </si>
  <si>
    <t xml:space="preserve"> 3.48,5</t>
  </si>
  <si>
    <t xml:space="preserve"> 2.13,7</t>
  </si>
  <si>
    <t>13.13,6</t>
  </si>
  <si>
    <t xml:space="preserve">  43/3</t>
  </si>
  <si>
    <t xml:space="preserve">  38/2</t>
  </si>
  <si>
    <t xml:space="preserve">  45/3</t>
  </si>
  <si>
    <t>+ 2.33,0</t>
  </si>
  <si>
    <t xml:space="preserve"> 3.12,6</t>
  </si>
  <si>
    <t xml:space="preserve"> 4.01,8</t>
  </si>
  <si>
    <t xml:space="preserve"> 3.35,3</t>
  </si>
  <si>
    <t xml:space="preserve"> 2.25,6</t>
  </si>
  <si>
    <t>13.15,3</t>
  </si>
  <si>
    <t>+ 2.34,7</t>
  </si>
  <si>
    <t xml:space="preserve"> 4.04,2</t>
  </si>
  <si>
    <t xml:space="preserve"> 3.14,5</t>
  </si>
  <si>
    <t xml:space="preserve"> 2.05,7</t>
  </si>
  <si>
    <t xml:space="preserve"> 1.00</t>
  </si>
  <si>
    <t>13.25,2</t>
  </si>
  <si>
    <t xml:space="preserve">  20/6</t>
  </si>
  <si>
    <t xml:space="preserve">  25/7</t>
  </si>
  <si>
    <t>+ 2.44,6</t>
  </si>
  <si>
    <t xml:space="preserve"> 4.29,2</t>
  </si>
  <si>
    <t xml:space="preserve"> 3.20,0</t>
  </si>
  <si>
    <t>12.10,8</t>
  </si>
  <si>
    <t>+ 1.30,2</t>
  </si>
  <si>
    <t xml:space="preserve">  29/8</t>
  </si>
  <si>
    <t xml:space="preserve">  31/8</t>
  </si>
  <si>
    <t xml:space="preserve">  27/2</t>
  </si>
  <si>
    <t xml:space="preserve">  28/3</t>
  </si>
  <si>
    <t xml:space="preserve">  29/3</t>
  </si>
  <si>
    <t xml:space="preserve">  50/4</t>
  </si>
  <si>
    <t xml:space="preserve">  33/4</t>
  </si>
  <si>
    <t xml:space="preserve">  48/3</t>
  </si>
  <si>
    <t xml:space="preserve">  35/9</t>
  </si>
  <si>
    <t xml:space="preserve">  33/8</t>
  </si>
  <si>
    <t xml:space="preserve">  33/9</t>
  </si>
  <si>
    <t xml:space="preserve">  34/10</t>
  </si>
  <si>
    <t xml:space="preserve">  66/20</t>
  </si>
  <si>
    <t xml:space="preserve"> 32/8</t>
  </si>
  <si>
    <t xml:space="preserve"> 3.07,1</t>
  </si>
  <si>
    <t xml:space="preserve"> 3.55,7</t>
  </si>
  <si>
    <t xml:space="preserve"> 3.17,2</t>
  </si>
  <si>
    <t xml:space="preserve"> 2.08,4</t>
  </si>
  <si>
    <t xml:space="preserve">  39/10</t>
  </si>
  <si>
    <t xml:space="preserve">  26/7</t>
  </si>
  <si>
    <t xml:space="preserve">  38/11</t>
  </si>
  <si>
    <t xml:space="preserve"> 33/1</t>
  </si>
  <si>
    <t xml:space="preserve">  44/1</t>
  </si>
  <si>
    <t xml:space="preserve"> 34/9</t>
  </si>
  <si>
    <t xml:space="preserve"> 3.05,3</t>
  </si>
  <si>
    <t xml:space="preserve"> 3.56,9</t>
  </si>
  <si>
    <t xml:space="preserve"> 3.19,9</t>
  </si>
  <si>
    <t xml:space="preserve"> 2.07,9</t>
  </si>
  <si>
    <t>12.30,0</t>
  </si>
  <si>
    <t>+ 1.49,4</t>
  </si>
  <si>
    <t xml:space="preserve"> 35/9</t>
  </si>
  <si>
    <t xml:space="preserve">  35/10</t>
  </si>
  <si>
    <t xml:space="preserve"> 36/2</t>
  </si>
  <si>
    <t xml:space="preserve"> 3.08,4</t>
  </si>
  <si>
    <t xml:space="preserve"> 3.55,3</t>
  </si>
  <si>
    <t xml:space="preserve"> 3.21,1</t>
  </si>
  <si>
    <t xml:space="preserve"> 2.06,9</t>
  </si>
  <si>
    <t>12.31,7</t>
  </si>
  <si>
    <t xml:space="preserve">  43/2</t>
  </si>
  <si>
    <t>+ 1.51,1</t>
  </si>
  <si>
    <t xml:space="preserve"> 37/10</t>
  </si>
  <si>
    <t xml:space="preserve"> 38/10</t>
  </si>
  <si>
    <t xml:space="preserve"> 39/1</t>
  </si>
  <si>
    <t xml:space="preserve">  35/1</t>
  </si>
  <si>
    <t xml:space="preserve">  50/3</t>
  </si>
  <si>
    <t xml:space="preserve"> 40/11</t>
  </si>
  <si>
    <t xml:space="preserve"> 3.17,0</t>
  </si>
  <si>
    <t xml:space="preserve"> 3.59,0</t>
  </si>
  <si>
    <t xml:space="preserve"> 3.16,8</t>
  </si>
  <si>
    <t xml:space="preserve"> 2.06,4</t>
  </si>
  <si>
    <t>12.39,2</t>
  </si>
  <si>
    <t xml:space="preserve">  28/6</t>
  </si>
  <si>
    <t>+ 1.58,6</t>
  </si>
  <si>
    <t xml:space="preserve"> 41/11</t>
  </si>
  <si>
    <t xml:space="preserve">  62/12</t>
  </si>
  <si>
    <t xml:space="preserve"> 42/2</t>
  </si>
  <si>
    <t xml:space="preserve">  42/2</t>
  </si>
  <si>
    <t xml:space="preserve"> 43/12</t>
  </si>
  <si>
    <t xml:space="preserve"> 3.15,2</t>
  </si>
  <si>
    <t xml:space="preserve"> 3.57,8</t>
  </si>
  <si>
    <t xml:space="preserve"> 3.24,2</t>
  </si>
  <si>
    <t xml:space="preserve"> 2.07,4</t>
  </si>
  <si>
    <t>12.44,6</t>
  </si>
  <si>
    <t xml:space="preserve">  43/12</t>
  </si>
  <si>
    <t>+ 2.04,0</t>
  </si>
  <si>
    <t xml:space="preserve"> 44/13</t>
  </si>
  <si>
    <t xml:space="preserve"> 3.12,5</t>
  </si>
  <si>
    <t xml:space="preserve"> 3.59,8</t>
  </si>
  <si>
    <t xml:space="preserve"> 3.25,6</t>
  </si>
  <si>
    <t>12.44,7</t>
  </si>
  <si>
    <t xml:space="preserve">  46/13</t>
  </si>
  <si>
    <t xml:space="preserve">  29/7</t>
  </si>
  <si>
    <t>+ 2.04,1</t>
  </si>
  <si>
    <t xml:space="preserve"> 45/14</t>
  </si>
  <si>
    <t xml:space="preserve"> 3.21,9</t>
  </si>
  <si>
    <t>12.46,4</t>
  </si>
  <si>
    <t xml:space="preserve">  40/11</t>
  </si>
  <si>
    <t xml:space="preserve">  54/16</t>
  </si>
  <si>
    <t>+ 2.05,8</t>
  </si>
  <si>
    <t xml:space="preserve"> 46/9</t>
  </si>
  <si>
    <t xml:space="preserve"> 3.08,6</t>
  </si>
  <si>
    <t xml:space="preserve"> 4.06,2</t>
  </si>
  <si>
    <t xml:space="preserve"> 3.25,7</t>
  </si>
  <si>
    <t xml:space="preserve"> 2.07,8</t>
  </si>
  <si>
    <t>12.48,3</t>
  </si>
  <si>
    <t xml:space="preserve">  47/11</t>
  </si>
  <si>
    <t>+ 2.07,7</t>
  </si>
  <si>
    <t xml:space="preserve"> 47/15</t>
  </si>
  <si>
    <t xml:space="preserve"> 3.08,7</t>
  </si>
  <si>
    <t xml:space="preserve"> 4.02,9</t>
  </si>
  <si>
    <t xml:space="preserve"> 3.28,4</t>
  </si>
  <si>
    <t xml:space="preserve"> 2.09,0</t>
  </si>
  <si>
    <t>12.49,0</t>
  </si>
  <si>
    <t xml:space="preserve">  45/12</t>
  </si>
  <si>
    <t>+ 2.08,4</t>
  </si>
  <si>
    <t xml:space="preserve"> 48/3</t>
  </si>
  <si>
    <t xml:space="preserve"> 3.10,6</t>
  </si>
  <si>
    <t xml:space="preserve"> 3.30,7</t>
  </si>
  <si>
    <t xml:space="preserve"> 2.08,8</t>
  </si>
  <si>
    <t>12.49,1</t>
  </si>
  <si>
    <t xml:space="preserve">  47/4</t>
  </si>
  <si>
    <t xml:space="preserve">  58/5</t>
  </si>
  <si>
    <t>+ 2.08,5</t>
  </si>
  <si>
    <t xml:space="preserve"> 49/10</t>
  </si>
  <si>
    <t xml:space="preserve">  32/9</t>
  </si>
  <si>
    <t xml:space="preserve"> 50/4</t>
  </si>
  <si>
    <t xml:space="preserve"> 51/12</t>
  </si>
  <si>
    <t xml:space="preserve"> 3.13,7</t>
  </si>
  <si>
    <t xml:space="preserve"> 4.02,4</t>
  </si>
  <si>
    <t xml:space="preserve"> 3.29,7</t>
  </si>
  <si>
    <t>12.51,8</t>
  </si>
  <si>
    <t xml:space="preserve">  55/12</t>
  </si>
  <si>
    <t xml:space="preserve">  56/11</t>
  </si>
  <si>
    <t xml:space="preserve">  26/11</t>
  </si>
  <si>
    <t>+ 2.11,2</t>
  </si>
  <si>
    <t xml:space="preserve"> 52/11</t>
  </si>
  <si>
    <t xml:space="preserve"> 53/3</t>
  </si>
  <si>
    <t xml:space="preserve"> 3.13,1</t>
  </si>
  <si>
    <t xml:space="preserve"> 4.04,0</t>
  </si>
  <si>
    <t xml:space="preserve"> 3.26,1</t>
  </si>
  <si>
    <t xml:space="preserve"> 2.11,1</t>
  </si>
  <si>
    <t>12.54,3</t>
  </si>
  <si>
    <t>+ 2.13,7</t>
  </si>
  <si>
    <t xml:space="preserve"> 54/16</t>
  </si>
  <si>
    <t xml:space="preserve"> 4.12,0</t>
  </si>
  <si>
    <t xml:space="preserve"> 3.28,3</t>
  </si>
  <si>
    <t>12.56,3</t>
  </si>
  <si>
    <t xml:space="preserve">  39/12</t>
  </si>
  <si>
    <t>+ 2.15,7</t>
  </si>
  <si>
    <t xml:space="preserve"> 55/5</t>
  </si>
  <si>
    <t xml:space="preserve">  51/5</t>
  </si>
  <si>
    <t xml:space="preserve"> 56/4</t>
  </si>
  <si>
    <t xml:space="preserve"> 3.27,3</t>
  </si>
  <si>
    <t xml:space="preserve"> 2.13,4</t>
  </si>
  <si>
    <t>13.00,8</t>
  </si>
  <si>
    <t xml:space="preserve">  49/4</t>
  </si>
  <si>
    <t xml:space="preserve">  57/4</t>
  </si>
  <si>
    <t>+ 2.20,2</t>
  </si>
  <si>
    <t xml:space="preserve"> 57/17</t>
  </si>
  <si>
    <t xml:space="preserve"> 3.17,6</t>
  </si>
  <si>
    <t xml:space="preserve"> 4.04,8</t>
  </si>
  <si>
    <t xml:space="preserve"> 3.28,6</t>
  </si>
  <si>
    <t xml:space="preserve"> 2.13,5</t>
  </si>
  <si>
    <t>13.04,5</t>
  </si>
  <si>
    <t xml:space="preserve">  60/17</t>
  </si>
  <si>
    <t>+ 2.23,9</t>
  </si>
  <si>
    <t xml:space="preserve"> 3.21,7</t>
  </si>
  <si>
    <t xml:space="preserve"> 4.03,2</t>
  </si>
  <si>
    <t xml:space="preserve"> 3.32,1</t>
  </si>
  <si>
    <t>13.10,4</t>
  </si>
  <si>
    <t>+ 2.29,8</t>
  </si>
  <si>
    <t xml:space="preserve"> 3.18,1</t>
  </si>
  <si>
    <t xml:space="preserve"> 4.07,8</t>
  </si>
  <si>
    <t xml:space="preserve"> 3.32,0</t>
  </si>
  <si>
    <t xml:space="preserve"> 2.12,6</t>
  </si>
  <si>
    <t>13.10,5</t>
  </si>
  <si>
    <t xml:space="preserve">  53/15</t>
  </si>
  <si>
    <t>+ 2.29,9</t>
  </si>
  <si>
    <t xml:space="preserve"> 3.18,3</t>
  </si>
  <si>
    <t xml:space="preserve"> 4.11,4</t>
  </si>
  <si>
    <t xml:space="preserve"> 3.30,2</t>
  </si>
  <si>
    <t>13.13,3</t>
  </si>
  <si>
    <t xml:space="preserve">  62/6</t>
  </si>
  <si>
    <t>+ 2.32,7</t>
  </si>
  <si>
    <t xml:space="preserve">  61/6</t>
  </si>
  <si>
    <t xml:space="preserve"> 3.17,1</t>
  </si>
  <si>
    <t xml:space="preserve"> 4.14,3</t>
  </si>
  <si>
    <t xml:space="preserve"> 3.33,1</t>
  </si>
  <si>
    <t xml:space="preserve"> 2.15,8</t>
  </si>
  <si>
    <t>13.20,3</t>
  </si>
  <si>
    <t>+ 2.39,7</t>
  </si>
  <si>
    <t xml:space="preserve"> 4.14,6</t>
  </si>
  <si>
    <t xml:space="preserve"> 3.35,4</t>
  </si>
  <si>
    <t xml:space="preserve"> 2.10,0</t>
  </si>
  <si>
    <t>13.24,9</t>
  </si>
  <si>
    <t>+ 2.44,3</t>
  </si>
  <si>
    <t xml:space="preserve"> 65/13</t>
  </si>
  <si>
    <t xml:space="preserve"> 3.27,2</t>
  </si>
  <si>
    <t xml:space="preserve"> 4.15,5</t>
  </si>
  <si>
    <t xml:space="preserve"> 2.16,0</t>
  </si>
  <si>
    <t>13.30,8</t>
  </si>
  <si>
    <t xml:space="preserve">  65/19</t>
  </si>
  <si>
    <t>+ 2.50,2</t>
  </si>
  <si>
    <t xml:space="preserve"> 3.22,7</t>
  </si>
  <si>
    <t xml:space="preserve"> 4.17,0</t>
  </si>
  <si>
    <t xml:space="preserve"> 3.35,0</t>
  </si>
  <si>
    <t xml:space="preserve"> 2.19,3</t>
  </si>
  <si>
    <t>13.34,0</t>
  </si>
  <si>
    <t xml:space="preserve">  69/7</t>
  </si>
  <si>
    <t>+ 2.53,4</t>
  </si>
  <si>
    <t xml:space="preserve"> 3.26,9</t>
  </si>
  <si>
    <t xml:space="preserve"> 4.06,8</t>
  </si>
  <si>
    <t xml:space="preserve"> 3.37,5</t>
  </si>
  <si>
    <t xml:space="preserve"> 2.25,4</t>
  </si>
  <si>
    <t>13.36,6</t>
  </si>
  <si>
    <t>+ 2.56,0</t>
  </si>
  <si>
    <t xml:space="preserve"> 3.29,1</t>
  </si>
  <si>
    <t xml:space="preserve"> 4.15,6</t>
  </si>
  <si>
    <t xml:space="preserve"> 3.36,8</t>
  </si>
  <si>
    <t>13.37,3</t>
  </si>
  <si>
    <t xml:space="preserve">  68/7</t>
  </si>
  <si>
    <t>+ 2.56,7</t>
  </si>
  <si>
    <t xml:space="preserve"> 3.30,3</t>
  </si>
  <si>
    <t xml:space="preserve"> 4.20,6</t>
  </si>
  <si>
    <t xml:space="preserve"> 2.18,2</t>
  </si>
  <si>
    <t>13.50,9</t>
  </si>
  <si>
    <t xml:space="preserve">  71/14</t>
  </si>
  <si>
    <t xml:space="preserve">  69/14</t>
  </si>
  <si>
    <t>+ 3.10,3</t>
  </si>
  <si>
    <t xml:space="preserve"> 3.42,8</t>
  </si>
  <si>
    <t xml:space="preserve"> 4.29,8</t>
  </si>
  <si>
    <t xml:space="preserve"> 3.38,7</t>
  </si>
  <si>
    <t>14.01,4</t>
  </si>
  <si>
    <t xml:space="preserve">  73/9</t>
  </si>
  <si>
    <t>+ 3.20,8</t>
  </si>
  <si>
    <t xml:space="preserve"> 4.24,8</t>
  </si>
  <si>
    <t xml:space="preserve"> 3.50,5</t>
  </si>
  <si>
    <t xml:space="preserve"> 2.22,5</t>
  </si>
  <si>
    <t>14.06,6</t>
  </si>
  <si>
    <t xml:space="preserve">  71/8</t>
  </si>
  <si>
    <t>+ 3.26,0</t>
  </si>
  <si>
    <t xml:space="preserve"> 3.32,2</t>
  </si>
  <si>
    <t xml:space="preserve"> 4.42,8</t>
  </si>
  <si>
    <t xml:space="preserve"> 3.38,0</t>
  </si>
  <si>
    <t>14.11,1</t>
  </si>
  <si>
    <t xml:space="preserve">  72/8</t>
  </si>
  <si>
    <t>+ 3.30,5</t>
  </si>
  <si>
    <t xml:space="preserve"> 3.48,4</t>
  </si>
  <si>
    <t xml:space="preserve"> 4.26,6</t>
  </si>
  <si>
    <t xml:space="preserve"> 6.03,3</t>
  </si>
  <si>
    <t xml:space="preserve"> 6.03,5</t>
  </si>
  <si>
    <t>20.21,8</t>
  </si>
  <si>
    <t>+ 9.41,2</t>
  </si>
  <si>
    <t xml:space="preserve">  6</t>
  </si>
  <si>
    <t>TC1</t>
  </si>
  <si>
    <t>7 min. late</t>
  </si>
  <si>
    <t xml:space="preserve"> 58</t>
  </si>
  <si>
    <t>TC2</t>
  </si>
  <si>
    <t>1 min. early</t>
  </si>
  <si>
    <t xml:space="preserve"> 74</t>
  </si>
  <si>
    <t>1 min. late</t>
  </si>
  <si>
    <t xml:space="preserve"> 0.10</t>
  </si>
  <si>
    <t>114</t>
  </si>
  <si>
    <t>TC3</t>
  </si>
  <si>
    <t xml:space="preserve">  23/4</t>
  </si>
  <si>
    <t xml:space="preserve">  23/8</t>
  </si>
  <si>
    <t xml:space="preserve">  26/6</t>
  </si>
  <si>
    <t xml:space="preserve">  57/18</t>
  </si>
  <si>
    <t xml:space="preserve">  34/2</t>
  </si>
  <si>
    <t xml:space="preserve">  22/3</t>
  </si>
  <si>
    <t xml:space="preserve">  55/3</t>
  </si>
  <si>
    <t xml:space="preserve">  37/4</t>
  </si>
  <si>
    <t xml:space="preserve">  53/4</t>
  </si>
  <si>
    <t xml:space="preserve">  36/3</t>
  </si>
  <si>
    <t xml:space="preserve">  28/4</t>
  </si>
  <si>
    <t xml:space="preserve">  31/6</t>
  </si>
  <si>
    <t xml:space="preserve">  38/10</t>
  </si>
  <si>
    <t xml:space="preserve">  32/7</t>
  </si>
  <si>
    <t xml:space="preserve">  34/6</t>
  </si>
  <si>
    <t xml:space="preserve">  75/27</t>
  </si>
  <si>
    <t xml:space="preserve">  39/9</t>
  </si>
  <si>
    <t xml:space="preserve">  26/1</t>
  </si>
  <si>
    <t xml:space="preserve">  30/1</t>
  </si>
  <si>
    <t xml:space="preserve">  58/1</t>
  </si>
  <si>
    <t xml:space="preserve">  39/8</t>
  </si>
  <si>
    <t xml:space="preserve">  28/11</t>
  </si>
  <si>
    <t xml:space="preserve">  73/12</t>
  </si>
  <si>
    <t xml:space="preserve">  45/2</t>
  </si>
  <si>
    <t xml:space="preserve">  40/9</t>
  </si>
  <si>
    <t xml:space="preserve">  36/8</t>
  </si>
  <si>
    <t xml:space="preserve">  48/16</t>
  </si>
  <si>
    <t xml:space="preserve">  43/1</t>
  </si>
  <si>
    <t xml:space="preserve">  53/3</t>
  </si>
  <si>
    <t xml:space="preserve">  63/18</t>
  </si>
  <si>
    <t xml:space="preserve">  45/13</t>
  </si>
  <si>
    <t xml:space="preserve">  25/10</t>
  </si>
  <si>
    <t xml:space="preserve">  33/10</t>
  </si>
  <si>
    <t xml:space="preserve">  70/12</t>
  </si>
  <si>
    <t xml:space="preserve">  44/2</t>
  </si>
  <si>
    <t xml:space="preserve">  47/3</t>
  </si>
  <si>
    <t xml:space="preserve">  46/1</t>
  </si>
  <si>
    <t xml:space="preserve">  59/16</t>
  </si>
  <si>
    <t xml:space="preserve">  51/13</t>
  </si>
  <si>
    <t xml:space="preserve">  48/14</t>
  </si>
  <si>
    <t xml:space="preserve">  55/14</t>
  </si>
  <si>
    <t xml:space="preserve">  58/19</t>
  </si>
  <si>
    <t xml:space="preserve">  46/11</t>
  </si>
  <si>
    <t xml:space="preserve">  62/13</t>
  </si>
  <si>
    <t xml:space="preserve">  37/11</t>
  </si>
  <si>
    <t xml:space="preserve">  47/12</t>
  </si>
  <si>
    <t xml:space="preserve">  42/14</t>
  </si>
  <si>
    <t xml:space="preserve">  81/15</t>
  </si>
  <si>
    <t xml:space="preserve">  58/12</t>
  </si>
  <si>
    <t xml:space="preserve">  51/11</t>
  </si>
  <si>
    <t xml:space="preserve">  58/11</t>
  </si>
  <si>
    <t xml:space="preserve">  50/12</t>
  </si>
  <si>
    <t xml:space="preserve">  55/10</t>
  </si>
  <si>
    <t xml:space="preserve">  51/2</t>
  </si>
  <si>
    <t xml:space="preserve">  70/23</t>
  </si>
  <si>
    <t xml:space="preserve">  52/14</t>
  </si>
  <si>
    <t xml:space="preserve">  40/13</t>
  </si>
  <si>
    <t xml:space="preserve">  55/5</t>
  </si>
  <si>
    <t xml:space="preserve">  52/5</t>
  </si>
  <si>
    <t xml:space="preserve">  81/10</t>
  </si>
  <si>
    <t xml:space="preserve">  60/5</t>
  </si>
  <si>
    <t xml:space="preserve">  62/4</t>
  </si>
  <si>
    <t xml:space="preserve">  65/22</t>
  </si>
  <si>
    <t xml:space="preserve"> 58/12</t>
  </si>
  <si>
    <t xml:space="preserve"> 4.03,8</t>
  </si>
  <si>
    <t xml:space="preserve"> 2.12,0</t>
  </si>
  <si>
    <t>13.09,4</t>
  </si>
  <si>
    <t xml:space="preserve">  72/14</t>
  </si>
  <si>
    <t xml:space="preserve">  59/13</t>
  </si>
  <si>
    <t xml:space="preserve">  56/13</t>
  </si>
  <si>
    <t>+ 2.28,8</t>
  </si>
  <si>
    <t xml:space="preserve"> 59/18</t>
  </si>
  <si>
    <t xml:space="preserve">  70/21</t>
  </si>
  <si>
    <t xml:space="preserve">  66/22</t>
  </si>
  <si>
    <t xml:space="preserve">  62/21</t>
  </si>
  <si>
    <t xml:space="preserve"> 60/19</t>
  </si>
  <si>
    <t xml:space="preserve">  66/21</t>
  </si>
  <si>
    <t xml:space="preserve">  65/21</t>
  </si>
  <si>
    <t xml:space="preserve"> 61/5</t>
  </si>
  <si>
    <t xml:space="preserve">  67/6</t>
  </si>
  <si>
    <t xml:space="preserve">  59/5</t>
  </si>
  <si>
    <t xml:space="preserve"> 62/6</t>
  </si>
  <si>
    <t xml:space="preserve">  54/4</t>
  </si>
  <si>
    <t xml:space="preserve">  89/11</t>
  </si>
  <si>
    <t xml:space="preserve"> 63/4</t>
  </si>
  <si>
    <t xml:space="preserve">  50/5</t>
  </si>
  <si>
    <t xml:space="preserve">  72/4</t>
  </si>
  <si>
    <t xml:space="preserve">  93/4</t>
  </si>
  <si>
    <t xml:space="preserve"> 64/20</t>
  </si>
  <si>
    <t xml:space="preserve"> 3.16,6</t>
  </si>
  <si>
    <t xml:space="preserve"> 4.06,3</t>
  </si>
  <si>
    <t xml:space="preserve"> 2.13,1</t>
  </si>
  <si>
    <t>13.18,1</t>
  </si>
  <si>
    <t xml:space="preserve">  61/17</t>
  </si>
  <si>
    <t xml:space="preserve">  60/20</t>
  </si>
  <si>
    <t>+ 2.37,5</t>
  </si>
  <si>
    <t xml:space="preserve">  64/13</t>
  </si>
  <si>
    <t xml:space="preserve">  74/14</t>
  </si>
  <si>
    <t xml:space="preserve"> 66/21</t>
  </si>
  <si>
    <t xml:space="preserve"> 4.07,3</t>
  </si>
  <si>
    <t xml:space="preserve"> 3.36,7</t>
  </si>
  <si>
    <t xml:space="preserve"> 2.11,5</t>
  </si>
  <si>
    <t>13.22,8</t>
  </si>
  <si>
    <t xml:space="preserve">  80/27</t>
  </si>
  <si>
    <t xml:space="preserve">  65/20</t>
  </si>
  <si>
    <t xml:space="preserve">  75/25</t>
  </si>
  <si>
    <t xml:space="preserve">  52/17</t>
  </si>
  <si>
    <t>+ 2.42,2</t>
  </si>
  <si>
    <t xml:space="preserve"> 67/6</t>
  </si>
  <si>
    <t xml:space="preserve"> 3.20,4</t>
  </si>
  <si>
    <t xml:space="preserve"> 3.27,6</t>
  </si>
  <si>
    <t xml:space="preserve"> 2.18,8</t>
  </si>
  <si>
    <t>13.23,8</t>
  </si>
  <si>
    <t xml:space="preserve">  80/9</t>
  </si>
  <si>
    <t xml:space="preserve">  84/12</t>
  </si>
  <si>
    <t>+ 2.43,2</t>
  </si>
  <si>
    <t xml:space="preserve"> 68/22</t>
  </si>
  <si>
    <t xml:space="preserve"> 4.10,5</t>
  </si>
  <si>
    <t xml:space="preserve"> 2.13,6</t>
  </si>
  <si>
    <t>13.23,9</t>
  </si>
  <si>
    <t xml:space="preserve">  82/28</t>
  </si>
  <si>
    <t xml:space="preserve">  68/22</t>
  </si>
  <si>
    <t xml:space="preserve">  62/19</t>
  </si>
  <si>
    <t xml:space="preserve">  66/23</t>
  </si>
  <si>
    <t>+ 2.43,3</t>
  </si>
  <si>
    <t xml:space="preserve"> 69/23</t>
  </si>
  <si>
    <t xml:space="preserve"> 3.24,8</t>
  </si>
  <si>
    <t xml:space="preserve"> 4.12,8</t>
  </si>
  <si>
    <t xml:space="preserve"> 3.31,4</t>
  </si>
  <si>
    <t xml:space="preserve"> 2.15,0</t>
  </si>
  <si>
    <t>13.24,0</t>
  </si>
  <si>
    <t xml:space="preserve">  74/22</t>
  </si>
  <si>
    <t xml:space="preserve">  71/24</t>
  </si>
  <si>
    <t xml:space="preserve">  64/20</t>
  </si>
  <si>
    <t xml:space="preserve">  69/24</t>
  </si>
  <si>
    <t>+ 2.43,4</t>
  </si>
  <si>
    <t xml:space="preserve"> 70/7</t>
  </si>
  <si>
    <t xml:space="preserve">  75/8</t>
  </si>
  <si>
    <t xml:space="preserve">  75/7</t>
  </si>
  <si>
    <t xml:space="preserve">  74/7</t>
  </si>
  <si>
    <t xml:space="preserve"> 71/14</t>
  </si>
  <si>
    <t xml:space="preserve"> 72/7</t>
  </si>
  <si>
    <t xml:space="preserve"> 4.09,2</t>
  </si>
  <si>
    <t xml:space="preserve"> 3.42,6</t>
  </si>
  <si>
    <t xml:space="preserve"> 2.16,5</t>
  </si>
  <si>
    <t>13.26,8</t>
  </si>
  <si>
    <t xml:space="preserve">  86/10</t>
  </si>
  <si>
    <t xml:space="preserve">  76/8</t>
  </si>
  <si>
    <t>+ 2.46,2</t>
  </si>
  <si>
    <t xml:space="preserve"> 73/24</t>
  </si>
  <si>
    <t xml:space="preserve">  79/26</t>
  </si>
  <si>
    <t xml:space="preserve">  77/26</t>
  </si>
  <si>
    <t xml:space="preserve">  74/26</t>
  </si>
  <si>
    <t xml:space="preserve"> 74/8</t>
  </si>
  <si>
    <t xml:space="preserve"> 3.24,1</t>
  </si>
  <si>
    <t xml:space="preserve">  79/10</t>
  </si>
  <si>
    <t xml:space="preserve"> 75/25</t>
  </si>
  <si>
    <t xml:space="preserve"> 3.25,2</t>
  </si>
  <si>
    <t xml:space="preserve"> 4.13,2</t>
  </si>
  <si>
    <t xml:space="preserve"> 3.38,3</t>
  </si>
  <si>
    <t>13.32,5</t>
  </si>
  <si>
    <t xml:space="preserve">  76/23</t>
  </si>
  <si>
    <t xml:space="preserve">  72/25</t>
  </si>
  <si>
    <t xml:space="preserve">  79/27</t>
  </si>
  <si>
    <t xml:space="preserve">  71/25</t>
  </si>
  <si>
    <t>+ 2.51,9</t>
  </si>
  <si>
    <t xml:space="preserve"> 76/9</t>
  </si>
  <si>
    <t xml:space="preserve">  70/6</t>
  </si>
  <si>
    <t xml:space="preserve">  86/11</t>
  </si>
  <si>
    <t xml:space="preserve"> 77/10</t>
  </si>
  <si>
    <t xml:space="preserve"> 3.29,5</t>
  </si>
  <si>
    <t xml:space="preserve"> 4.17,3</t>
  </si>
  <si>
    <t>13.35,7</t>
  </si>
  <si>
    <t xml:space="preserve">  85/11</t>
  </si>
  <si>
    <t xml:space="preserve">  82/10</t>
  </si>
  <si>
    <t xml:space="preserve">  71/7</t>
  </si>
  <si>
    <t>+ 2.55,1</t>
  </si>
  <si>
    <t xml:space="preserve"> 78/26</t>
  </si>
  <si>
    <t xml:space="preserve">  78/25</t>
  </si>
  <si>
    <t xml:space="preserve">  64/19</t>
  </si>
  <si>
    <t xml:space="preserve">  92/29</t>
  </si>
  <si>
    <t xml:space="preserve"> 79/8</t>
  </si>
  <si>
    <t xml:space="preserve">  84/9</t>
  </si>
  <si>
    <t xml:space="preserve">  78/8</t>
  </si>
  <si>
    <t xml:space="preserve"> 80/27</t>
  </si>
  <si>
    <t xml:space="preserve"> 4.17,9</t>
  </si>
  <si>
    <t xml:space="preserve"> 3.47,9</t>
  </si>
  <si>
    <t>13.47,1</t>
  </si>
  <si>
    <t xml:space="preserve">  89/29</t>
  </si>
  <si>
    <t xml:space="preserve">  83/28</t>
  </si>
  <si>
    <t xml:space="preserve">  88/29</t>
  </si>
  <si>
    <t xml:space="preserve">  43/15</t>
  </si>
  <si>
    <t>+ 3.06,5</t>
  </si>
  <si>
    <t xml:space="preserve"> 81/11</t>
  </si>
  <si>
    <t xml:space="preserve"> 4.22,8</t>
  </si>
  <si>
    <t xml:space="preserve"> 3.39,9</t>
  </si>
  <si>
    <t xml:space="preserve"> 2.16,6</t>
  </si>
  <si>
    <t>13.49,0</t>
  </si>
  <si>
    <t xml:space="preserve">  86/12</t>
  </si>
  <si>
    <t xml:space="preserve">  88/11</t>
  </si>
  <si>
    <t xml:space="preserve">  82/9</t>
  </si>
  <si>
    <t xml:space="preserve">  77/9</t>
  </si>
  <si>
    <t>+ 3.08,4</t>
  </si>
  <si>
    <t xml:space="preserve"> 82/9</t>
  </si>
  <si>
    <t xml:space="preserve"> 4.21,9</t>
  </si>
  <si>
    <t xml:space="preserve"> 3.39,5</t>
  </si>
  <si>
    <t xml:space="preserve"> 2.17,0</t>
  </si>
  <si>
    <t>13.49,2</t>
  </si>
  <si>
    <t xml:space="preserve">  88/10</t>
  </si>
  <si>
    <t xml:space="preserve">  87/11</t>
  </si>
  <si>
    <t xml:space="preserve">  81/11</t>
  </si>
  <si>
    <t>+ 3.08,6</t>
  </si>
  <si>
    <t xml:space="preserve"> 83/15</t>
  </si>
  <si>
    <t xml:space="preserve">  87/16</t>
  </si>
  <si>
    <t xml:space="preserve">  86/15</t>
  </si>
  <si>
    <t xml:space="preserve">  85/15</t>
  </si>
  <si>
    <t xml:space="preserve">  83/15</t>
  </si>
  <si>
    <t xml:space="preserve"> 84/10</t>
  </si>
  <si>
    <t xml:space="preserve"> 3.33,0</t>
  </si>
  <si>
    <t xml:space="preserve"> 4.18,6</t>
  </si>
  <si>
    <t xml:space="preserve"> 3.41,6</t>
  </si>
  <si>
    <t xml:space="preserve"> 2.17,8</t>
  </si>
  <si>
    <t>13.51,0</t>
  </si>
  <si>
    <t xml:space="preserve">  91/12</t>
  </si>
  <si>
    <t xml:space="preserve">  84/10</t>
  </si>
  <si>
    <t>+ 3.10,4</t>
  </si>
  <si>
    <t xml:space="preserve"> 85/11</t>
  </si>
  <si>
    <t xml:space="preserve"> 100/17</t>
  </si>
  <si>
    <t xml:space="preserve">  94/14</t>
  </si>
  <si>
    <t xml:space="preserve">  80/10</t>
  </si>
  <si>
    <t xml:space="preserve">  48/5</t>
  </si>
  <si>
    <t xml:space="preserve"> 86/1</t>
  </si>
  <si>
    <t xml:space="preserve"> 3.37,2</t>
  </si>
  <si>
    <t xml:space="preserve"> 3.40,2</t>
  </si>
  <si>
    <t xml:space="preserve"> 2.22,9</t>
  </si>
  <si>
    <t>14.05,1</t>
  </si>
  <si>
    <t xml:space="preserve">  95/2</t>
  </si>
  <si>
    <t xml:space="preserve">  89/1</t>
  </si>
  <si>
    <t xml:space="preserve">  83/1</t>
  </si>
  <si>
    <t xml:space="preserve">  90/1</t>
  </si>
  <si>
    <t>+ 3.24,5</t>
  </si>
  <si>
    <t xml:space="preserve"> 87/12</t>
  </si>
  <si>
    <t xml:space="preserve">  89/12</t>
  </si>
  <si>
    <t xml:space="preserve">  90/12</t>
  </si>
  <si>
    <t xml:space="preserve"> 88/28</t>
  </si>
  <si>
    <t xml:space="preserve"> 4.20,0</t>
  </si>
  <si>
    <t xml:space="preserve"> 3.29,2</t>
  </si>
  <si>
    <t xml:space="preserve"> 2.07,6</t>
  </si>
  <si>
    <t>14.10,4</t>
  </si>
  <si>
    <t xml:space="preserve">  85/29</t>
  </si>
  <si>
    <t xml:space="preserve">  56/17</t>
  </si>
  <si>
    <t>+ 3.29,8</t>
  </si>
  <si>
    <t xml:space="preserve"> 89/12</t>
  </si>
  <si>
    <t xml:space="preserve">  90/11</t>
  </si>
  <si>
    <t xml:space="preserve"> 102/18</t>
  </si>
  <si>
    <t xml:space="preserve">  78/9</t>
  </si>
  <si>
    <t xml:space="preserve"> 90/29</t>
  </si>
  <si>
    <t xml:space="preserve"> 3.37,3</t>
  </si>
  <si>
    <t xml:space="preserve"> 4.33,5</t>
  </si>
  <si>
    <t xml:space="preserve"> 3.47,1</t>
  </si>
  <si>
    <t xml:space="preserve"> 2.19,2</t>
  </si>
  <si>
    <t>14.17,1</t>
  </si>
  <si>
    <t xml:space="preserve">  96/30</t>
  </si>
  <si>
    <t xml:space="preserve">  98/30</t>
  </si>
  <si>
    <t xml:space="preserve">  87/28</t>
  </si>
  <si>
    <t xml:space="preserve">  85/28</t>
  </si>
  <si>
    <t>+ 3.36,5</t>
  </si>
  <si>
    <t xml:space="preserve"> 91/13</t>
  </si>
  <si>
    <t xml:space="preserve"> 3.41,9</t>
  </si>
  <si>
    <t xml:space="preserve"> 4.34,8</t>
  </si>
  <si>
    <t xml:space="preserve"> 3.54,0</t>
  </si>
  <si>
    <t xml:space="preserve"> 2.21,2</t>
  </si>
  <si>
    <t>14.31,9</t>
  </si>
  <si>
    <t xml:space="preserve">  99/16</t>
  </si>
  <si>
    <t xml:space="preserve">  92/14</t>
  </si>
  <si>
    <t xml:space="preserve">  88/13</t>
  </si>
  <si>
    <t>+ 3.51,3</t>
  </si>
  <si>
    <t xml:space="preserve"> 92/14</t>
  </si>
  <si>
    <t xml:space="preserve"> 3.39,3</t>
  </si>
  <si>
    <t xml:space="preserve"> 4.31,4</t>
  </si>
  <si>
    <t xml:space="preserve"> 4.00,8</t>
  </si>
  <si>
    <t xml:space="preserve"> 2.26,8</t>
  </si>
  <si>
    <t>14.38,3</t>
  </si>
  <si>
    <t xml:space="preserve">  96/15</t>
  </si>
  <si>
    <t xml:space="preserve">  96/16</t>
  </si>
  <si>
    <t xml:space="preserve">  97/14</t>
  </si>
  <si>
    <t>+ 3.57,7</t>
  </si>
  <si>
    <t xml:space="preserve"> 93/2</t>
  </si>
  <si>
    <t xml:space="preserve"> 3.33,8</t>
  </si>
  <si>
    <t xml:space="preserve"> 4.30,7</t>
  </si>
  <si>
    <t xml:space="preserve"> 4.09,4</t>
  </si>
  <si>
    <t xml:space="preserve"> 2.25,9</t>
  </si>
  <si>
    <t>14.39,8</t>
  </si>
  <si>
    <t xml:space="preserve">  92/1</t>
  </si>
  <si>
    <t xml:space="preserve">  95/3</t>
  </si>
  <si>
    <t xml:space="preserve"> 107/12</t>
  </si>
  <si>
    <t xml:space="preserve">  94/3</t>
  </si>
  <si>
    <t>+ 3.59,2</t>
  </si>
  <si>
    <t xml:space="preserve"> 94/3</t>
  </si>
  <si>
    <t xml:space="preserve"> 3.46,2</t>
  </si>
  <si>
    <t xml:space="preserve"> 4.40,2</t>
  </si>
  <si>
    <t xml:space="preserve"> 3.55,2</t>
  </si>
  <si>
    <t xml:space="preserve"> 2.28,2</t>
  </si>
  <si>
    <t>14.49,8</t>
  </si>
  <si>
    <t xml:space="preserve"> 101/5</t>
  </si>
  <si>
    <t xml:space="preserve">  93/2</t>
  </si>
  <si>
    <t xml:space="preserve">  99/6</t>
  </si>
  <si>
    <t>+ 4.09,2</t>
  </si>
  <si>
    <t xml:space="preserve"> 4.45,9</t>
  </si>
  <si>
    <t xml:space="preserve"> 4.06,1</t>
  </si>
  <si>
    <t xml:space="preserve"> 2.19,8</t>
  </si>
  <si>
    <t>15.02,0</t>
  </si>
  <si>
    <t xml:space="preserve"> 104/16</t>
  </si>
  <si>
    <t xml:space="preserve"> 105/16</t>
  </si>
  <si>
    <t>+ 4.21,4</t>
  </si>
  <si>
    <t xml:space="preserve"> 3.50,1</t>
  </si>
  <si>
    <t xml:space="preserve"> 4.49,0</t>
  </si>
  <si>
    <t xml:space="preserve"> 4.02,2</t>
  </si>
  <si>
    <t xml:space="preserve"> 2.26,5</t>
  </si>
  <si>
    <t>15.07,8</t>
  </si>
  <si>
    <t xml:space="preserve"> 105/13</t>
  </si>
  <si>
    <t xml:space="preserve">  97/13</t>
  </si>
  <si>
    <t xml:space="preserve">  95/13</t>
  </si>
  <si>
    <t>+ 4.27,2</t>
  </si>
  <si>
    <t xml:space="preserve"> 4.33,4</t>
  </si>
  <si>
    <t xml:space="preserve"> 4.08,6</t>
  </si>
  <si>
    <t xml:space="preserve">  97/4</t>
  </si>
  <si>
    <t xml:space="preserve"> 106/11</t>
  </si>
  <si>
    <t xml:space="preserve"> 4.43,4</t>
  </si>
  <si>
    <t xml:space="preserve"> 4.04,4</t>
  </si>
  <si>
    <t xml:space="preserve"> 2.28,3</t>
  </si>
  <si>
    <t>15.22,2</t>
  </si>
  <si>
    <t xml:space="preserve"> 103/6</t>
  </si>
  <si>
    <t xml:space="preserve">  98/4</t>
  </si>
  <si>
    <t xml:space="preserve"> 102/8</t>
  </si>
  <si>
    <t>+ 4.41,6</t>
  </si>
  <si>
    <t xml:space="preserve"> 4.57,4</t>
  </si>
  <si>
    <t xml:space="preserve"> 3.55,6</t>
  </si>
  <si>
    <t xml:space="preserve"> 2.23,1</t>
  </si>
  <si>
    <t xml:space="preserve"> 108/9</t>
  </si>
  <si>
    <t xml:space="preserve">  91/2</t>
  </si>
  <si>
    <t>100/7</t>
  </si>
  <si>
    <t xml:space="preserve"> 4.54,8</t>
  </si>
  <si>
    <t xml:space="preserve"> 2.27,1</t>
  </si>
  <si>
    <t xml:space="preserve"> 106/7</t>
  </si>
  <si>
    <t xml:space="preserve">  98/5</t>
  </si>
  <si>
    <t>101/8</t>
  </si>
  <si>
    <t xml:space="preserve"> 4.56,4</t>
  </si>
  <si>
    <t xml:space="preserve"> 2.30,3</t>
  </si>
  <si>
    <t xml:space="preserve"> 107/8</t>
  </si>
  <si>
    <t xml:space="preserve"> 104/10</t>
  </si>
  <si>
    <t>102/9</t>
  </si>
  <si>
    <t xml:space="preserve"> 5.01,3</t>
  </si>
  <si>
    <t xml:space="preserve"> 2.29,4</t>
  </si>
  <si>
    <t xml:space="preserve"> 109/10</t>
  </si>
  <si>
    <t xml:space="preserve"> 103/9</t>
  </si>
  <si>
    <t>103/10</t>
  </si>
  <si>
    <t xml:space="preserve"> 5.17,7</t>
  </si>
  <si>
    <t xml:space="preserve"> 2.38,7</t>
  </si>
  <si>
    <t xml:space="preserve"> 111/11</t>
  </si>
  <si>
    <t xml:space="preserve"> 105/11</t>
  </si>
  <si>
    <t>104/11</t>
  </si>
  <si>
    <t xml:space="preserve"> 5.30,1</t>
  </si>
  <si>
    <t xml:space="preserve"> 4.09,6</t>
  </si>
  <si>
    <t xml:space="preserve"> 2.26,6</t>
  </si>
  <si>
    <t xml:space="preserve"> 113/13</t>
  </si>
  <si>
    <t xml:space="preserve"> 108/13</t>
  </si>
  <si>
    <t xml:space="preserve">  96/4</t>
  </si>
  <si>
    <t>105/12</t>
  </si>
  <si>
    <t xml:space="preserve"> 5.23,1</t>
  </si>
  <si>
    <t xml:space="preserve"> 2.41,0</t>
  </si>
  <si>
    <t xml:space="preserve"> 112/12</t>
  </si>
  <si>
    <t xml:space="preserve"> 106/12</t>
  </si>
  <si>
    <t>106/17</t>
  </si>
  <si>
    <t xml:space="preserve"> 4.11,6</t>
  </si>
  <si>
    <t xml:space="preserve"> 5.04,3</t>
  </si>
  <si>
    <t xml:space="preserve"> 4.31,3</t>
  </si>
  <si>
    <t>16.15,4</t>
  </si>
  <si>
    <t xml:space="preserve"> 110/17</t>
  </si>
  <si>
    <t xml:space="preserve"> 109/17</t>
  </si>
  <si>
    <t xml:space="preserve">  99/17</t>
  </si>
  <si>
    <t>+ 5.34,8</t>
  </si>
  <si>
    <t>107/13</t>
  </si>
  <si>
    <t xml:space="preserve"> 5.37,7</t>
  </si>
  <si>
    <t xml:space="preserve"> 114/14</t>
  </si>
  <si>
    <t xml:space="preserve"> 107/13</t>
  </si>
  <si>
    <t>108/15</t>
  </si>
  <si>
    <t xml:space="preserve"> 108/15</t>
  </si>
  <si>
    <t xml:space="preserve"> 3.35,6</t>
  </si>
  <si>
    <t xml:space="preserve"> 4.26,8</t>
  </si>
  <si>
    <t xml:space="preserve"> 3.50,7</t>
  </si>
  <si>
    <t xml:space="preserve">  92/13</t>
  </si>
  <si>
    <t xml:space="preserve">  91/13</t>
  </si>
  <si>
    <t xml:space="preserve"> 4.39,5</t>
  </si>
  <si>
    <t xml:space="preserve"> 3.59,6</t>
  </si>
  <si>
    <t xml:space="preserve">  93/13</t>
  </si>
  <si>
    <t xml:space="preserve">  95/15</t>
  </si>
  <si>
    <t xml:space="preserve"> 3.47,4</t>
  </si>
  <si>
    <t xml:space="preserve">  34/4</t>
  </si>
  <si>
    <t xml:space="preserve"> 3.16,9</t>
  </si>
  <si>
    <t xml:space="preserve"> 4.05,9</t>
  </si>
  <si>
    <t xml:space="preserve"> 3.26,5</t>
  </si>
  <si>
    <t xml:space="preserve"> 4.15,7</t>
  </si>
  <si>
    <t xml:space="preserve">  77/24</t>
  </si>
  <si>
    <t xml:space="preserve">  97/3</t>
  </si>
  <si>
    <t xml:space="preserve"> 2.58,0</t>
  </si>
  <si>
    <t xml:space="preserve">  20/7</t>
  </si>
  <si>
    <t xml:space="preserve"> 3.59,2</t>
  </si>
  <si>
    <t xml:space="preserve"> 4.23,6</t>
  </si>
  <si>
    <t xml:space="preserve"> 117/18</t>
  </si>
  <si>
    <t xml:space="preserve"> 3.47,2</t>
  </si>
  <si>
    <t xml:space="preserve"> 118/15</t>
  </si>
  <si>
    <t xml:space="preserve"> 119/31</t>
  </si>
  <si>
    <t xml:space="preserve"> 2.17,7</t>
  </si>
  <si>
    <t>13.31,7</t>
  </si>
  <si>
    <t>+ 2.51,1</t>
  </si>
  <si>
    <t>SS2</t>
  </si>
  <si>
    <t>False start</t>
  </si>
  <si>
    <t>0.10</t>
  </si>
  <si>
    <t>SS1</t>
  </si>
  <si>
    <t>Praakli</t>
  </si>
  <si>
    <t xml:space="preserve"> 117.19 km/h</t>
  </si>
  <si>
    <t xml:space="preserve"> 116.75 km/h</t>
  </si>
  <si>
    <t xml:space="preserve"> 103.00 km/h</t>
  </si>
  <si>
    <t xml:space="preserve"> 102.54 km/h</t>
  </si>
  <si>
    <t xml:space="preserve"> 111.55 km/h</t>
  </si>
  <si>
    <t xml:space="preserve"> 105.28 km/h</t>
  </si>
  <si>
    <t xml:space="preserve"> 101.98 km/h</t>
  </si>
  <si>
    <t xml:space="preserve">  98.93 km/h</t>
  </si>
  <si>
    <t xml:space="preserve">  86.72 km/h</t>
  </si>
  <si>
    <t xml:space="preserve"> 5.15 km</t>
  </si>
  <si>
    <t xml:space="preserve">  1 Gross/Mōlder</t>
  </si>
  <si>
    <t xml:space="preserve">  4 Linnamäe/Korsia</t>
  </si>
  <si>
    <t xml:space="preserve"> 32 Kasari/Raidma</t>
  </si>
  <si>
    <t xml:space="preserve"> 12 Kōrge/Vaasa</t>
  </si>
  <si>
    <t xml:space="preserve"> 46 Tamasauskas/Smigelskas</t>
  </si>
  <si>
    <t xml:space="preserve"> 53 Sultanjants/Oja</t>
  </si>
  <si>
    <t xml:space="preserve"> 33 Enok/Rohtmets</t>
  </si>
  <si>
    <t>123 Tuberik/Heina</t>
  </si>
  <si>
    <t>Uduvere</t>
  </si>
  <si>
    <t xml:space="preserve"> 111.21 km/h</t>
  </si>
  <si>
    <t xml:space="preserve"> 110.22 km/h</t>
  </si>
  <si>
    <t xml:space="preserve">  95.46 km/h</t>
  </si>
  <si>
    <t xml:space="preserve">  98.21 km/h</t>
  </si>
  <si>
    <t xml:space="preserve"> 105.20 km/h</t>
  </si>
  <si>
    <t xml:space="preserve"> 100.57 km/h</t>
  </si>
  <si>
    <t xml:space="preserve">  94.25 km/h</t>
  </si>
  <si>
    <t xml:space="preserve">  94.17 km/h</t>
  </si>
  <si>
    <t xml:space="preserve">  83.75 km/h</t>
  </si>
  <si>
    <t xml:space="preserve"> 6.16 km</t>
  </si>
  <si>
    <t xml:space="preserve">  5 Torn/Pannas</t>
  </si>
  <si>
    <t xml:space="preserve"> 22 Ringenberg/Valter</t>
  </si>
  <si>
    <t xml:space="preserve"> 81 Paju/Kuris</t>
  </si>
  <si>
    <t>122 Silt/Loel</t>
  </si>
  <si>
    <t>SS3</t>
  </si>
  <si>
    <t>Ansi</t>
  </si>
  <si>
    <t xml:space="preserve"> 118.38 km/h</t>
  </si>
  <si>
    <t xml:space="preserve"> 117.48 km/h</t>
  </si>
  <si>
    <t xml:space="preserve">  98.68 km/h</t>
  </si>
  <si>
    <t xml:space="preserve"> 102.70 km/h</t>
  </si>
  <si>
    <t xml:space="preserve"> 112.50 km/h</t>
  </si>
  <si>
    <t xml:space="preserve"> 107.52 km/h</t>
  </si>
  <si>
    <t xml:space="preserve"> 100.70 km/h</t>
  </si>
  <si>
    <t xml:space="preserve"> 100.35 km/h</t>
  </si>
  <si>
    <t xml:space="preserve">  91.55 km/h</t>
  </si>
  <si>
    <t xml:space="preserve"> 5.60 km</t>
  </si>
  <si>
    <t xml:space="preserve"> 23 Aru/Kullamäe</t>
  </si>
  <si>
    <t>SS4</t>
  </si>
  <si>
    <t>Kuressaare</t>
  </si>
  <si>
    <t xml:space="preserve">  70.59 km/h</t>
  </si>
  <si>
    <t xml:space="preserve">  72.07 km/h</t>
  </si>
  <si>
    <t xml:space="preserve">  59.95 km/h</t>
  </si>
  <si>
    <t xml:space="preserve">  64.47 km/h</t>
  </si>
  <si>
    <t xml:space="preserve">  67.88 km/h</t>
  </si>
  <si>
    <t xml:space="preserve">  64.95 km/h</t>
  </si>
  <si>
    <t xml:space="preserve">  62.70 km/h</t>
  </si>
  <si>
    <t xml:space="preserve">  61.44 km/h</t>
  </si>
  <si>
    <t xml:space="preserve">  55.68 km/h</t>
  </si>
  <si>
    <t xml:space="preserve"> 2.21 km</t>
  </si>
  <si>
    <t xml:space="preserve"> 27 Vaher/Halling</t>
  </si>
  <si>
    <t xml:space="preserve"> 37 Juhe/Orupōld</t>
  </si>
  <si>
    <t>SS5</t>
  </si>
  <si>
    <t>Kaugatoma1</t>
  </si>
  <si>
    <t xml:space="preserve"> 9.80 km</t>
  </si>
  <si>
    <t>SS6</t>
  </si>
  <si>
    <t>Atla1</t>
  </si>
  <si>
    <t xml:space="preserve"> 9.05 km</t>
  </si>
  <si>
    <t>SS7</t>
  </si>
  <si>
    <t>Abula</t>
  </si>
  <si>
    <t>10.16 km</t>
  </si>
  <si>
    <t>SS8</t>
  </si>
  <si>
    <t>Oriküla1</t>
  </si>
  <si>
    <t xml:space="preserve"> 2.65 km</t>
  </si>
  <si>
    <t>SS9</t>
  </si>
  <si>
    <t>Kaugatoma2</t>
  </si>
  <si>
    <t>SS10</t>
  </si>
  <si>
    <t>Atla2</t>
  </si>
  <si>
    <t>SS11</t>
  </si>
  <si>
    <t>Kurevere1</t>
  </si>
  <si>
    <t>21.38 km</t>
  </si>
  <si>
    <t>SS12</t>
  </si>
  <si>
    <t>Oruküla2</t>
  </si>
  <si>
    <t>SS13</t>
  </si>
  <si>
    <t>Paiküla</t>
  </si>
  <si>
    <t>16.98 km</t>
  </si>
  <si>
    <t>SS14</t>
  </si>
  <si>
    <t>Kurevere2</t>
  </si>
  <si>
    <t>Total 132.02 km</t>
  </si>
  <si>
    <t xml:space="preserve"> 108/16</t>
  </si>
  <si>
    <t xml:space="preserve"> 107/15</t>
  </si>
  <si>
    <t>14.48,5</t>
  </si>
  <si>
    <t>+ 4.07,9</t>
  </si>
  <si>
    <t xml:space="preserve"> 95/4</t>
  </si>
  <si>
    <t xml:space="preserve"> 110/13</t>
  </si>
  <si>
    <t xml:space="preserve"> 96/5</t>
  </si>
  <si>
    <t>14.54,4</t>
  </si>
  <si>
    <t>+ 4.13,8</t>
  </si>
  <si>
    <t xml:space="preserve"> 97/16</t>
  </si>
  <si>
    <t xml:space="preserve"> 114/17</t>
  </si>
  <si>
    <t xml:space="preserve"> 98/6</t>
  </si>
  <si>
    <t>15.04,6</t>
  </si>
  <si>
    <t>+ 4.24,0</t>
  </si>
  <si>
    <t xml:space="preserve"> 99/13</t>
  </si>
  <si>
    <t>15.09,4</t>
  </si>
  <si>
    <t>+ 4.28,8</t>
  </si>
  <si>
    <t>15.13,4</t>
  </si>
  <si>
    <t>+ 4.32,8</t>
  </si>
  <si>
    <t xml:space="preserve"> 116/14</t>
  </si>
  <si>
    <t>15.39,1</t>
  </si>
  <si>
    <t>+ 4.58,5</t>
  </si>
  <si>
    <t>15.44,6</t>
  </si>
  <si>
    <t>+ 5.04,0</t>
  </si>
  <si>
    <t>15.46,8</t>
  </si>
  <si>
    <t>+ 5.06,2</t>
  </si>
  <si>
    <t>16.25,5</t>
  </si>
  <si>
    <t>+ 5.44,9</t>
  </si>
  <si>
    <t xml:space="preserve"> 112/18</t>
  </si>
  <si>
    <t>TECHNICAL</t>
  </si>
  <si>
    <t xml:space="preserve"> 111/5</t>
  </si>
  <si>
    <t xml:space="preserve"> 115/14</t>
  </si>
  <si>
    <t xml:space="preserve"> 7.06,9</t>
  </si>
  <si>
    <t>19.00,0</t>
  </si>
  <si>
    <t>+ 8.19,4</t>
  </si>
  <si>
    <t>109/16</t>
  </si>
  <si>
    <t>19.21,3</t>
  </si>
  <si>
    <t>+ 8.40,7</t>
  </si>
  <si>
    <t>110/17</t>
  </si>
  <si>
    <t>111/18</t>
  </si>
  <si>
    <t xml:space="preserve"> 8.20,2</t>
  </si>
  <si>
    <t>22.49,9</t>
  </si>
  <si>
    <t>+12.09,3</t>
  </si>
  <si>
    <t>112/30</t>
  </si>
  <si>
    <t xml:space="preserve"> 8.07,5</t>
  </si>
  <si>
    <t xml:space="preserve"> 7.02,5</t>
  </si>
  <si>
    <t>22.52,2</t>
  </si>
  <si>
    <t>+12.11,6</t>
  </si>
  <si>
    <t>113/14</t>
  </si>
  <si>
    <t xml:space="preserve"> 8.40,2</t>
  </si>
  <si>
    <t xml:space="preserve"> 7.22,9</t>
  </si>
  <si>
    <t>24.10,6</t>
  </si>
  <si>
    <t>+13.30,0</t>
  </si>
  <si>
    <t xml:space="preserve"> 8.40,5</t>
  </si>
  <si>
    <t>28.19,7</t>
  </si>
  <si>
    <t>+17.39,1</t>
  </si>
  <si>
    <t xml:space="preserve"> 8.55,5</t>
  </si>
  <si>
    <t xml:space="preserve"> 8.20,9</t>
  </si>
  <si>
    <t xml:space="preserve"> 7.09,5</t>
  </si>
  <si>
    <t>28.25,1</t>
  </si>
  <si>
    <t xml:space="preserve"> 121/14</t>
  </si>
  <si>
    <t>+17.44,5</t>
  </si>
  <si>
    <t>28.59,5</t>
  </si>
  <si>
    <t>+18.18,9</t>
  </si>
  <si>
    <t xml:space="preserve"> 7.38,2</t>
  </si>
  <si>
    <t xml:space="preserve"> 8.19,4</t>
  </si>
  <si>
    <t xml:space="preserve"> 7.50,3</t>
  </si>
  <si>
    <t xml:space="preserve"> 6.52,7</t>
  </si>
  <si>
    <t>30.40,6</t>
  </si>
  <si>
    <t xml:space="preserve"> 120/6</t>
  </si>
  <si>
    <t xml:space="preserve"> 115/6</t>
  </si>
  <si>
    <t xml:space="preserve"> 109/5</t>
  </si>
  <si>
    <t>+20.00,0</t>
  </si>
  <si>
    <t xml:space="preserve"> 7.56,1</t>
  </si>
  <si>
    <t>31.46,6</t>
  </si>
  <si>
    <t xml:space="preserve"> 121/32</t>
  </si>
  <si>
    <t>+21.06,0</t>
  </si>
  <si>
    <t xml:space="preserve"> 8.01,8</t>
  </si>
  <si>
    <t xml:space="preserve"> 8.55,3</t>
  </si>
  <si>
    <t>32.24,2</t>
  </si>
  <si>
    <t xml:space="preserve"> 122/19</t>
  </si>
  <si>
    <t>+21.43,6</t>
  </si>
  <si>
    <t xml:space="preserve"> 8.07,4</t>
  </si>
  <si>
    <t>32.33,3</t>
  </si>
  <si>
    <t xml:space="preserve"> 124/16</t>
  </si>
  <si>
    <t>+21.52,7</t>
  </si>
  <si>
    <t>GEARBOX</t>
  </si>
  <si>
    <t>OFF</t>
  </si>
  <si>
    <t>ENGINE</t>
  </si>
  <si>
    <t xml:space="preserve"> 7:00</t>
  </si>
  <si>
    <t xml:space="preserve"> 7:01</t>
  </si>
  <si>
    <t xml:space="preserve"> 7:02</t>
  </si>
  <si>
    <t xml:space="preserve"> 7:03</t>
  </si>
  <si>
    <t xml:space="preserve"> 7:04</t>
  </si>
  <si>
    <t xml:space="preserve"> 7:05</t>
  </si>
  <si>
    <t xml:space="preserve"> 7:06</t>
  </si>
  <si>
    <t xml:space="preserve"> 7:07</t>
  </si>
  <si>
    <t xml:space="preserve"> 7:08</t>
  </si>
  <si>
    <t xml:space="preserve"> 7:09</t>
  </si>
  <si>
    <t xml:space="preserve"> 7:10</t>
  </si>
  <si>
    <t xml:space="preserve"> 7:11</t>
  </si>
  <si>
    <t xml:space="preserve"> 7:12</t>
  </si>
  <si>
    <t xml:space="preserve"> 7:13</t>
  </si>
  <si>
    <t xml:space="preserve"> 7:14</t>
  </si>
  <si>
    <t xml:space="preserve"> 7:15</t>
  </si>
  <si>
    <t xml:space="preserve"> 7:16</t>
  </si>
  <si>
    <t xml:space="preserve"> 7:17</t>
  </si>
  <si>
    <t xml:space="preserve"> 7:18</t>
  </si>
  <si>
    <t xml:space="preserve"> 7:19</t>
  </si>
  <si>
    <t xml:space="preserve"> 7:20</t>
  </si>
  <si>
    <t xml:space="preserve"> 7:21</t>
  </si>
  <si>
    <t xml:space="preserve"> 7:22</t>
  </si>
  <si>
    <t xml:space="preserve"> 7:23</t>
  </si>
  <si>
    <t xml:space="preserve"> 7:24</t>
  </si>
  <si>
    <t xml:space="preserve"> 7:25</t>
  </si>
  <si>
    <t xml:space="preserve"> 7:26</t>
  </si>
  <si>
    <t xml:space="preserve"> 7:27</t>
  </si>
  <si>
    <t xml:space="preserve"> 7:28</t>
  </si>
  <si>
    <t xml:space="preserve"> 7:29</t>
  </si>
  <si>
    <t xml:space="preserve"> 7:30</t>
  </si>
  <si>
    <t xml:space="preserve"> 7:31</t>
  </si>
  <si>
    <t xml:space="preserve"> 7:32</t>
  </si>
  <si>
    <t xml:space="preserve"> 7:33</t>
  </si>
  <si>
    <t xml:space="preserve"> 7:34</t>
  </si>
  <si>
    <t xml:space="preserve"> 7:35</t>
  </si>
  <si>
    <t xml:space="preserve"> 7:36</t>
  </si>
  <si>
    <t xml:space="preserve"> 7:37</t>
  </si>
  <si>
    <t xml:space="preserve"> 7:38</t>
  </si>
  <si>
    <t xml:space="preserve"> 7:39</t>
  </si>
  <si>
    <t xml:space="preserve"> 7:40</t>
  </si>
  <si>
    <t xml:space="preserve"> 7:41</t>
  </si>
  <si>
    <t xml:space="preserve"> 7:42</t>
  </si>
  <si>
    <t xml:space="preserve"> 7:43</t>
  </si>
  <si>
    <t xml:space="preserve"> 7:44</t>
  </si>
  <si>
    <t xml:space="preserve"> 7:45</t>
  </si>
  <si>
    <t xml:space="preserve"> 7:46</t>
  </si>
  <si>
    <t xml:space="preserve"> 7:47</t>
  </si>
  <si>
    <t xml:space="preserve"> 7:48</t>
  </si>
  <si>
    <t xml:space="preserve"> 7:49</t>
  </si>
  <si>
    <t xml:space="preserve"> 7:50</t>
  </si>
  <si>
    <t xml:space="preserve"> 7:51</t>
  </si>
  <si>
    <t xml:space="preserve"> 7:52</t>
  </si>
  <si>
    <t xml:space="preserve"> 7:53</t>
  </si>
  <si>
    <t xml:space="preserve"> 7:54</t>
  </si>
  <si>
    <t xml:space="preserve"> 7:55</t>
  </si>
  <si>
    <t xml:space="preserve"> 7:56</t>
  </si>
  <si>
    <t xml:space="preserve"> 7:57</t>
  </si>
  <si>
    <t xml:space="preserve"> 7:58</t>
  </si>
  <si>
    <t xml:space="preserve"> 7:59</t>
  </si>
  <si>
    <t xml:space="preserve"> 8:00</t>
  </si>
  <si>
    <t xml:space="preserve"> 8:01</t>
  </si>
  <si>
    <t xml:space="preserve"> 8:02</t>
  </si>
  <si>
    <t xml:space="preserve"> 8:03</t>
  </si>
  <si>
    <t xml:space="preserve"> 8:04</t>
  </si>
  <si>
    <t xml:space="preserve"> 8:05</t>
  </si>
  <si>
    <t xml:space="preserve"> 8:06</t>
  </si>
  <si>
    <t xml:space="preserve"> 8:07</t>
  </si>
  <si>
    <t xml:space="preserve"> 8:08</t>
  </si>
  <si>
    <t xml:space="preserve"> 8:09</t>
  </si>
  <si>
    <t xml:space="preserve"> 8:10</t>
  </si>
  <si>
    <t xml:space="preserve"> 8:11</t>
  </si>
  <si>
    <t xml:space="preserve"> 8:12</t>
  </si>
  <si>
    <t xml:space="preserve"> 8:13</t>
  </si>
  <si>
    <t xml:space="preserve"> 8:14</t>
  </si>
  <si>
    <t xml:space="preserve"> 8:15</t>
  </si>
  <si>
    <t xml:space="preserve"> 8:16</t>
  </si>
  <si>
    <t xml:space="preserve"> 8:17</t>
  </si>
  <si>
    <t xml:space="preserve"> 8:18</t>
  </si>
  <si>
    <t xml:space="preserve"> 8:19</t>
  </si>
  <si>
    <t xml:space="preserve"> 8:20</t>
  </si>
  <si>
    <t xml:space="preserve"> 8:21</t>
  </si>
  <si>
    <t xml:space="preserve"> 8:22</t>
  </si>
  <si>
    <t xml:space="preserve"> 8:23</t>
  </si>
  <si>
    <t xml:space="preserve"> 8:24</t>
  </si>
  <si>
    <t xml:space="preserve"> 8:25</t>
  </si>
  <si>
    <t xml:space="preserve"> 8:26</t>
  </si>
  <si>
    <t xml:space="preserve"> 8:27</t>
  </si>
  <si>
    <t xml:space="preserve"> 8:28</t>
  </si>
  <si>
    <t xml:space="preserve"> 8:29</t>
  </si>
  <si>
    <t xml:space="preserve"> 8:30</t>
  </si>
  <si>
    <t xml:space="preserve"> 8:31</t>
  </si>
  <si>
    <t xml:space="preserve"> 8:32</t>
  </si>
  <si>
    <t xml:space="preserve"> 8:33</t>
  </si>
  <si>
    <t xml:space="preserve"> 8:34</t>
  </si>
  <si>
    <t xml:space="preserve"> 8:35</t>
  </si>
  <si>
    <t xml:space="preserve"> 8:36</t>
  </si>
  <si>
    <t xml:space="preserve"> 8:37</t>
  </si>
  <si>
    <t xml:space="preserve"> 8:38</t>
  </si>
  <si>
    <t xml:space="preserve"> 8:39</t>
  </si>
  <si>
    <t xml:space="preserve"> 8:40</t>
  </si>
  <si>
    <t xml:space="preserve"> 8:41</t>
  </si>
  <si>
    <t xml:space="preserve"> 8:42</t>
  </si>
  <si>
    <t xml:space="preserve"> 8:43</t>
  </si>
  <si>
    <t xml:space="preserve"> 8:44</t>
  </si>
  <si>
    <t xml:space="preserve"> 8:45</t>
  </si>
  <si>
    <t xml:space="preserve"> 8:46</t>
  </si>
  <si>
    <t xml:space="preserve"> 8:49</t>
  </si>
  <si>
    <t xml:space="preserve"> 8:50</t>
  </si>
  <si>
    <t xml:space="preserve"> 8:51</t>
  </si>
  <si>
    <t xml:space="preserve"> 8:52</t>
  </si>
  <si>
    <t xml:space="preserve"> 8:53</t>
  </si>
  <si>
    <t xml:space="preserve"> 8:54</t>
  </si>
  <si>
    <t xml:space="preserve"> 8:55</t>
  </si>
  <si>
    <t xml:space="preserve"> 8:56</t>
  </si>
  <si>
    <t xml:space="preserve"> 8:57</t>
  </si>
  <si>
    <t xml:space="preserve"> 8:58</t>
  </si>
  <si>
    <t xml:space="preserve"> 8:59</t>
  </si>
  <si>
    <t xml:space="preserve"> 9:00</t>
  </si>
  <si>
    <t xml:space="preserve"> 9:01</t>
  </si>
  <si>
    <t xml:space="preserve">  15</t>
  </si>
  <si>
    <t>SS3S</t>
  </si>
  <si>
    <t xml:space="preserve">  25</t>
  </si>
  <si>
    <t>SS1F</t>
  </si>
  <si>
    <t xml:space="preserve">  30</t>
  </si>
  <si>
    <t>SS1S</t>
  </si>
  <si>
    <t xml:space="preserve">  34</t>
  </si>
  <si>
    <t xml:space="preserve">  70</t>
  </si>
  <si>
    <t xml:space="preserve"> 126</t>
  </si>
  <si>
    <t xml:space="preserve"> 9:02</t>
  </si>
  <si>
    <t xml:space="preserve"> 113/16</t>
  </si>
  <si>
    <t xml:space="preserve"> 115/18</t>
  </si>
  <si>
    <t xml:space="preserve"> 112/30</t>
  </si>
  <si>
    <t xml:space="preserve"> 110/30</t>
  </si>
  <si>
    <t>114/31</t>
  </si>
  <si>
    <t xml:space="preserve"> 116/31</t>
  </si>
  <si>
    <t>115/14</t>
  </si>
  <si>
    <t xml:space="preserve"> 120/14</t>
  </si>
  <si>
    <t xml:space="preserve"> 118/14</t>
  </si>
  <si>
    <t>116/15</t>
  </si>
  <si>
    <t>117/5</t>
  </si>
  <si>
    <t>118/32</t>
  </si>
  <si>
    <t>119/19</t>
  </si>
  <si>
    <t xml:space="preserve"> 118/19</t>
  </si>
  <si>
    <t>120/20</t>
  </si>
  <si>
    <t>121/16</t>
  </si>
  <si>
    <t>DRIVESHAFT</t>
  </si>
  <si>
    <t xml:space="preserve">  41</t>
  </si>
  <si>
    <t xml:space="preserve"> 4.25,9</t>
  </si>
  <si>
    <t xml:space="preserve"> 4.22,7</t>
  </si>
  <si>
    <t xml:space="preserve"> 5.13,8</t>
  </si>
  <si>
    <t xml:space="preserve">   3/1</t>
  </si>
  <si>
    <t xml:space="preserve"> 4.29,6</t>
  </si>
  <si>
    <t xml:space="preserve"> 4.30,4</t>
  </si>
  <si>
    <t xml:space="preserve"> 4.20,8</t>
  </si>
  <si>
    <t xml:space="preserve"> 2.10,9</t>
  </si>
  <si>
    <t xml:space="preserve"> 4.34,2</t>
  </si>
  <si>
    <t xml:space="preserve"> 4.27,4</t>
  </si>
  <si>
    <t xml:space="preserve"> 5.21,5</t>
  </si>
  <si>
    <t xml:space="preserve"> 4.36,7</t>
  </si>
  <si>
    <t xml:space="preserve"> 4.33,1</t>
  </si>
  <si>
    <t xml:space="preserve"> 5.26,2</t>
  </si>
  <si>
    <t xml:space="preserve"> 4.37,2</t>
  </si>
  <si>
    <t xml:space="preserve"> 4.36,8</t>
  </si>
  <si>
    <t xml:space="preserve"> 5.23,9</t>
  </si>
  <si>
    <t xml:space="preserve"> 2.12,4</t>
  </si>
  <si>
    <t xml:space="preserve">   7/5</t>
  </si>
  <si>
    <t xml:space="preserve"> 4.37,4</t>
  </si>
  <si>
    <t xml:space="preserve"> 4.32,3</t>
  </si>
  <si>
    <t xml:space="preserve"> 5.27,4</t>
  </si>
  <si>
    <t xml:space="preserve"> 2.14,3</t>
  </si>
  <si>
    <t xml:space="preserve">  8/2</t>
  </si>
  <si>
    <t xml:space="preserve"> 4.42,3</t>
  </si>
  <si>
    <t xml:space="preserve"> 4.37,8</t>
  </si>
  <si>
    <t xml:space="preserve"> 5.34,7</t>
  </si>
  <si>
    <t xml:space="preserve">  9/3</t>
  </si>
  <si>
    <t xml:space="preserve"> 4.40,6</t>
  </si>
  <si>
    <t xml:space="preserve"> 5.35,3</t>
  </si>
  <si>
    <t xml:space="preserve"> 2.17,5</t>
  </si>
  <si>
    <t xml:space="preserve"> 4.42,0</t>
  </si>
  <si>
    <t xml:space="preserve"> 5.38,3</t>
  </si>
  <si>
    <t xml:space="preserve"> 4.40,7</t>
  </si>
  <si>
    <t xml:space="preserve"> 4.39,9</t>
  </si>
  <si>
    <t xml:space="preserve"> 5.49,8</t>
  </si>
  <si>
    <t xml:space="preserve"> 2.16,7</t>
  </si>
  <si>
    <t xml:space="preserve">  10/7</t>
  </si>
  <si>
    <t xml:space="preserve"> 4.50,7</t>
  </si>
  <si>
    <t xml:space="preserve"> 4.47,3</t>
  </si>
  <si>
    <t xml:space="preserve"> 5.48,4</t>
  </si>
  <si>
    <t xml:space="preserve">  19/9</t>
  </si>
  <si>
    <t xml:space="preserve"> 4.39,7</t>
  </si>
  <si>
    <t xml:space="preserve"> 4.38,1</t>
  </si>
  <si>
    <t xml:space="preserve"> 5.28,5</t>
  </si>
  <si>
    <t xml:space="preserve"> 2.17,4</t>
  </si>
  <si>
    <t xml:space="preserve"> 4.47,5</t>
  </si>
  <si>
    <t xml:space="preserve"> 4.40,8</t>
  </si>
  <si>
    <t xml:space="preserve"> 5.51,7</t>
  </si>
  <si>
    <t xml:space="preserve"> 2.27,4</t>
  </si>
  <si>
    <t xml:space="preserve">  17/3</t>
  </si>
  <si>
    <t xml:space="preserve">  21/2</t>
  </si>
  <si>
    <t xml:space="preserve"> 4.43,9</t>
  </si>
  <si>
    <t xml:space="preserve"> 5.31,9</t>
  </si>
  <si>
    <t xml:space="preserve"> 2.14,2</t>
  </si>
  <si>
    <t xml:space="preserve"> 4.50,6</t>
  </si>
  <si>
    <t xml:space="preserve"> 4.44,8</t>
  </si>
  <si>
    <t xml:space="preserve"> 5.51,8</t>
  </si>
  <si>
    <t xml:space="preserve"> 2.27,3</t>
  </si>
  <si>
    <t xml:space="preserve">  16/3</t>
  </si>
  <si>
    <t xml:space="preserve">  18/4</t>
  </si>
  <si>
    <t xml:space="preserve">  20/1</t>
  </si>
  <si>
    <t xml:space="preserve"> 4.45,3</t>
  </si>
  <si>
    <t xml:space="preserve"> 4.43,5</t>
  </si>
  <si>
    <t xml:space="preserve"> 5.46,9</t>
  </si>
  <si>
    <t xml:space="preserve"> 2.29,7</t>
  </si>
  <si>
    <t xml:space="preserve">  14/1</t>
  </si>
  <si>
    <t xml:space="preserve">  14/2</t>
  </si>
  <si>
    <t xml:space="preserve">  28/5</t>
  </si>
  <si>
    <t xml:space="preserve"> 4.57,3</t>
  </si>
  <si>
    <t xml:space="preserve"> 4.52,8</t>
  </si>
  <si>
    <t xml:space="preserve"> 5.53,6</t>
  </si>
  <si>
    <t xml:space="preserve"> 2.21,0</t>
  </si>
  <si>
    <t xml:space="preserve">  26/3</t>
  </si>
  <si>
    <t xml:space="preserve"> 4.49,1</t>
  </si>
  <si>
    <t xml:space="preserve"> 4.52,1</t>
  </si>
  <si>
    <t xml:space="preserve"> 5.56,7</t>
  </si>
  <si>
    <t xml:space="preserve"> 2.19,6</t>
  </si>
  <si>
    <t xml:space="preserve">  23/5</t>
  </si>
  <si>
    <t xml:space="preserve">  16/6</t>
  </si>
  <si>
    <t xml:space="preserve"> 20/4</t>
  </si>
  <si>
    <t xml:space="preserve"> 4.57,8</t>
  </si>
  <si>
    <t xml:space="preserve"> 4.46,6</t>
  </si>
  <si>
    <t xml:space="preserve"> 5.59,8</t>
  </si>
  <si>
    <t xml:space="preserve"> 2.29,1</t>
  </si>
  <si>
    <t xml:space="preserve">  27/6</t>
  </si>
  <si>
    <t xml:space="preserve"> 4.51,6</t>
  </si>
  <si>
    <t xml:space="preserve"> 4.55,8</t>
  </si>
  <si>
    <t xml:space="preserve"> 5.55,5</t>
  </si>
  <si>
    <t xml:space="preserve"> 2.26,0</t>
  </si>
  <si>
    <t xml:space="preserve">  24/2</t>
  </si>
  <si>
    <t xml:space="preserve">  19/1</t>
  </si>
  <si>
    <t xml:space="preserve"> 4.57,1</t>
  </si>
  <si>
    <t xml:space="preserve"> 4.58,0</t>
  </si>
  <si>
    <t xml:space="preserve"> 6.14,5</t>
  </si>
  <si>
    <t xml:space="preserve"> 22/5</t>
  </si>
  <si>
    <t xml:space="preserve"> 4.56,5</t>
  </si>
  <si>
    <t xml:space="preserve"> 4.51,7</t>
  </si>
  <si>
    <t xml:space="preserve"> 5.54,5</t>
  </si>
  <si>
    <t xml:space="preserve">  22/5</t>
  </si>
  <si>
    <t xml:space="preserve"> 5.00,4</t>
  </si>
  <si>
    <t xml:space="preserve"> 4.55,4</t>
  </si>
  <si>
    <t xml:space="preserve"> 5.57,2</t>
  </si>
  <si>
    <t xml:space="preserve"> 2.28,8</t>
  </si>
  <si>
    <t xml:space="preserve">  23/1</t>
  </si>
  <si>
    <t xml:space="preserve"> 4.56,7</t>
  </si>
  <si>
    <t xml:space="preserve"> 5.00,9</t>
  </si>
  <si>
    <t xml:space="preserve"> 6.16,6</t>
  </si>
  <si>
    <t xml:space="preserve"> 2.28,0</t>
  </si>
  <si>
    <t xml:space="preserve"> 5.03,3</t>
  </si>
  <si>
    <t xml:space="preserve"> 5.00,7</t>
  </si>
  <si>
    <t xml:space="preserve"> 5.58,1</t>
  </si>
  <si>
    <t xml:space="preserve">  25/1</t>
  </si>
  <si>
    <t xml:space="preserve"> 5.02,9</t>
  </si>
  <si>
    <t xml:space="preserve"> 5.09,8</t>
  </si>
  <si>
    <t xml:space="preserve"> 6.21,1</t>
  </si>
  <si>
    <t xml:space="preserve"> 2.24,3</t>
  </si>
  <si>
    <t xml:space="preserve">  32/8</t>
  </si>
  <si>
    <t xml:space="preserve">  34/7</t>
  </si>
  <si>
    <t xml:space="preserve">  18/7</t>
  </si>
  <si>
    <t xml:space="preserve"> 27/1</t>
  </si>
  <si>
    <t xml:space="preserve"> 4.58,2</t>
  </si>
  <si>
    <t xml:space="preserve"> 6.05,1</t>
  </si>
  <si>
    <t xml:space="preserve"> 2.31,1</t>
  </si>
  <si>
    <t xml:space="preserve">  29/1</t>
  </si>
  <si>
    <t xml:space="preserve">  27/1</t>
  </si>
  <si>
    <t xml:space="preserve"> 5.01,2</t>
  </si>
  <si>
    <t xml:space="preserve"> 6.02,3</t>
  </si>
  <si>
    <t xml:space="preserve"> 5.53,9</t>
  </si>
  <si>
    <t xml:space="preserve"> 5.05,4</t>
  </si>
  <si>
    <t xml:space="preserve"> 5.11,9</t>
  </si>
  <si>
    <t xml:space="preserve"> 6.10,9</t>
  </si>
  <si>
    <t xml:space="preserve"> 2.29,8</t>
  </si>
  <si>
    <t xml:space="preserve">  33/2</t>
  </si>
  <si>
    <t xml:space="preserve">  30/3</t>
  </si>
  <si>
    <t xml:space="preserve">  30/2</t>
  </si>
  <si>
    <t xml:space="preserve"> 5.13,3</t>
  </si>
  <si>
    <t xml:space="preserve"> 5.08,0</t>
  </si>
  <si>
    <t xml:space="preserve"> 6.06,8</t>
  </si>
  <si>
    <t xml:space="preserve">  36/2</t>
  </si>
  <si>
    <t xml:space="preserve">  31/2</t>
  </si>
  <si>
    <t xml:space="preserve"> 5.10,3</t>
  </si>
  <si>
    <t xml:space="preserve"> 5.13,1</t>
  </si>
  <si>
    <t xml:space="preserve"> 6.07,9</t>
  </si>
  <si>
    <t xml:space="preserve"> 2.31,6</t>
  </si>
  <si>
    <t xml:space="preserve"> 0.20</t>
  </si>
  <si>
    <t xml:space="preserve"> 4.53,5</t>
  </si>
  <si>
    <t xml:space="preserve"> 4.50,2</t>
  </si>
  <si>
    <t xml:space="preserve"> 5.48,5</t>
  </si>
  <si>
    <t xml:space="preserve"> 2.30,0</t>
  </si>
  <si>
    <t xml:space="preserve">  21/4</t>
  </si>
  <si>
    <t xml:space="preserve">  15/2</t>
  </si>
  <si>
    <t xml:space="preserve"> 5.18,9</t>
  </si>
  <si>
    <t xml:space="preserve"> 5.16,2</t>
  </si>
  <si>
    <t xml:space="preserve"> 6.17,5</t>
  </si>
  <si>
    <t xml:space="preserve"> 2.31,2</t>
  </si>
  <si>
    <t xml:space="preserve">  38/3</t>
  </si>
  <si>
    <t xml:space="preserve">  35/3</t>
  </si>
  <si>
    <t xml:space="preserve"> 5.05,6</t>
  </si>
  <si>
    <t xml:space="preserve"> 6.59,7</t>
  </si>
  <si>
    <t>SUSPENSION</t>
  </si>
  <si>
    <t xml:space="preserve">  23/6</t>
  </si>
  <si>
    <t xml:space="preserve">  30/7</t>
  </si>
  <si>
    <t xml:space="preserve">  35/8</t>
  </si>
  <si>
    <t xml:space="preserve"> 5.01,0</t>
  </si>
  <si>
    <t xml:space="preserve"> 5.13,2</t>
  </si>
  <si>
    <t xml:space="preserve"> 5.17,5</t>
  </si>
  <si>
    <t xml:space="preserve">  17/9</t>
  </si>
  <si>
    <t xml:space="preserve">  21/10</t>
  </si>
  <si>
    <t xml:space="preserve">  20/5</t>
  </si>
  <si>
    <t xml:space="preserve">  32/3</t>
  </si>
  <si>
    <t xml:space="preserve">  36/5</t>
  </si>
  <si>
    <t xml:space="preserve">  45/8</t>
  </si>
  <si>
    <t xml:space="preserve"> 4.48,0</t>
  </si>
  <si>
    <t xml:space="preserve"> 4.53,8</t>
  </si>
  <si>
    <t xml:space="preserve"> 5.53,8</t>
  </si>
  <si>
    <t xml:space="preserve">  16/10</t>
  </si>
  <si>
    <t xml:space="preserve"> 4.50,8</t>
  </si>
  <si>
    <t xml:space="preserve"> 5.53,1</t>
  </si>
  <si>
    <t xml:space="preserve"> 4.57,7</t>
  </si>
  <si>
    <t xml:space="preserve"> 5.57,0</t>
  </si>
  <si>
    <t xml:space="preserve"> 2.30,8</t>
  </si>
  <si>
    <t xml:space="preserve"> 26/1</t>
  </si>
  <si>
    <t xml:space="preserve"> 4.53,9</t>
  </si>
  <si>
    <t xml:space="preserve"> 5.58,3</t>
  </si>
  <si>
    <t xml:space="preserve">  39/3</t>
  </si>
  <si>
    <t xml:space="preserve"> 4.56,2</t>
  </si>
  <si>
    <t xml:space="preserve"> 4.55,2</t>
  </si>
  <si>
    <t xml:space="preserve"> 449</t>
  </si>
  <si>
    <t>449 Veeber/Pärn</t>
  </si>
  <si>
    <t xml:space="preserve"> 6.01,1</t>
  </si>
  <si>
    <t xml:space="preserve"> 2.30,7</t>
  </si>
  <si>
    <t xml:space="preserve"> 5.50,8</t>
  </si>
  <si>
    <t xml:space="preserve"> 2.26,1</t>
  </si>
  <si>
    <t xml:space="preserve"> 5.04,8</t>
  </si>
  <si>
    <t xml:space="preserve"> 5.06,0</t>
  </si>
  <si>
    <t xml:space="preserve"> 6.01,6</t>
  </si>
  <si>
    <t xml:space="preserve"> 2.20,8</t>
  </si>
  <si>
    <t xml:space="preserve"> 5.02,2</t>
  </si>
  <si>
    <t xml:space="preserve"> 5.01,6</t>
  </si>
  <si>
    <t xml:space="preserve"> 6.00,4</t>
  </si>
  <si>
    <t xml:space="preserve">  42/3</t>
  </si>
  <si>
    <t xml:space="preserve"> 4.55,7</t>
  </si>
  <si>
    <t xml:space="preserve"> 6.04,1</t>
  </si>
  <si>
    <t xml:space="preserve"> 2.23,5</t>
  </si>
  <si>
    <t xml:space="preserve">  36/11</t>
  </si>
  <si>
    <t xml:space="preserve">  22/11</t>
  </si>
  <si>
    <t xml:space="preserve"> 4.53,2</t>
  </si>
  <si>
    <t xml:space="preserve"> 5.48,2</t>
  </si>
  <si>
    <t xml:space="preserve"> 2.20,7</t>
  </si>
  <si>
    <t xml:space="preserve">  47/10</t>
  </si>
  <si>
    <t xml:space="preserve"> 5.02,7</t>
  </si>
  <si>
    <t xml:space="preserve"> 6.07,1</t>
  </si>
  <si>
    <t xml:space="preserve"> 2.31,7</t>
  </si>
  <si>
    <t xml:space="preserve">  43/13</t>
  </si>
  <si>
    <t xml:space="preserve"> 5.03,2</t>
  </si>
  <si>
    <t xml:space="preserve"> 5.05,0</t>
  </si>
  <si>
    <t xml:space="preserve"> 6.15,6</t>
  </si>
  <si>
    <t xml:space="preserve"> 2.31,8</t>
  </si>
  <si>
    <t xml:space="preserve">  45/14</t>
  </si>
  <si>
    <t xml:space="preserve"> 39/8</t>
  </si>
  <si>
    <t xml:space="preserve"> 5.03,5</t>
  </si>
  <si>
    <t xml:space="preserve"> 6.05,9</t>
  </si>
  <si>
    <t xml:space="preserve"> 2.23,0</t>
  </si>
  <si>
    <t xml:space="preserve">  39/7</t>
  </si>
  <si>
    <t xml:space="preserve">  21/8</t>
  </si>
  <si>
    <t xml:space="preserve"> 40/3</t>
  </si>
  <si>
    <t xml:space="preserve">  41/3</t>
  </si>
  <si>
    <t xml:space="preserve">  41/4</t>
  </si>
  <si>
    <t xml:space="preserve">  49/3</t>
  </si>
  <si>
    <t xml:space="preserve"> 4.58,6</t>
  </si>
  <si>
    <t xml:space="preserve"> 5.01,9</t>
  </si>
  <si>
    <t xml:space="preserve"> 6.05,0</t>
  </si>
  <si>
    <t xml:space="preserve"> 2.34,2</t>
  </si>
  <si>
    <t xml:space="preserve"> 4.59,5</t>
  </si>
  <si>
    <t xml:space="preserve"> 5.08,7</t>
  </si>
  <si>
    <t xml:space="preserve"> 6.19,9</t>
  </si>
  <si>
    <t xml:space="preserve"> 2.33,8</t>
  </si>
  <si>
    <t xml:space="preserve">  46/14</t>
  </si>
  <si>
    <t xml:space="preserve"> 45/4</t>
  </si>
  <si>
    <t xml:space="preserve"> 5.09,9</t>
  </si>
  <si>
    <t xml:space="preserve"> 5.16,4</t>
  </si>
  <si>
    <t xml:space="preserve"> 6.12,1</t>
  </si>
  <si>
    <t xml:space="preserve"> 2.28,5</t>
  </si>
  <si>
    <t xml:space="preserve">  51/4</t>
  </si>
  <si>
    <t xml:space="preserve">  55/6</t>
  </si>
  <si>
    <t xml:space="preserve"> 46/5</t>
  </si>
  <si>
    <t xml:space="preserve">  40/4</t>
  </si>
  <si>
    <t xml:space="preserve">  48/4</t>
  </si>
  <si>
    <t xml:space="preserve"> 5.14,4</t>
  </si>
  <si>
    <t xml:space="preserve"> 6.17,7</t>
  </si>
  <si>
    <t xml:space="preserve">  53/5</t>
  </si>
  <si>
    <t xml:space="preserve"> 5.07,9</t>
  </si>
  <si>
    <t xml:space="preserve"> 6.19,2</t>
  </si>
  <si>
    <t xml:space="preserve">  50/11</t>
  </si>
  <si>
    <t xml:space="preserve">  50/9</t>
  </si>
  <si>
    <t xml:space="preserve"> 5.07,4</t>
  </si>
  <si>
    <t xml:space="preserve"> 5.10,8</t>
  </si>
  <si>
    <t xml:space="preserve"> 6.19,6</t>
  </si>
  <si>
    <t xml:space="preserve">  56/5</t>
  </si>
  <si>
    <t xml:space="preserve"> 5.24,6</t>
  </si>
  <si>
    <t xml:space="preserve"> 6.23,7</t>
  </si>
  <si>
    <t xml:space="preserve"> 2.37,8</t>
  </si>
  <si>
    <t xml:space="preserve">  60/18</t>
  </si>
  <si>
    <t xml:space="preserve">  52/15</t>
  </si>
  <si>
    <t xml:space="preserve"> 5.15,7</t>
  </si>
  <si>
    <t xml:space="preserve"> 6.29,0</t>
  </si>
  <si>
    <t xml:space="preserve"> 2.35,9</t>
  </si>
  <si>
    <t xml:space="preserve"> 5.15,1</t>
  </si>
  <si>
    <t xml:space="preserve"> 6.34,5</t>
  </si>
  <si>
    <t xml:space="preserve"> 6.53,3</t>
  </si>
  <si>
    <t xml:space="preserve"> 2.37,7</t>
  </si>
  <si>
    <t xml:space="preserve">  58/17</t>
  </si>
  <si>
    <t xml:space="preserve">  24/5</t>
  </si>
  <si>
    <t xml:space="preserve">  59/6</t>
  </si>
  <si>
    <t xml:space="preserve">  48/6</t>
  </si>
  <si>
    <t xml:space="preserve"> 4.40,0</t>
  </si>
  <si>
    <t xml:space="preserve">  41/7</t>
  </si>
  <si>
    <t xml:space="preserve">  48/9</t>
  </si>
  <si>
    <t xml:space="preserve">  45/9</t>
  </si>
  <si>
    <t xml:space="preserve">  50/1</t>
  </si>
  <si>
    <t xml:space="preserve">  36/1</t>
  </si>
  <si>
    <t xml:space="preserve">  24/10</t>
  </si>
  <si>
    <t xml:space="preserve">  49/15</t>
  </si>
  <si>
    <t xml:space="preserve">  40/7</t>
  </si>
  <si>
    <t xml:space="preserve">  46/4</t>
  </si>
  <si>
    <t xml:space="preserve">  63/17</t>
  </si>
  <si>
    <t xml:space="preserve"> 5.03,1</t>
  </si>
  <si>
    <t xml:space="preserve"> 5.05,2</t>
  </si>
  <si>
    <t xml:space="preserve"> 6.03,2</t>
  </si>
  <si>
    <t xml:space="preserve"> 2.27,5</t>
  </si>
  <si>
    <t xml:space="preserve">  43/4</t>
  </si>
  <si>
    <t xml:space="preserve">  31/3</t>
  </si>
  <si>
    <t xml:space="preserve">  57/6</t>
  </si>
  <si>
    <t xml:space="preserve">  47/5</t>
  </si>
  <si>
    <t xml:space="preserve"> 5.01,4</t>
  </si>
  <si>
    <t xml:space="preserve"> 2.26,3</t>
  </si>
  <si>
    <t xml:space="preserve">  44/9</t>
  </si>
  <si>
    <t xml:space="preserve">  27/11</t>
  </si>
  <si>
    <t xml:space="preserve"> 5.12,6</t>
  </si>
  <si>
    <t xml:space="preserve">  59/17</t>
  </si>
  <si>
    <t xml:space="preserve"> 5.02,4</t>
  </si>
  <si>
    <t xml:space="preserve"> 5.09,5</t>
  </si>
  <si>
    <t xml:space="preserve"> 6.14,8</t>
  </si>
  <si>
    <t xml:space="preserve"> 2.31,4</t>
  </si>
  <si>
    <t xml:space="preserve">  44/13</t>
  </si>
  <si>
    <t xml:space="preserve"> 5.10,0</t>
  </si>
  <si>
    <t xml:space="preserve"> 5.21,3</t>
  </si>
  <si>
    <t xml:space="preserve"> 6.22,7</t>
  </si>
  <si>
    <t xml:space="preserve"> 2.35,3</t>
  </si>
  <si>
    <t xml:space="preserve">  58/16</t>
  </si>
  <si>
    <t xml:space="preserve">  67/19</t>
  </si>
  <si>
    <t xml:space="preserve">  62/17</t>
  </si>
  <si>
    <t xml:space="preserve"> 5.15,9</t>
  </si>
  <si>
    <t xml:space="preserve"> 6.09,8</t>
  </si>
  <si>
    <t xml:space="preserve"> 5.14,9</t>
  </si>
  <si>
    <t xml:space="preserve"> 5.12,3</t>
  </si>
  <si>
    <t xml:space="preserve"> 6.17,1</t>
  </si>
  <si>
    <t xml:space="preserve"> 2.34,0</t>
  </si>
  <si>
    <t xml:space="preserve">  62/8</t>
  </si>
  <si>
    <t xml:space="preserve"> 5.16,6</t>
  </si>
  <si>
    <t xml:space="preserve"> 5.17,2</t>
  </si>
  <si>
    <t xml:space="preserve"> 6.19,3</t>
  </si>
  <si>
    <t xml:space="preserve">  70/9</t>
  </si>
  <si>
    <t xml:space="preserve">  64/7</t>
  </si>
  <si>
    <t xml:space="preserve">  58/6</t>
  </si>
  <si>
    <t xml:space="preserve">  73/23</t>
  </si>
  <si>
    <t xml:space="preserve"> 6.29,3</t>
  </si>
  <si>
    <t xml:space="preserve"> 2.34,6</t>
  </si>
  <si>
    <t xml:space="preserve">  68/9</t>
  </si>
  <si>
    <t xml:space="preserve"> 5.14,8</t>
  </si>
  <si>
    <t xml:space="preserve"> 5.24,1</t>
  </si>
  <si>
    <t xml:space="preserve"> 6.25,9</t>
  </si>
  <si>
    <t xml:space="preserve"> 5.15,0</t>
  </si>
  <si>
    <t xml:space="preserve"> 5.18,6</t>
  </si>
  <si>
    <t xml:space="preserve"> 6.24,3</t>
  </si>
  <si>
    <t xml:space="preserve"> 2.36,1</t>
  </si>
  <si>
    <t xml:space="preserve">  64/8</t>
  </si>
  <si>
    <t xml:space="preserve">  68/8</t>
  </si>
  <si>
    <t xml:space="preserve"> 5.09,4</t>
  </si>
  <si>
    <t xml:space="preserve"> 5.08,4</t>
  </si>
  <si>
    <t xml:space="preserve"> 6.16,7</t>
  </si>
  <si>
    <t xml:space="preserve">  55/4</t>
  </si>
  <si>
    <t xml:space="preserve">  53/6</t>
  </si>
  <si>
    <t xml:space="preserve"> 5.30,2</t>
  </si>
  <si>
    <t xml:space="preserve"> 5.20,8</t>
  </si>
  <si>
    <t xml:space="preserve"> 6.32,0</t>
  </si>
  <si>
    <t xml:space="preserve"> 2.37,1</t>
  </si>
  <si>
    <t xml:space="preserve">  69/20</t>
  </si>
  <si>
    <t xml:space="preserve"> 5.22,8</t>
  </si>
  <si>
    <t xml:space="preserve"> 5.23,8</t>
  </si>
  <si>
    <t xml:space="preserve"> 6.27,1</t>
  </si>
  <si>
    <t xml:space="preserve"> 2.32,0</t>
  </si>
  <si>
    <t xml:space="preserve">  73/10</t>
  </si>
  <si>
    <t xml:space="preserve"> 5.33,1</t>
  </si>
  <si>
    <t xml:space="preserve"> 5.29,8</t>
  </si>
  <si>
    <t xml:space="preserve"> 6.37,1</t>
  </si>
  <si>
    <t xml:space="preserve"> 2.39,0</t>
  </si>
  <si>
    <t xml:space="preserve">  80/25</t>
  </si>
  <si>
    <t xml:space="preserve">  71/22</t>
  </si>
  <si>
    <t xml:space="preserve">  76/24</t>
  </si>
  <si>
    <t xml:space="preserve">  68/19</t>
  </si>
  <si>
    <t xml:space="preserve"> 5.29,5</t>
  </si>
  <si>
    <t xml:space="preserve"> 6.36,8</t>
  </si>
  <si>
    <t xml:space="preserve"> 2.33,0</t>
  </si>
  <si>
    <t xml:space="preserve">  72/21</t>
  </si>
  <si>
    <t xml:space="preserve">  74/24</t>
  </si>
  <si>
    <t xml:space="preserve">  72/22</t>
  </si>
  <si>
    <t xml:space="preserve"> 5.26,6</t>
  </si>
  <si>
    <t xml:space="preserve"> 5.31,6</t>
  </si>
  <si>
    <t xml:space="preserve"> 6.38,5</t>
  </si>
  <si>
    <t xml:space="preserve">  74/10</t>
  </si>
  <si>
    <t xml:space="preserve">  74/12</t>
  </si>
  <si>
    <t xml:space="preserve"> 5.29,0</t>
  </si>
  <si>
    <t xml:space="preserve"> 6.39,4</t>
  </si>
  <si>
    <t xml:space="preserve">  74/23</t>
  </si>
  <si>
    <t xml:space="preserve"> 5.51,3</t>
  </si>
  <si>
    <t xml:space="preserve"> 5.36,2</t>
  </si>
  <si>
    <t xml:space="preserve"> 6.54,2</t>
  </si>
  <si>
    <t xml:space="preserve"> 2.34,5</t>
  </si>
  <si>
    <t xml:space="preserve">  81/12</t>
  </si>
  <si>
    <t xml:space="preserve"> 5.32,3</t>
  </si>
  <si>
    <t xml:space="preserve"> 5.50,6</t>
  </si>
  <si>
    <t xml:space="preserve"> 6.56,9</t>
  </si>
  <si>
    <t xml:space="preserve"> 2.37,3</t>
  </si>
  <si>
    <t xml:space="preserve">  79/11</t>
  </si>
  <si>
    <t xml:space="preserve">  78/12</t>
  </si>
  <si>
    <t xml:space="preserve">  71/11</t>
  </si>
  <si>
    <t xml:space="preserve"> 5.55,1</t>
  </si>
  <si>
    <t xml:space="preserve"> 5.50,1</t>
  </si>
  <si>
    <t xml:space="preserve"> 7.09,8</t>
  </si>
  <si>
    <t xml:space="preserve"> 2.43,9</t>
  </si>
  <si>
    <t xml:space="preserve">  77/11</t>
  </si>
  <si>
    <t xml:space="preserve">  77/10</t>
  </si>
  <si>
    <t>12.00,6</t>
  </si>
  <si>
    <t xml:space="preserve"> 2.23,8</t>
  </si>
  <si>
    <t xml:space="preserve">  44/8</t>
  </si>
  <si>
    <t xml:space="preserve">  62/7</t>
  </si>
  <si>
    <t xml:space="preserve">  77/12</t>
  </si>
  <si>
    <t xml:space="preserve">   6/1</t>
  </si>
  <si>
    <t xml:space="preserve">  13/4</t>
  </si>
  <si>
    <t xml:space="preserve">  11/2</t>
  </si>
  <si>
    <t xml:space="preserve">  10/8</t>
  </si>
  <si>
    <t xml:space="preserve">  24/11</t>
  </si>
  <si>
    <t xml:space="preserve">  20/10</t>
  </si>
  <si>
    <t xml:space="preserve">  42/7</t>
  </si>
  <si>
    <t xml:space="preserve">  40/5</t>
  </si>
  <si>
    <t xml:space="preserve">  36/7</t>
  </si>
  <si>
    <t xml:space="preserve">  24/7</t>
  </si>
  <si>
    <t xml:space="preserve">  41/6</t>
  </si>
  <si>
    <t xml:space="preserve">  22/6</t>
  </si>
  <si>
    <t xml:space="preserve">  35/12</t>
  </si>
  <si>
    <t xml:space="preserve">  44/3</t>
  </si>
  <si>
    <t xml:space="preserve">  30/9</t>
  </si>
  <si>
    <t xml:space="preserve">  46/9</t>
  </si>
  <si>
    <t xml:space="preserve">  56/1</t>
  </si>
  <si>
    <t xml:space="preserve">  55/1</t>
  </si>
  <si>
    <t xml:space="preserve">  31/12</t>
  </si>
  <si>
    <t xml:space="preserve">  40/12</t>
  </si>
  <si>
    <t xml:space="preserve">  55/11</t>
  </si>
  <si>
    <t xml:space="preserve">  63/11</t>
  </si>
  <si>
    <t xml:space="preserve">  50/17</t>
  </si>
  <si>
    <t xml:space="preserve">  36/13</t>
  </si>
  <si>
    <t xml:space="preserve">  57/13</t>
  </si>
  <si>
    <t xml:space="preserve">  54/18</t>
  </si>
  <si>
    <t xml:space="preserve">  46/15</t>
  </si>
  <si>
    <t xml:space="preserve">  58/14</t>
  </si>
  <si>
    <t xml:space="preserve">  40/3</t>
  </si>
  <si>
    <t xml:space="preserve"> 102/4</t>
  </si>
  <si>
    <t xml:space="preserve">  57/2</t>
  </si>
  <si>
    <t xml:space="preserve">  58/3</t>
  </si>
  <si>
    <t xml:space="preserve">  43/14</t>
  </si>
  <si>
    <t xml:space="preserve">  39/11</t>
  </si>
  <si>
    <t xml:space="preserve">  65/18</t>
  </si>
  <si>
    <t xml:space="preserve">  53/16</t>
  </si>
  <si>
    <t xml:space="preserve">  63/6</t>
  </si>
  <si>
    <t xml:space="preserve">  49/5</t>
  </si>
  <si>
    <t xml:space="preserve">  70/7</t>
  </si>
  <si>
    <t xml:space="preserve">  43/8</t>
  </si>
  <si>
    <t xml:space="preserve">  66/5</t>
  </si>
  <si>
    <t xml:space="preserve">  46/2</t>
  </si>
  <si>
    <t xml:space="preserve">  68/6</t>
  </si>
  <si>
    <t xml:space="preserve">  64/5</t>
  </si>
  <si>
    <t xml:space="preserve">  46/3</t>
  </si>
  <si>
    <t xml:space="preserve">  60/13</t>
  </si>
  <si>
    <t xml:space="preserve">  59/10</t>
  </si>
  <si>
    <t xml:space="preserve">  37/13</t>
  </si>
  <si>
    <t xml:space="preserve">  49/16</t>
  </si>
  <si>
    <t xml:space="preserve">  54/17</t>
  </si>
  <si>
    <t xml:space="preserve">  51/14</t>
  </si>
  <si>
    <t xml:space="preserve">  64/18</t>
  </si>
  <si>
    <t xml:space="preserve">  66/6</t>
  </si>
  <si>
    <t xml:space="preserve">  61/7</t>
  </si>
  <si>
    <t xml:space="preserve">  99/12</t>
  </si>
  <si>
    <t xml:space="preserve">  56/7</t>
  </si>
  <si>
    <t xml:space="preserve">  78/10</t>
  </si>
  <si>
    <t xml:space="preserve">  60/6</t>
  </si>
  <si>
    <t xml:space="preserve"> 58/17</t>
  </si>
  <si>
    <t xml:space="preserve">  87/27</t>
  </si>
  <si>
    <t xml:space="preserve">  63/19</t>
  </si>
  <si>
    <t xml:space="preserve">  62/5</t>
  </si>
  <si>
    <t xml:space="preserve">  75/9</t>
  </si>
  <si>
    <t xml:space="preserve">  67/10</t>
  </si>
  <si>
    <t xml:space="preserve">  73/8</t>
  </si>
  <si>
    <t xml:space="preserve">  66/8</t>
  </si>
  <si>
    <t xml:space="preserve">  70/8</t>
  </si>
  <si>
    <t xml:space="preserve">  61/4</t>
  </si>
  <si>
    <t xml:space="preserve">  94/30</t>
  </si>
  <si>
    <t xml:space="preserve">  70/10</t>
  </si>
  <si>
    <t xml:space="preserve">  96/31</t>
  </si>
  <si>
    <t xml:space="preserve">  76/25</t>
  </si>
  <si>
    <t xml:space="preserve">  93/29</t>
  </si>
  <si>
    <t xml:space="preserve">  82/27</t>
  </si>
  <si>
    <t xml:space="preserve">  75/24</t>
  </si>
  <si>
    <t xml:space="preserve">  60/15</t>
  </si>
  <si>
    <t xml:space="preserve">  75/22</t>
  </si>
  <si>
    <t xml:space="preserve"> 111/30</t>
  </si>
  <si>
    <t xml:space="preserve">  85/27</t>
  </si>
  <si>
    <t xml:space="preserve">  90/14</t>
  </si>
  <si>
    <t xml:space="preserve">  84/11</t>
  </si>
  <si>
    <t xml:space="preserve">  78/13</t>
  </si>
  <si>
    <t xml:space="preserve">  91/28</t>
  </si>
  <si>
    <t xml:space="preserve">  84/29</t>
  </si>
  <si>
    <t xml:space="preserve"> 5.33,7</t>
  </si>
  <si>
    <t xml:space="preserve"> 5.32,7</t>
  </si>
  <si>
    <t xml:space="preserve"> 6.45,5</t>
  </si>
  <si>
    <t xml:space="preserve"> 2.41,4</t>
  </si>
  <si>
    <t xml:space="preserve">  98/1</t>
  </si>
  <si>
    <t xml:space="preserve">  86/1</t>
  </si>
  <si>
    <t xml:space="preserve">  82/1</t>
  </si>
  <si>
    <t xml:space="preserve"> 107/19</t>
  </si>
  <si>
    <t xml:space="preserve">  89/14</t>
  </si>
  <si>
    <t xml:space="preserve">  66/9</t>
  </si>
  <si>
    <t xml:space="preserve"> 5.19,6</t>
  </si>
  <si>
    <t xml:space="preserve"> 5.33,2</t>
  </si>
  <si>
    <t xml:space="preserve"> 6.28,5</t>
  </si>
  <si>
    <t xml:space="preserve"> 3.20,3</t>
  </si>
  <si>
    <t xml:space="preserve">  87/12</t>
  </si>
  <si>
    <t xml:space="preserve">  71/9</t>
  </si>
  <si>
    <t xml:space="preserve">  98/16</t>
  </si>
  <si>
    <t xml:space="preserve">  95/16</t>
  </si>
  <si>
    <t xml:space="preserve">  89/16</t>
  </si>
  <si>
    <t xml:space="preserve"> 5.50,0</t>
  </si>
  <si>
    <t xml:space="preserve"> 5.39,4</t>
  </si>
  <si>
    <t xml:space="preserve"> 6.39,5</t>
  </si>
  <si>
    <t xml:space="preserve">  91/14</t>
  </si>
  <si>
    <t xml:space="preserve">  80/12</t>
  </si>
  <si>
    <t xml:space="preserve">  28/12</t>
  </si>
  <si>
    <t xml:space="preserve"> 5.41,6</t>
  </si>
  <si>
    <t xml:space="preserve"> 5.46,3</t>
  </si>
  <si>
    <t xml:space="preserve"> 6.54,3</t>
  </si>
  <si>
    <t xml:space="preserve"> 2.43,1</t>
  </si>
  <si>
    <t xml:space="preserve"> 102/2</t>
  </si>
  <si>
    <t xml:space="preserve">  87/3</t>
  </si>
  <si>
    <t xml:space="preserve">  83/2</t>
  </si>
  <si>
    <t xml:space="preserve"> 5.44,9</t>
  </si>
  <si>
    <t xml:space="preserve"> 5.46,1</t>
  </si>
  <si>
    <t xml:space="preserve"> 2.44,9</t>
  </si>
  <si>
    <t xml:space="preserve"> 103/3</t>
  </si>
  <si>
    <t xml:space="preserve">  92/3</t>
  </si>
  <si>
    <t xml:space="preserve">  89/5</t>
  </si>
  <si>
    <t xml:space="preserve">  86/4</t>
  </si>
  <si>
    <t xml:space="preserve"> 5.49,9</t>
  </si>
  <si>
    <t xml:space="preserve"> 6.59,6</t>
  </si>
  <si>
    <t xml:space="preserve"> 2.46,3</t>
  </si>
  <si>
    <t xml:space="preserve"> 106/5</t>
  </si>
  <si>
    <t xml:space="preserve">  94/5</t>
  </si>
  <si>
    <t xml:space="preserve">  91/6</t>
  </si>
  <si>
    <t xml:space="preserve">  91/8</t>
  </si>
  <si>
    <t xml:space="preserve"> 78/10</t>
  </si>
  <si>
    <t xml:space="preserve"> 110/14</t>
  </si>
  <si>
    <t xml:space="preserve">  95/12</t>
  </si>
  <si>
    <t xml:space="preserve">  97/11</t>
  </si>
  <si>
    <t xml:space="preserve"> 5.54,0</t>
  </si>
  <si>
    <t xml:space="preserve"> 6.08,7</t>
  </si>
  <si>
    <t xml:space="preserve"> 7.08,0</t>
  </si>
  <si>
    <t xml:space="preserve"> 2.49,5</t>
  </si>
  <si>
    <t xml:space="preserve"> 108/6</t>
  </si>
  <si>
    <t xml:space="preserve"> 106/10</t>
  </si>
  <si>
    <t xml:space="preserve">  95/8</t>
  </si>
  <si>
    <t xml:space="preserve">  94/11</t>
  </si>
  <si>
    <t xml:space="preserve"> 6.07,7</t>
  </si>
  <si>
    <t xml:space="preserve"> 5.56,3</t>
  </si>
  <si>
    <t xml:space="preserve"> 7.00,8</t>
  </si>
  <si>
    <t xml:space="preserve"> 113/10</t>
  </si>
  <si>
    <t xml:space="preserve">  98/7</t>
  </si>
  <si>
    <t xml:space="preserve">  93/7</t>
  </si>
  <si>
    <t xml:space="preserve">  90/7</t>
  </si>
  <si>
    <t xml:space="preserve"> 5.54,8</t>
  </si>
  <si>
    <t xml:space="preserve"> 6.03,6</t>
  </si>
  <si>
    <t xml:space="preserve"> 6.55,0</t>
  </si>
  <si>
    <t xml:space="preserve"> 109/7</t>
  </si>
  <si>
    <t xml:space="preserve"> 105/9</t>
  </si>
  <si>
    <t xml:space="preserve">  88/4</t>
  </si>
  <si>
    <t xml:space="preserve"> 6.08,3</t>
  </si>
  <si>
    <t xml:space="preserve"> 7.13,5</t>
  </si>
  <si>
    <t xml:space="preserve"> 2.45,1</t>
  </si>
  <si>
    <t xml:space="preserve"> 114/11</t>
  </si>
  <si>
    <t xml:space="preserve"> 104/8</t>
  </si>
  <si>
    <t xml:space="preserve">  98/9</t>
  </si>
  <si>
    <t xml:space="preserve">  87/5</t>
  </si>
  <si>
    <t xml:space="preserve"> 5.57,3</t>
  </si>
  <si>
    <t xml:space="preserve"> 7.13,9</t>
  </si>
  <si>
    <t xml:space="preserve"> 2.45,4</t>
  </si>
  <si>
    <t xml:space="preserve"> 111/8</t>
  </si>
  <si>
    <t xml:space="preserve">  97/6</t>
  </si>
  <si>
    <t xml:space="preserve">  99/10</t>
  </si>
  <si>
    <t xml:space="preserve">  89/6</t>
  </si>
  <si>
    <t xml:space="preserve"> 6.10,4</t>
  </si>
  <si>
    <t xml:space="preserve"> 115/17</t>
  </si>
  <si>
    <t xml:space="preserve">  99/15</t>
  </si>
  <si>
    <t xml:space="preserve">  96/14</t>
  </si>
  <si>
    <t xml:space="preserve">  56/12</t>
  </si>
  <si>
    <t xml:space="preserve"> 104/15</t>
  </si>
  <si>
    <t xml:space="preserve"> 6.14,7</t>
  </si>
  <si>
    <t xml:space="preserve"> 7.23,0</t>
  </si>
  <si>
    <t xml:space="preserve"> 2.49,1</t>
  </si>
  <si>
    <t xml:space="preserve"> 119/14</t>
  </si>
  <si>
    <t xml:space="preserve"> 109/12</t>
  </si>
  <si>
    <t xml:space="preserve"> 101/12</t>
  </si>
  <si>
    <t xml:space="preserve">  93/10</t>
  </si>
  <si>
    <t xml:space="preserve"> 6.38,8</t>
  </si>
  <si>
    <t xml:space="preserve"> 2.36,5</t>
  </si>
  <si>
    <t xml:space="preserve">  91/15</t>
  </si>
  <si>
    <t xml:space="preserve"> 6.22,5</t>
  </si>
  <si>
    <t xml:space="preserve"> 6.12,2</t>
  </si>
  <si>
    <t xml:space="preserve"> 7.19,4</t>
  </si>
  <si>
    <t xml:space="preserve"> 2.56,3</t>
  </si>
  <si>
    <t xml:space="preserve"> 118/13</t>
  </si>
  <si>
    <t xml:space="preserve"> 107/11</t>
  </si>
  <si>
    <t xml:space="preserve"> 100/11</t>
  </si>
  <si>
    <t xml:space="preserve">  96/13</t>
  </si>
  <si>
    <t xml:space="preserve"> 6.14,1</t>
  </si>
  <si>
    <t xml:space="preserve"> 6.01,0</t>
  </si>
  <si>
    <t xml:space="preserve"> 7.01,0</t>
  </si>
  <si>
    <t xml:space="preserve"> 116/20</t>
  </si>
  <si>
    <t xml:space="preserve"> 101/16</t>
  </si>
  <si>
    <t xml:space="preserve">  94/17</t>
  </si>
  <si>
    <t xml:space="preserve">  81/14</t>
  </si>
  <si>
    <t xml:space="preserve"> 6.26,8</t>
  </si>
  <si>
    <t xml:space="preserve"> 2.33,5</t>
  </si>
  <si>
    <t xml:space="preserve">  97/32</t>
  </si>
  <si>
    <t xml:space="preserve">  80/26</t>
  </si>
  <si>
    <t xml:space="preserve">  69/21</t>
  </si>
  <si>
    <t xml:space="preserve">  61/16</t>
  </si>
  <si>
    <t xml:space="preserve"> 5.45,6</t>
  </si>
  <si>
    <t xml:space="preserve"> 5.36,6</t>
  </si>
  <si>
    <t xml:space="preserve"> 2.44,1</t>
  </si>
  <si>
    <t xml:space="preserve"> 104/4</t>
  </si>
  <si>
    <t xml:space="preserve">  90/2</t>
  </si>
  <si>
    <t xml:space="preserve">  84/2</t>
  </si>
  <si>
    <t xml:space="preserve">  85/3</t>
  </si>
  <si>
    <t xml:space="preserve"> 6.22,2</t>
  </si>
  <si>
    <t>17.56,6</t>
  </si>
  <si>
    <t xml:space="preserve"> 2.54,9</t>
  </si>
  <si>
    <t xml:space="preserve"> 117/12</t>
  </si>
  <si>
    <t xml:space="preserve"> 5.35,0</t>
  </si>
  <si>
    <t xml:space="preserve"> 6.12,8</t>
  </si>
  <si>
    <t xml:space="preserve"> 9.11,4</t>
  </si>
  <si>
    <t xml:space="preserve"> 4.16,5</t>
  </si>
  <si>
    <t xml:space="preserve"> 1.20</t>
  </si>
  <si>
    <t xml:space="preserve"> 108/18</t>
  </si>
  <si>
    <t xml:space="preserve"> 103/18</t>
  </si>
  <si>
    <t xml:space="preserve"> 5.37,1</t>
  </si>
  <si>
    <t xml:space="preserve"> 7.53,3</t>
  </si>
  <si>
    <t xml:space="preserve"> 3.04,8</t>
  </si>
  <si>
    <t xml:space="preserve"> 101/13</t>
  </si>
  <si>
    <t xml:space="preserve">  99/13</t>
  </si>
  <si>
    <t xml:space="preserve"> 102/12</t>
  </si>
  <si>
    <t xml:space="preserve">  81/9</t>
  </si>
  <si>
    <t xml:space="preserve">  67/7</t>
  </si>
  <si>
    <t xml:space="preserve">  57/8</t>
  </si>
  <si>
    <t xml:space="preserve"> 5.35,5</t>
  </si>
  <si>
    <t xml:space="preserve"> 6.02,7</t>
  </si>
  <si>
    <t xml:space="preserve"> 6.42,1</t>
  </si>
  <si>
    <t xml:space="preserve"> 100/18</t>
  </si>
  <si>
    <t xml:space="preserve"> 103/17</t>
  </si>
  <si>
    <t xml:space="preserve">  81/13</t>
  </si>
  <si>
    <t xml:space="preserve">  87/15</t>
  </si>
  <si>
    <t xml:space="preserve"> 4.44,3</t>
  </si>
  <si>
    <t xml:space="preserve"> 5.52,2</t>
  </si>
  <si>
    <t>CLUTCH</t>
  </si>
  <si>
    <t xml:space="preserve">  15/3</t>
  </si>
  <si>
    <t xml:space="preserve"> 4.55,0</t>
  </si>
  <si>
    <t xml:space="preserve"> 4.55,6</t>
  </si>
  <si>
    <t xml:space="preserve"> 6.06,1</t>
  </si>
  <si>
    <t xml:space="preserve">  32/10</t>
  </si>
  <si>
    <t xml:space="preserve">  42/12</t>
  </si>
  <si>
    <t xml:space="preserve"> 5.16,9</t>
  </si>
  <si>
    <t xml:space="preserve"> 6.25,3</t>
  </si>
  <si>
    <t>AXLE</t>
  </si>
  <si>
    <t xml:space="preserve">  79/24</t>
  </si>
  <si>
    <t xml:space="preserve">  67/20</t>
  </si>
  <si>
    <t xml:space="preserve"> 5.24,9</t>
  </si>
  <si>
    <t xml:space="preserve"> 6.42,5</t>
  </si>
  <si>
    <t xml:space="preserve">  88/12</t>
  </si>
  <si>
    <t xml:space="preserve">  82/14</t>
  </si>
  <si>
    <t xml:space="preserve">  34/11</t>
  </si>
  <si>
    <t xml:space="preserve"> 5.21,9</t>
  </si>
  <si>
    <t xml:space="preserve"> 5.21,6</t>
  </si>
  <si>
    <t xml:space="preserve">  76/9</t>
  </si>
  <si>
    <t xml:space="preserve"> 5.15,5</t>
  </si>
  <si>
    <t xml:space="preserve">  81/26</t>
  </si>
  <si>
    <t xml:space="preserve"> 5.20,3</t>
  </si>
  <si>
    <t xml:space="preserve">  73/21</t>
  </si>
  <si>
    <t xml:space="preserve"> 5.19,3</t>
  </si>
  <si>
    <t xml:space="preserve"> 7.34,7</t>
  </si>
  <si>
    <t xml:space="preserve">  83/10</t>
  </si>
  <si>
    <t xml:space="preserve"> 112/19</t>
  </si>
  <si>
    <t xml:space="preserve"> 5.08,8</t>
  </si>
  <si>
    <t xml:space="preserve">  60/14</t>
  </si>
  <si>
    <t xml:space="preserve">  69/15</t>
  </si>
  <si>
    <t xml:space="preserve"> 5.25,4</t>
  </si>
  <si>
    <t xml:space="preserve">  89/13</t>
  </si>
  <si>
    <t xml:space="preserve"> 5.10,2</t>
  </si>
  <si>
    <t xml:space="preserve">  65/4</t>
  </si>
  <si>
    <t xml:space="preserve"> 6.06,4</t>
  </si>
  <si>
    <t xml:space="preserve"> 112/9</t>
  </si>
  <si>
    <t xml:space="preserve"> 72</t>
  </si>
  <si>
    <t>TC8A</t>
  </si>
  <si>
    <t>8 min. late</t>
  </si>
  <si>
    <t xml:space="preserve">   4</t>
  </si>
  <si>
    <t>SS7S</t>
  </si>
  <si>
    <t xml:space="preserve">  16</t>
  </si>
  <si>
    <t>SS5F</t>
  </si>
  <si>
    <t xml:space="preserve">  22</t>
  </si>
  <si>
    <t>SS6S</t>
  </si>
  <si>
    <t xml:space="preserve">  42</t>
  </si>
  <si>
    <t xml:space="preserve">  43</t>
  </si>
  <si>
    <t>TC8B</t>
  </si>
  <si>
    <t xml:space="preserve">  44</t>
  </si>
  <si>
    <t>SS7F</t>
  </si>
  <si>
    <t xml:space="preserve">  57</t>
  </si>
  <si>
    <t xml:space="preserve">  60</t>
  </si>
  <si>
    <t>SS8S</t>
  </si>
  <si>
    <t xml:space="preserve">  61</t>
  </si>
  <si>
    <t xml:space="preserve">  64</t>
  </si>
  <si>
    <t xml:space="preserve">  67</t>
  </si>
  <si>
    <t xml:space="preserve">  69</t>
  </si>
  <si>
    <t xml:space="preserve">  71</t>
  </si>
  <si>
    <t>SS6F</t>
  </si>
  <si>
    <t xml:space="preserve">  75</t>
  </si>
  <si>
    <t xml:space="preserve">  76</t>
  </si>
  <si>
    <t xml:space="preserve">  80</t>
  </si>
  <si>
    <t xml:space="preserve">  93</t>
  </si>
  <si>
    <t>TC4A</t>
  </si>
  <si>
    <t xml:space="preserve">  95</t>
  </si>
  <si>
    <t>SS8F</t>
  </si>
  <si>
    <t xml:space="preserve"> 101</t>
  </si>
  <si>
    <t xml:space="preserve"> 106</t>
  </si>
  <si>
    <t xml:space="preserve"> 118</t>
  </si>
  <si>
    <t xml:space="preserve"> 120</t>
  </si>
  <si>
    <t>SS5S</t>
  </si>
  <si>
    <t xml:space="preserve"> 131</t>
  </si>
  <si>
    <t xml:space="preserve"> 137</t>
  </si>
  <si>
    <t>FUEL PUMP</t>
  </si>
  <si>
    <t>ELECTRICAL</t>
  </si>
  <si>
    <t xml:space="preserve"> 4.11,3</t>
  </si>
  <si>
    <t xml:space="preserve"> 4.12,3</t>
  </si>
  <si>
    <t>10.07,7</t>
  </si>
  <si>
    <t xml:space="preserve"> 2.09,8</t>
  </si>
  <si>
    <t xml:space="preserve">   4/1</t>
  </si>
  <si>
    <t xml:space="preserve"> 4.22,0</t>
  </si>
  <si>
    <t>10.18,3</t>
  </si>
  <si>
    <t xml:space="preserve"> 2.09,6</t>
  </si>
  <si>
    <t xml:space="preserve"> 4.20,2</t>
  </si>
  <si>
    <t xml:space="preserve"> 4.15,2</t>
  </si>
  <si>
    <t>10.06,9</t>
  </si>
  <si>
    <t xml:space="preserve"> 4.22,4</t>
  </si>
  <si>
    <t xml:space="preserve"> 4.18,9</t>
  </si>
  <si>
    <t>10.20,3</t>
  </si>
  <si>
    <t xml:space="preserve"> 4.25,1</t>
  </si>
  <si>
    <t>10.31,1</t>
  </si>
  <si>
    <t xml:space="preserve"> 4.23,4</t>
  </si>
  <si>
    <t xml:space="preserve"> 4.23,1</t>
  </si>
  <si>
    <t>10.28,7</t>
  </si>
  <si>
    <t xml:space="preserve"> 2.11,0</t>
  </si>
  <si>
    <t xml:space="preserve"> 4.28,5</t>
  </si>
  <si>
    <t xml:space="preserve"> 4.24,9</t>
  </si>
  <si>
    <t>10.35,4</t>
  </si>
  <si>
    <t xml:space="preserve"> 4.31,6</t>
  </si>
  <si>
    <t xml:space="preserve"> 4.33,2</t>
  </si>
  <si>
    <t>10.41,4</t>
  </si>
  <si>
    <t xml:space="preserve"> 4.30,9</t>
  </si>
  <si>
    <t xml:space="preserve"> 4.31,9</t>
  </si>
  <si>
    <t>11.03,7</t>
  </si>
  <si>
    <t xml:space="preserve"> 10/6</t>
  </si>
  <si>
    <t xml:space="preserve"> 4.28,4</t>
  </si>
  <si>
    <t>10.59,3</t>
  </si>
  <si>
    <t xml:space="preserve"> 11/7</t>
  </si>
  <si>
    <t xml:space="preserve"> 4.26,5</t>
  </si>
  <si>
    <t xml:space="preserve"> 4.25,4</t>
  </si>
  <si>
    <t>10.35,9</t>
  </si>
  <si>
    <t xml:space="preserve"> 2.14,9</t>
  </si>
  <si>
    <t xml:space="preserve"> 12/8</t>
  </si>
  <si>
    <t xml:space="preserve"> 4.38,3</t>
  </si>
  <si>
    <t>11.08,2</t>
  </si>
  <si>
    <t xml:space="preserve"> 13/1</t>
  </si>
  <si>
    <t xml:space="preserve"> 4.43,1</t>
  </si>
  <si>
    <t>11.12,3</t>
  </si>
  <si>
    <t>10.51,1</t>
  </si>
  <si>
    <t xml:space="preserve"> 4.49,7</t>
  </si>
  <si>
    <t>11.17,6</t>
  </si>
  <si>
    <t xml:space="preserve"> 2.24,0</t>
  </si>
  <si>
    <t xml:space="preserve">  20/3</t>
  </si>
  <si>
    <t xml:space="preserve"> 4.43,6</t>
  </si>
  <si>
    <t>11.24,3</t>
  </si>
  <si>
    <t xml:space="preserve"> 2.18,7</t>
  </si>
  <si>
    <t>11.30,7</t>
  </si>
  <si>
    <t xml:space="preserve"> 2.17,9</t>
  </si>
  <si>
    <t xml:space="preserve"> 4.44,1</t>
  </si>
  <si>
    <t>11.23,5</t>
  </si>
  <si>
    <t xml:space="preserve"> 2.25,5</t>
  </si>
  <si>
    <t xml:space="preserve"> 19/1</t>
  </si>
  <si>
    <t xml:space="preserve"> 4.47,1</t>
  </si>
  <si>
    <t>11.42,3</t>
  </si>
  <si>
    <t xml:space="preserve"> 2.27,7</t>
  </si>
  <si>
    <t xml:space="preserve"> 4.42,4</t>
  </si>
  <si>
    <t>11.38,5</t>
  </si>
  <si>
    <t xml:space="preserve"> 2.24,5</t>
  </si>
  <si>
    <t xml:space="preserve"> 4.34,1</t>
  </si>
  <si>
    <t xml:space="preserve"> 101/7</t>
  </si>
  <si>
    <t xml:space="preserve">  98/17</t>
  </si>
  <si>
    <t xml:space="preserve"> 4.05,1</t>
  </si>
  <si>
    <t xml:space="preserve">  14/3</t>
  </si>
  <si>
    <t xml:space="preserve">  25/3</t>
  </si>
  <si>
    <t xml:space="preserve">  15/4</t>
  </si>
  <si>
    <t>11.43,4</t>
  </si>
  <si>
    <t xml:space="preserve"> 2.29,2</t>
  </si>
  <si>
    <t xml:space="preserve"> 4.36,4</t>
  </si>
  <si>
    <t>11.34,1</t>
  </si>
  <si>
    <t xml:space="preserve"> 2.15,4</t>
  </si>
  <si>
    <t xml:space="preserve">  13/10</t>
  </si>
  <si>
    <t>11.42,6</t>
  </si>
  <si>
    <t xml:space="preserve">  18/1</t>
  </si>
  <si>
    <t xml:space="preserve">  21/1</t>
  </si>
  <si>
    <t>11.27,3</t>
  </si>
  <si>
    <t xml:space="preserve"> 2.27,9</t>
  </si>
  <si>
    <t xml:space="preserve"> 2.29,0</t>
  </si>
  <si>
    <t xml:space="preserve"> 4.42,5</t>
  </si>
  <si>
    <t xml:space="preserve"> 2.33,3</t>
  </si>
  <si>
    <t xml:space="preserve"> 2.30,5</t>
  </si>
  <si>
    <t>11.21,9</t>
  </si>
  <si>
    <t xml:space="preserve"> 2.18,4</t>
  </si>
  <si>
    <t xml:space="preserve">  16/4</t>
  </si>
  <si>
    <t xml:space="preserve">  16/5</t>
  </si>
  <si>
    <t xml:space="preserve"> 4.50,5</t>
  </si>
  <si>
    <t xml:space="preserve"> 2.19,5</t>
  </si>
  <si>
    <t xml:space="preserve"> 4.56,8</t>
  </si>
  <si>
    <t xml:space="preserve"> 2.25,7</t>
  </si>
  <si>
    <t xml:space="preserve"> 4.52,4</t>
  </si>
  <si>
    <t>11.37,4</t>
  </si>
  <si>
    <t xml:space="preserve"> 2.26,7</t>
  </si>
  <si>
    <t xml:space="preserve"> 4.49,2</t>
  </si>
  <si>
    <t xml:space="preserve"> 2.29,3</t>
  </si>
  <si>
    <t xml:space="preserve">  33/7</t>
  </si>
  <si>
    <t xml:space="preserve"> 4.55,9</t>
  </si>
  <si>
    <t xml:space="preserve"> 2.22,4</t>
  </si>
  <si>
    <t xml:space="preserve">  38/6</t>
  </si>
  <si>
    <t xml:space="preserve"> 4.57,2</t>
  </si>
  <si>
    <t>12.11,1</t>
  </si>
  <si>
    <t xml:space="preserve"> 2.27,2</t>
  </si>
  <si>
    <t xml:space="preserve"> 36/3</t>
  </si>
  <si>
    <t xml:space="preserve"> 4.50,3</t>
  </si>
  <si>
    <t>12.26,5</t>
  </si>
  <si>
    <t xml:space="preserve"> 2.28,7</t>
  </si>
  <si>
    <t xml:space="preserve"> 2.31,0</t>
  </si>
  <si>
    <t xml:space="preserve"> 2.34,7</t>
  </si>
  <si>
    <t xml:space="preserve"> 4.40,1</t>
  </si>
  <si>
    <t>11.34,0</t>
  </si>
  <si>
    <t xml:space="preserve"> 2.29,6</t>
  </si>
  <si>
    <t>12.20,5</t>
  </si>
  <si>
    <t xml:space="preserve"> 2.31,5</t>
  </si>
  <si>
    <t xml:space="preserve"> 4.16,0</t>
  </si>
  <si>
    <t xml:space="preserve">  18</t>
  </si>
  <si>
    <t>SS10S</t>
  </si>
  <si>
    <t xml:space="preserve">  31/9</t>
  </si>
  <si>
    <t xml:space="preserve">  44/4</t>
  </si>
  <si>
    <t xml:space="preserve"> 4.52,9</t>
  </si>
  <si>
    <t xml:space="preserve"> 2.26,9</t>
  </si>
  <si>
    <t xml:space="preserve"> 4.50,1</t>
  </si>
  <si>
    <t xml:space="preserve">  23/7</t>
  </si>
  <si>
    <t xml:space="preserve"> 4.47,6</t>
  </si>
  <si>
    <t xml:space="preserve"> 4.53,4</t>
  </si>
  <si>
    <t xml:space="preserve"> 2.28,1</t>
  </si>
  <si>
    <t xml:space="preserve"> 4.57,6</t>
  </si>
  <si>
    <t xml:space="preserve"> 5.03,8</t>
  </si>
  <si>
    <t xml:space="preserve"> 2.28,4</t>
  </si>
  <si>
    <t xml:space="preserve">  37/3</t>
  </si>
  <si>
    <t xml:space="preserve"> 5.05,7</t>
  </si>
  <si>
    <t xml:space="preserve"> 2.34,4</t>
  </si>
  <si>
    <t xml:space="preserve"> 49/4</t>
  </si>
  <si>
    <t xml:space="preserve"> 5.08,1</t>
  </si>
  <si>
    <t xml:space="preserve"> 2.34,1</t>
  </si>
  <si>
    <t xml:space="preserve"> 5.16,7</t>
  </si>
  <si>
    <t xml:space="preserve"> 2.33,9</t>
  </si>
  <si>
    <t xml:space="preserve">  58/18</t>
  </si>
  <si>
    <t xml:space="preserve"> 2.33,4</t>
  </si>
  <si>
    <t xml:space="preserve"> 5.21,0</t>
  </si>
  <si>
    <t xml:space="preserve"> 2.35,0</t>
  </si>
  <si>
    <t xml:space="preserve"> 2.30,9</t>
  </si>
  <si>
    <t xml:space="preserve"> 5.06,2</t>
  </si>
  <si>
    <t xml:space="preserve"> 2.39,5</t>
  </si>
  <si>
    <t xml:space="preserve"> 5.20,2</t>
  </si>
  <si>
    <t xml:space="preserve"> 35/10</t>
  </si>
  <si>
    <t xml:space="preserve">  69/11</t>
  </si>
  <si>
    <t xml:space="preserve">  74/3</t>
  </si>
  <si>
    <t xml:space="preserve">  73/2</t>
  </si>
  <si>
    <t xml:space="preserve">  31/4</t>
  </si>
  <si>
    <t xml:space="preserve">  72/1</t>
  </si>
  <si>
    <t xml:space="preserve">  30/10</t>
  </si>
  <si>
    <t xml:space="preserve">  59/11</t>
  </si>
  <si>
    <t xml:space="preserve">  24/8</t>
  </si>
  <si>
    <t xml:space="preserve">  55/15</t>
  </si>
  <si>
    <t xml:space="preserve">  80/3</t>
  </si>
  <si>
    <t xml:space="preserve">  42/8</t>
  </si>
  <si>
    <t xml:space="preserve">  54/11</t>
  </si>
  <si>
    <t xml:space="preserve">  37/10</t>
  </si>
  <si>
    <t xml:space="preserve">  76/10</t>
  </si>
  <si>
    <t xml:space="preserve">  47/9</t>
  </si>
  <si>
    <t xml:space="preserve"> 4.58,1</t>
  </si>
  <si>
    <t xml:space="preserve"> 5.12,8</t>
  </si>
  <si>
    <t xml:space="preserve"> 55/8</t>
  </si>
  <si>
    <t xml:space="preserve"> 5.10,1</t>
  </si>
  <si>
    <t xml:space="preserve"> 2.33,1</t>
  </si>
  <si>
    <t xml:space="preserve"> 2.32,1</t>
  </si>
  <si>
    <t xml:space="preserve">  72/23</t>
  </si>
  <si>
    <t xml:space="preserve">  70/22</t>
  </si>
  <si>
    <t xml:space="preserve">  55/7</t>
  </si>
  <si>
    <t xml:space="preserve">  49/6</t>
  </si>
  <si>
    <t xml:space="preserve"> 5.09,6</t>
  </si>
  <si>
    <t xml:space="preserve">  61/9</t>
  </si>
  <si>
    <t xml:space="preserve">  56/9</t>
  </si>
  <si>
    <t xml:space="preserve">  51/6</t>
  </si>
  <si>
    <t xml:space="preserve"> 5.14,3</t>
  </si>
  <si>
    <t xml:space="preserve">  68/20</t>
  </si>
  <si>
    <t xml:space="preserve">  59/18</t>
  </si>
  <si>
    <t xml:space="preserve"> 5.27,2</t>
  </si>
  <si>
    <t xml:space="preserve"> 2.37,5</t>
  </si>
  <si>
    <t xml:space="preserve"> 5.29,3</t>
  </si>
  <si>
    <t xml:space="preserve"> 2.41,6</t>
  </si>
  <si>
    <t xml:space="preserve">  79/1</t>
  </si>
  <si>
    <t xml:space="preserve">  79/3</t>
  </si>
  <si>
    <t xml:space="preserve"> 66/8</t>
  </si>
  <si>
    <t xml:space="preserve"> 5.22,2</t>
  </si>
  <si>
    <t xml:space="preserve">  73/11</t>
  </si>
  <si>
    <t xml:space="preserve">  77/13</t>
  </si>
  <si>
    <t xml:space="preserve"> 2.25,1</t>
  </si>
  <si>
    <t xml:space="preserve"> 5.38,9</t>
  </si>
  <si>
    <t xml:space="preserve"> 2.41,8</t>
  </si>
  <si>
    <t xml:space="preserve">  84/3</t>
  </si>
  <si>
    <t xml:space="preserve">  81/5</t>
  </si>
  <si>
    <t xml:space="preserve"> 70/10</t>
  </si>
  <si>
    <t xml:space="preserve"> 5.32,1</t>
  </si>
  <si>
    <t xml:space="preserve"> 2.35,7</t>
  </si>
  <si>
    <t xml:space="preserve">  80/15</t>
  </si>
  <si>
    <t xml:space="preserve">  72/11</t>
  </si>
  <si>
    <t xml:space="preserve"> 5.42,7</t>
  </si>
  <si>
    <t xml:space="preserve">  85/4</t>
  </si>
  <si>
    <t xml:space="preserve"> 5.44,2</t>
  </si>
  <si>
    <t xml:space="preserve"> 2.43,2</t>
  </si>
  <si>
    <t xml:space="preserve">  83/6</t>
  </si>
  <si>
    <t xml:space="preserve"> 5.52,4</t>
  </si>
  <si>
    <t xml:space="preserve"> 5.49,6</t>
  </si>
  <si>
    <t xml:space="preserve">  88/6</t>
  </si>
  <si>
    <t xml:space="preserve">  87/9</t>
  </si>
  <si>
    <t xml:space="preserve"> 5.52,9</t>
  </si>
  <si>
    <t xml:space="preserve"> 2.44,2</t>
  </si>
  <si>
    <t xml:space="preserve">  91/7</t>
  </si>
  <si>
    <t xml:space="preserve">  85/7</t>
  </si>
  <si>
    <t xml:space="preserve"> 6.02,6</t>
  </si>
  <si>
    <t xml:space="preserve"> 2.41,3</t>
  </si>
  <si>
    <t xml:space="preserve">  93/9</t>
  </si>
  <si>
    <t xml:space="preserve">  78/2</t>
  </si>
  <si>
    <t xml:space="preserve"> 4.58,8</t>
  </si>
  <si>
    <t xml:space="preserve"> 2.26,2</t>
  </si>
  <si>
    <t xml:space="preserve">  52/10</t>
  </si>
  <si>
    <t xml:space="preserve"> 5.56,0</t>
  </si>
  <si>
    <t xml:space="preserve">  92/8</t>
  </si>
  <si>
    <t xml:space="preserve">  76/1</t>
  </si>
  <si>
    <t xml:space="preserve"> 5.42,8</t>
  </si>
  <si>
    <t xml:space="preserve">  86/13</t>
  </si>
  <si>
    <t xml:space="preserve">  64/12</t>
  </si>
  <si>
    <t xml:space="preserve"> 6.21,9</t>
  </si>
  <si>
    <t xml:space="preserve">  96/12</t>
  </si>
  <si>
    <t xml:space="preserve">  86/8</t>
  </si>
  <si>
    <t xml:space="preserve"> 6.13,6</t>
  </si>
  <si>
    <t xml:space="preserve">  95/11</t>
  </si>
  <si>
    <t xml:space="preserve">  94/10</t>
  </si>
  <si>
    <t xml:space="preserve"> 2.33,6</t>
  </si>
  <si>
    <t xml:space="preserve">  81/25</t>
  </si>
  <si>
    <t xml:space="preserve"> 5.38,0</t>
  </si>
  <si>
    <t xml:space="preserve"> 2.41,7</t>
  </si>
  <si>
    <t xml:space="preserve"> 2.50</t>
  </si>
  <si>
    <t xml:space="preserve">  80/4</t>
  </si>
  <si>
    <t xml:space="preserve"> 4.58,5</t>
  </si>
  <si>
    <t xml:space="preserve">  52/7</t>
  </si>
  <si>
    <t xml:space="preserve"> 5.34,6</t>
  </si>
  <si>
    <t xml:space="preserve"> 2.41,9</t>
  </si>
  <si>
    <t xml:space="preserve">  62/10</t>
  </si>
  <si>
    <t xml:space="preserve">  79/2</t>
  </si>
  <si>
    <t xml:space="preserve">  54/8</t>
  </si>
  <si>
    <t xml:space="preserve"> 5.28,7</t>
  </si>
  <si>
    <t xml:space="preserve"> 2.38,6</t>
  </si>
  <si>
    <t xml:space="preserve">  78/14</t>
  </si>
  <si>
    <t xml:space="preserve"> 4.51,3</t>
  </si>
  <si>
    <t xml:space="preserve"> 4.54,7</t>
  </si>
  <si>
    <t xml:space="preserve"> 5.23,7</t>
  </si>
  <si>
    <t xml:space="preserve">  75/13</t>
  </si>
  <si>
    <t xml:space="preserve"> 6.22,8</t>
  </si>
  <si>
    <t xml:space="preserve">  88/16</t>
  </si>
  <si>
    <t>103</t>
  </si>
  <si>
    <t>TC12</t>
  </si>
  <si>
    <t>109</t>
  </si>
  <si>
    <t>TC10</t>
  </si>
  <si>
    <t>2 min. late</t>
  </si>
  <si>
    <t>TC11</t>
  </si>
  <si>
    <t>11 min. early</t>
  </si>
  <si>
    <t>11.00</t>
  </si>
  <si>
    <t>124</t>
  </si>
  <si>
    <t>TC12A</t>
  </si>
  <si>
    <t>17 min. late</t>
  </si>
  <si>
    <t>133</t>
  </si>
  <si>
    <t xml:space="preserve">  27</t>
  </si>
  <si>
    <t>SS11S</t>
  </si>
  <si>
    <t xml:space="preserve">  35</t>
  </si>
  <si>
    <t>SS10F</t>
  </si>
  <si>
    <t xml:space="preserve">  52</t>
  </si>
  <si>
    <t xml:space="preserve">  89</t>
  </si>
  <si>
    <t xml:space="preserve"> 115</t>
  </si>
  <si>
    <t>SS9F</t>
  </si>
  <si>
    <t xml:space="preserve"> 136</t>
  </si>
  <si>
    <t xml:space="preserve"> 9.31,7</t>
  </si>
  <si>
    <t xml:space="preserve"> 9.52,5</t>
  </si>
  <si>
    <t xml:space="preserve"> 1:06.59,4</t>
  </si>
  <si>
    <t xml:space="preserve"> 9.10,5</t>
  </si>
  <si>
    <t>10.04,3</t>
  </si>
  <si>
    <t xml:space="preserve"> 1:07.21,7</t>
  </si>
  <si>
    <t>+ 0.22,3</t>
  </si>
  <si>
    <t xml:space="preserve"> 9.14,9</t>
  </si>
  <si>
    <t>10.06,4</t>
  </si>
  <si>
    <t xml:space="preserve"> 1:07.57,4</t>
  </si>
  <si>
    <t>+ 0.58,0</t>
  </si>
  <si>
    <t xml:space="preserve"> 9.05,4</t>
  </si>
  <si>
    <t>11.07,8</t>
  </si>
  <si>
    <t>OUT OF TYRES</t>
  </si>
  <si>
    <t xml:space="preserve"> 9.36,4</t>
  </si>
  <si>
    <t>10.09,1</t>
  </si>
  <si>
    <t xml:space="preserve"> 1:09.01,0</t>
  </si>
  <si>
    <t>+ 2.01,6</t>
  </si>
  <si>
    <t xml:space="preserve"> 9.22,6</t>
  </si>
  <si>
    <t>10.13,7</t>
  </si>
  <si>
    <t xml:space="preserve"> 1:09.01,2</t>
  </si>
  <si>
    <t>+ 2.01,8</t>
  </si>
  <si>
    <t xml:space="preserve">  6/1</t>
  </si>
  <si>
    <t xml:space="preserve"> 9.35,5</t>
  </si>
  <si>
    <t>10.27,4</t>
  </si>
  <si>
    <t xml:space="preserve"> 1:09.50,1</t>
  </si>
  <si>
    <t>+ 2.50,7</t>
  </si>
  <si>
    <t xml:space="preserve">  7/5</t>
  </si>
  <si>
    <t xml:space="preserve"> 9.30,2</t>
  </si>
  <si>
    <t>10.15,5</t>
  </si>
  <si>
    <t xml:space="preserve"> 1:11.07,5</t>
  </si>
  <si>
    <t xml:space="preserve">   5/5</t>
  </si>
  <si>
    <t>+ 4.08,1</t>
  </si>
  <si>
    <t xml:space="preserve"> 9.50,0</t>
  </si>
  <si>
    <t>10.43,0</t>
  </si>
  <si>
    <t xml:space="preserve"> 1:11.15,0</t>
  </si>
  <si>
    <t>+ 4.15,6</t>
  </si>
  <si>
    <t xml:space="preserve"> 9.59,8</t>
  </si>
  <si>
    <t>10.42,0</t>
  </si>
  <si>
    <t xml:space="preserve"> 1:11.59,2</t>
  </si>
  <si>
    <t>+ 4.59,8</t>
  </si>
  <si>
    <t>10.01,4</t>
  </si>
  <si>
    <t>10.48,4</t>
  </si>
  <si>
    <t xml:space="preserve"> 1:12.09,2</t>
  </si>
  <si>
    <t xml:space="preserve">  12/8</t>
  </si>
  <si>
    <t>+ 5.09,8</t>
  </si>
  <si>
    <t xml:space="preserve"> 9.37,1</t>
  </si>
  <si>
    <t xml:space="preserve"> 1:12.51,6</t>
  </si>
  <si>
    <t>+ 5.52,2</t>
  </si>
  <si>
    <t>10.11,5</t>
  </si>
  <si>
    <t>10.39,7</t>
  </si>
  <si>
    <t xml:space="preserve"> 1:13.02,5</t>
  </si>
  <si>
    <t>+ 6.03,1</t>
  </si>
  <si>
    <t>10.13,3</t>
  </si>
  <si>
    <t>10.55,3</t>
  </si>
  <si>
    <t xml:space="preserve"> 1:13.46,5</t>
  </si>
  <si>
    <t>+ 6.47,1</t>
  </si>
  <si>
    <t xml:space="preserve"> 14/2</t>
  </si>
  <si>
    <t>10.17,4</t>
  </si>
  <si>
    <t>11.01,8</t>
  </si>
  <si>
    <t xml:space="preserve"> 1:14.16,2</t>
  </si>
  <si>
    <t>+ 7.16,8</t>
  </si>
  <si>
    <t>10.28,5</t>
  </si>
  <si>
    <t>11.19,2</t>
  </si>
  <si>
    <t xml:space="preserve"> 1:14.45,2</t>
  </si>
  <si>
    <t>+ 7.45,8</t>
  </si>
  <si>
    <t xml:space="preserve"> 16/4</t>
  </si>
  <si>
    <t>10.24,1</t>
  </si>
  <si>
    <t>11.32,0</t>
  </si>
  <si>
    <t xml:space="preserve"> 1:15.02,3</t>
  </si>
  <si>
    <t>+ 8.02,9</t>
  </si>
  <si>
    <t>10.21,4</t>
  </si>
  <si>
    <t>11.47,8</t>
  </si>
  <si>
    <t xml:space="preserve"> 1:15.22,8</t>
  </si>
  <si>
    <t>+ 8.23,4</t>
  </si>
  <si>
    <t>10.35,6</t>
  </si>
  <si>
    <t>11.26,5</t>
  </si>
  <si>
    <t xml:space="preserve"> 1:16.25,0</t>
  </si>
  <si>
    <t>+ 9.25,6</t>
  </si>
  <si>
    <t>10.32,2</t>
  </si>
  <si>
    <t>11.16,1</t>
  </si>
  <si>
    <t xml:space="preserve"> 1:15.24,8</t>
  </si>
  <si>
    <t>+ 8.25,4</t>
  </si>
  <si>
    <t>10.23,0</t>
  </si>
  <si>
    <t>11.22,6</t>
  </si>
  <si>
    <t xml:space="preserve"> 1:15.59,7</t>
  </si>
  <si>
    <t>+ 9.00,3</t>
  </si>
  <si>
    <t>10.57,4</t>
  </si>
  <si>
    <t>11.25,7</t>
  </si>
  <si>
    <t>10.48,1</t>
  </si>
  <si>
    <t>11.18,0</t>
  </si>
  <si>
    <t xml:space="preserve"> 1:16.19,2</t>
  </si>
  <si>
    <t>+ 9.19,8</t>
  </si>
  <si>
    <t>11.41,1</t>
  </si>
  <si>
    <t xml:space="preserve"> 1:16.22,6</t>
  </si>
  <si>
    <t>+ 9.23,2</t>
  </si>
  <si>
    <t xml:space="preserve"> 24/1</t>
  </si>
  <si>
    <t>10.50,7</t>
  </si>
  <si>
    <t>11.30,8</t>
  </si>
  <si>
    <t xml:space="preserve"> 1:16.29,9</t>
  </si>
  <si>
    <t>+ 9.30,5</t>
  </si>
  <si>
    <t>10.38,5</t>
  </si>
  <si>
    <t>11.26,2</t>
  </si>
  <si>
    <t xml:space="preserve"> 1:16.39,4</t>
  </si>
  <si>
    <t>+ 9.40,0</t>
  </si>
  <si>
    <t>11.44,8</t>
  </si>
  <si>
    <t xml:space="preserve"> 1:16.45,4</t>
  </si>
  <si>
    <t xml:space="preserve">  27/5</t>
  </si>
  <si>
    <t>+ 9.46,0</t>
  </si>
  <si>
    <t>11.01,3</t>
  </si>
  <si>
    <t>11.53,4</t>
  </si>
  <si>
    <t xml:space="preserve"> 1:18.40,9</t>
  </si>
  <si>
    <t>+11.41,5</t>
  </si>
  <si>
    <t>12.15,8</t>
  </si>
  <si>
    <t xml:space="preserve"> 1:19.32,4</t>
  </si>
  <si>
    <t>+12.33,0</t>
  </si>
  <si>
    <t>11.17,4</t>
  </si>
  <si>
    <t>13.01,8</t>
  </si>
  <si>
    <t xml:space="preserve"> 1:20.46,9</t>
  </si>
  <si>
    <t>+13.47,5</t>
  </si>
  <si>
    <t>11.00,8</t>
  </si>
  <si>
    <t xml:space="preserve"> 1:31.35,7</t>
  </si>
  <si>
    <t>+24.36,3</t>
  </si>
  <si>
    <t>11.27,0</t>
  </si>
  <si>
    <t>12.31,3</t>
  </si>
  <si>
    <t xml:space="preserve"> 1:40.20,2</t>
  </si>
  <si>
    <t>+33.20,8</t>
  </si>
  <si>
    <t xml:space="preserve"> 17/9</t>
  </si>
  <si>
    <t>10.27,2</t>
  </si>
  <si>
    <t>11.20,1</t>
  </si>
  <si>
    <t xml:space="preserve"> 1:15.20,1</t>
  </si>
  <si>
    <t>+ 8.20,7</t>
  </si>
  <si>
    <t>10.27,3</t>
  </si>
  <si>
    <t>11.34,2</t>
  </si>
  <si>
    <t xml:space="preserve"> 1:16.07,4</t>
  </si>
  <si>
    <t>+ 9.08,0</t>
  </si>
  <si>
    <t xml:space="preserve">  22/4</t>
  </si>
  <si>
    <t xml:space="preserve"> 29/7</t>
  </si>
  <si>
    <t>11.21,6</t>
  </si>
  <si>
    <t>11.26,3</t>
  </si>
  <si>
    <t xml:space="preserve"> 1:17.07,4</t>
  </si>
  <si>
    <t>+10.08,0</t>
  </si>
  <si>
    <t xml:space="preserve"> 30/10</t>
  </si>
  <si>
    <t>10.41,0</t>
  </si>
  <si>
    <t>11.59,1</t>
  </si>
  <si>
    <t xml:space="preserve"> 1:17.24,6</t>
  </si>
  <si>
    <t>+10.25,2</t>
  </si>
  <si>
    <t xml:space="preserve"> 31/6</t>
  </si>
  <si>
    <t>12.09,2</t>
  </si>
  <si>
    <t xml:space="preserve"> 1:17.44,4</t>
  </si>
  <si>
    <t xml:space="preserve">  39/6</t>
  </si>
  <si>
    <t>+10.45,0</t>
  </si>
  <si>
    <t>11.03,5</t>
  </si>
  <si>
    <t>11.52,8</t>
  </si>
  <si>
    <t xml:space="preserve"> 1:17.44,9</t>
  </si>
  <si>
    <t>+10.45,5</t>
  </si>
  <si>
    <t xml:space="preserve"> 33/2</t>
  </si>
  <si>
    <t>11.45,7</t>
  </si>
  <si>
    <t xml:space="preserve"> 1:18.00,3</t>
  </si>
  <si>
    <t>+11.00,9</t>
  </si>
  <si>
    <t>10.56,1</t>
  </si>
  <si>
    <t>11.58,9</t>
  </si>
  <si>
    <t xml:space="preserve"> 1:18.09,8</t>
  </si>
  <si>
    <t>+11.10,4</t>
  </si>
  <si>
    <t>10.57,3</t>
  </si>
  <si>
    <t>12.13,0</t>
  </si>
  <si>
    <t xml:space="preserve"> 1:18.11,3</t>
  </si>
  <si>
    <t xml:space="preserve">  33/6</t>
  </si>
  <si>
    <t xml:space="preserve">  41/11</t>
  </si>
  <si>
    <t>+11.11,9</t>
  </si>
  <si>
    <t>10.55,2</t>
  </si>
  <si>
    <t xml:space="preserve"> 1:18.16,4</t>
  </si>
  <si>
    <t>+11.17,0</t>
  </si>
  <si>
    <t xml:space="preserve"> 37/2</t>
  </si>
  <si>
    <t xml:space="preserve">  37/2</t>
  </si>
  <si>
    <t xml:space="preserve"> 38/7</t>
  </si>
  <si>
    <t>11.07,2</t>
  </si>
  <si>
    <t>12.10,2</t>
  </si>
  <si>
    <t xml:space="preserve"> 1:19.07,2</t>
  </si>
  <si>
    <t>+12.07,8</t>
  </si>
  <si>
    <t>11.15,8</t>
  </si>
  <si>
    <t>12.08,8</t>
  </si>
  <si>
    <t xml:space="preserve"> 1:19.50,1</t>
  </si>
  <si>
    <t>+12.50,7</t>
  </si>
  <si>
    <t>11.24,6</t>
  </si>
  <si>
    <t>12.27,2</t>
  </si>
  <si>
    <t xml:space="preserve"> 1:19.53,4</t>
  </si>
  <si>
    <t>+12.54,0</t>
  </si>
  <si>
    <t>12.41,0</t>
  </si>
  <si>
    <t xml:space="preserve"> 1:20.00,0</t>
  </si>
  <si>
    <t>+13.00,6</t>
  </si>
  <si>
    <t>11.31,8</t>
  </si>
  <si>
    <t>12.36,8</t>
  </si>
  <si>
    <t xml:space="preserve"> 1:20.03,5</t>
  </si>
  <si>
    <t>+13.04,1</t>
  </si>
  <si>
    <t>11.44,4</t>
  </si>
  <si>
    <t>12.52,6</t>
  </si>
  <si>
    <t xml:space="preserve"> 1:21.21,1</t>
  </si>
  <si>
    <t>+14.21,7</t>
  </si>
  <si>
    <t>11.34,8</t>
  </si>
  <si>
    <t>12.58,8</t>
  </si>
  <si>
    <t xml:space="preserve"> 1:21.28,2</t>
  </si>
  <si>
    <t>+14.28,8</t>
  </si>
  <si>
    <t>11.20,2</t>
  </si>
  <si>
    <t>12.26,2</t>
  </si>
  <si>
    <t xml:space="preserve"> 1:21.33,0</t>
  </si>
  <si>
    <t>+14.33,6</t>
  </si>
  <si>
    <t>11.36,7</t>
  </si>
  <si>
    <t>12.42,3</t>
  </si>
  <si>
    <t xml:space="preserve"> 1:21.51,1</t>
  </si>
  <si>
    <t>+14.51,7</t>
  </si>
  <si>
    <t>12.33,0</t>
  </si>
  <si>
    <t>13.00,3</t>
  </si>
  <si>
    <t xml:space="preserve"> 1:21.55,0</t>
  </si>
  <si>
    <t>+14.55,6</t>
  </si>
  <si>
    <t>12.06,9</t>
  </si>
  <si>
    <t>13.13,0</t>
  </si>
  <si>
    <t xml:space="preserve"> 1:22.15,0</t>
  </si>
  <si>
    <t>+15.15,6</t>
  </si>
  <si>
    <t>11.37,1</t>
  </si>
  <si>
    <t>12.59,6</t>
  </si>
  <si>
    <t xml:space="preserve"> 1:22.29,1</t>
  </si>
  <si>
    <t>+15.29,7</t>
  </si>
  <si>
    <t>13.25,9</t>
  </si>
  <si>
    <t xml:space="preserve"> 1:23.03,1</t>
  </si>
  <si>
    <t>+16.03,7</t>
  </si>
  <si>
    <t xml:space="preserve"> 1:15.40,7</t>
  </si>
  <si>
    <t>+ 8.41,3</t>
  </si>
  <si>
    <t xml:space="preserve"> 21/2</t>
  </si>
  <si>
    <t>11.20,7</t>
  </si>
  <si>
    <t>12.21,5</t>
  </si>
  <si>
    <t xml:space="preserve"> 1:19.52,4</t>
  </si>
  <si>
    <t xml:space="preserve">  44/12</t>
  </si>
  <si>
    <t>+12.53,0</t>
  </si>
  <si>
    <t xml:space="preserve"> 42/12</t>
  </si>
  <si>
    <t xml:space="preserve">  47/15</t>
  </si>
  <si>
    <t xml:space="preserve"> 43/9</t>
  </si>
  <si>
    <t xml:space="preserve">  51/9</t>
  </si>
  <si>
    <t xml:space="preserve"> 44/3</t>
  </si>
  <si>
    <t>11.34,9</t>
  </si>
  <si>
    <t>12.34,1</t>
  </si>
  <si>
    <t xml:space="preserve"> 1:21.07,9</t>
  </si>
  <si>
    <t>+14.08,5</t>
  </si>
  <si>
    <t xml:space="preserve"> 47/6</t>
  </si>
  <si>
    <t xml:space="preserve"> 48/13</t>
  </si>
  <si>
    <t xml:space="preserve">  51/16</t>
  </si>
  <si>
    <t>11.27,7</t>
  </si>
  <si>
    <t>12.20,4</t>
  </si>
  <si>
    <t xml:space="preserve"> 1:21.28,3</t>
  </si>
  <si>
    <t>+14.28,9</t>
  </si>
  <si>
    <t xml:space="preserve"> 50/14</t>
  </si>
  <si>
    <t xml:space="preserve"> 51/7</t>
  </si>
  <si>
    <t>11.55,5</t>
  </si>
  <si>
    <t>12.51,1</t>
  </si>
  <si>
    <t xml:space="preserve"> 1:21.34,2</t>
  </si>
  <si>
    <t>+14.34,8</t>
  </si>
  <si>
    <t xml:space="preserve"> 52/5</t>
  </si>
  <si>
    <t>11.39,2</t>
  </si>
  <si>
    <t>12.28,2</t>
  </si>
  <si>
    <t xml:space="preserve"> 1:21.43,1</t>
  </si>
  <si>
    <t>+14.43,7</t>
  </si>
  <si>
    <t xml:space="preserve"> 53/6</t>
  </si>
  <si>
    <t xml:space="preserve"> 54/15</t>
  </si>
  <si>
    <t xml:space="preserve">  75/23</t>
  </si>
  <si>
    <t xml:space="preserve"> 56/16</t>
  </si>
  <si>
    <t xml:space="preserve"> 57/9</t>
  </si>
  <si>
    <t>11.56,3</t>
  </si>
  <si>
    <t>13.14,3</t>
  </si>
  <si>
    <t xml:space="preserve"> 1:22.36,2</t>
  </si>
  <si>
    <t xml:space="preserve">  63/9</t>
  </si>
  <si>
    <t>+15.36,8</t>
  </si>
  <si>
    <t>11.56,8</t>
  </si>
  <si>
    <t>13.18,4</t>
  </si>
  <si>
    <t xml:space="preserve"> 1:23.00,2</t>
  </si>
  <si>
    <t>+16.00,8</t>
  </si>
  <si>
    <t>11.58,6</t>
  </si>
  <si>
    <t>13.34,8</t>
  </si>
  <si>
    <t xml:space="preserve"> 1:23.45,6</t>
  </si>
  <si>
    <t>+16.46,2</t>
  </si>
  <si>
    <t xml:space="preserve"> 61/1</t>
  </si>
  <si>
    <t>11.57,2</t>
  </si>
  <si>
    <t>14.01,2</t>
  </si>
  <si>
    <t xml:space="preserve"> 1:24.53,7</t>
  </si>
  <si>
    <t xml:space="preserve">  64/1</t>
  </si>
  <si>
    <t>+17.54,3</t>
  </si>
  <si>
    <t xml:space="preserve"> 62/7</t>
  </si>
  <si>
    <t>12.03,6</t>
  </si>
  <si>
    <t>13.47,4</t>
  </si>
  <si>
    <t xml:space="preserve"> 1:24.58,5</t>
  </si>
  <si>
    <t xml:space="preserve">  67/9</t>
  </si>
  <si>
    <t>+17.59,1</t>
  </si>
  <si>
    <t xml:space="preserve"> 63/10</t>
  </si>
  <si>
    <t>12.21,0</t>
  </si>
  <si>
    <t xml:space="preserve"> 1:25.33,6</t>
  </si>
  <si>
    <t xml:space="preserve">  67/11</t>
  </si>
  <si>
    <t>+18.34,2</t>
  </si>
  <si>
    <t xml:space="preserve"> 64/2</t>
  </si>
  <si>
    <t>12.00,5</t>
  </si>
  <si>
    <t>13.49,7</t>
  </si>
  <si>
    <t xml:space="preserve"> 1:26.02,0</t>
  </si>
  <si>
    <t xml:space="preserve">  66/2</t>
  </si>
  <si>
    <t xml:space="preserve">  69/1</t>
  </si>
  <si>
    <t>+19.02,6</t>
  </si>
  <si>
    <t xml:space="preserve"> 65/11</t>
  </si>
  <si>
    <t>11.21,7</t>
  </si>
  <si>
    <t>12.50,0</t>
  </si>
  <si>
    <t xml:space="preserve"> 1:26.11,2</t>
  </si>
  <si>
    <t xml:space="preserve">  46/8</t>
  </si>
  <si>
    <t>+19.11,8</t>
  </si>
  <si>
    <t>12.12,7</t>
  </si>
  <si>
    <t>14.13,3</t>
  </si>
  <si>
    <t xml:space="preserve"> 1:26.18,4</t>
  </si>
  <si>
    <t>+19.19,0</t>
  </si>
  <si>
    <t xml:space="preserve"> 67/3</t>
  </si>
  <si>
    <t>12.34,0</t>
  </si>
  <si>
    <t>14.00,6</t>
  </si>
  <si>
    <t xml:space="preserve"> 1:27.15,0</t>
  </si>
  <si>
    <t xml:space="preserve">  76/4</t>
  </si>
  <si>
    <t xml:space="preserve">  70/2</t>
  </si>
  <si>
    <t>+20.15,6</t>
  </si>
  <si>
    <t xml:space="preserve"> 68/4</t>
  </si>
  <si>
    <t>14.07,1</t>
  </si>
  <si>
    <t xml:space="preserve"> 1:27.30,3</t>
  </si>
  <si>
    <t xml:space="preserve">  77/5</t>
  </si>
  <si>
    <t xml:space="preserve">  73/5</t>
  </si>
  <si>
    <t>+20.30,9</t>
  </si>
  <si>
    <t xml:space="preserve"> 69/5</t>
  </si>
  <si>
    <t>14.01,0</t>
  </si>
  <si>
    <t xml:space="preserve"> 1:28.14,4</t>
  </si>
  <si>
    <t xml:space="preserve">  71/3</t>
  </si>
  <si>
    <t>+21.15,0</t>
  </si>
  <si>
    <t>13.03,8</t>
  </si>
  <si>
    <t>14.34,7</t>
  </si>
  <si>
    <t xml:space="preserve"> 1:29.07,7</t>
  </si>
  <si>
    <t xml:space="preserve">  83/11</t>
  </si>
  <si>
    <t>+22.08,3</t>
  </si>
  <si>
    <t xml:space="preserve"> 71/6</t>
  </si>
  <si>
    <t>12.56,1</t>
  </si>
  <si>
    <t>14.20,3</t>
  </si>
  <si>
    <t xml:space="preserve"> 1:29.18,8</t>
  </si>
  <si>
    <t xml:space="preserve">  81/8</t>
  </si>
  <si>
    <t xml:space="preserve">  75/6</t>
  </si>
  <si>
    <t>+22.19,4</t>
  </si>
  <si>
    <t>13.17,0</t>
  </si>
  <si>
    <t>14.54,7</t>
  </si>
  <si>
    <t xml:space="preserve"> 1:29.48,2</t>
  </si>
  <si>
    <t xml:space="preserve">  78/7</t>
  </si>
  <si>
    <t>+22.48,8</t>
  </si>
  <si>
    <t xml:space="preserve"> 73/20</t>
  </si>
  <si>
    <t>11.42,7</t>
  </si>
  <si>
    <t>12.43,4</t>
  </si>
  <si>
    <t xml:space="preserve"> 1:31.19,2</t>
  </si>
  <si>
    <t>+24.19,8</t>
  </si>
  <si>
    <t xml:space="preserve"> 74/12</t>
  </si>
  <si>
    <t>13.25,7</t>
  </si>
  <si>
    <t>15.25,6</t>
  </si>
  <si>
    <t xml:space="preserve"> 1:31.24,6</t>
  </si>
  <si>
    <t xml:space="preserve">  85/12</t>
  </si>
  <si>
    <t>+24.25,2</t>
  </si>
  <si>
    <t xml:space="preserve"> 75/21</t>
  </si>
  <si>
    <t xml:space="preserve"> 76/8</t>
  </si>
  <si>
    <t>15.01,7</t>
  </si>
  <si>
    <t xml:space="preserve"> 1:32.05,3</t>
  </si>
  <si>
    <t xml:space="preserve">  79/7</t>
  </si>
  <si>
    <t xml:space="preserve">  79/8</t>
  </si>
  <si>
    <t>+25.05,9</t>
  </si>
  <si>
    <t xml:space="preserve"> 77/9</t>
  </si>
  <si>
    <t>13.43,2</t>
  </si>
  <si>
    <t>15.30,4</t>
  </si>
  <si>
    <t xml:space="preserve"> 1:33.12,6</t>
  </si>
  <si>
    <t>+26.13,2</t>
  </si>
  <si>
    <t>13.30,9</t>
  </si>
  <si>
    <t>15.10,1</t>
  </si>
  <si>
    <t xml:space="preserve"> 1:35.01,7</t>
  </si>
  <si>
    <t>+28.02,3</t>
  </si>
  <si>
    <t xml:space="preserve"> 79/9</t>
  </si>
  <si>
    <t>11.45,0</t>
  </si>
  <si>
    <t>12.49,9</t>
  </si>
  <si>
    <t xml:space="preserve"> 1:38.28,8</t>
  </si>
  <si>
    <t xml:space="preserve">  60/8</t>
  </si>
  <si>
    <t>+31.29,4</t>
  </si>
  <si>
    <t xml:space="preserve"> 80/10</t>
  </si>
  <si>
    <t>12.16,1</t>
  </si>
  <si>
    <t>18.37,7</t>
  </si>
  <si>
    <t xml:space="preserve">  84/22</t>
  </si>
  <si>
    <t>14.33,1</t>
  </si>
  <si>
    <t xml:space="preserve"> 1:43.27,8</t>
  </si>
  <si>
    <t>+36.28,4</t>
  </si>
  <si>
    <t>17.40,3</t>
  </si>
  <si>
    <t>11.12,2</t>
  </si>
  <si>
    <t xml:space="preserve">  78/6</t>
  </si>
  <si>
    <t xml:space="preserve">   3</t>
  </si>
  <si>
    <t>SS14F</t>
  </si>
  <si>
    <t xml:space="preserve"> 103</t>
  </si>
  <si>
    <t xml:space="preserve">  56</t>
  </si>
  <si>
    <t>SS13F</t>
  </si>
  <si>
    <t xml:space="preserve"> 112</t>
  </si>
  <si>
    <t xml:space="preserve"> 132</t>
  </si>
  <si>
    <t>SS14S</t>
  </si>
  <si>
    <t xml:space="preserve">  46</t>
  </si>
  <si>
    <t>SS13S</t>
  </si>
  <si>
    <t xml:space="preserve">  36</t>
  </si>
  <si>
    <t xml:space="preserve"> 124</t>
  </si>
  <si>
    <t>Started  128 /  Finished   82</t>
  </si>
  <si>
    <t xml:space="preserve">   1</t>
  </si>
  <si>
    <t xml:space="preserve">   5</t>
  </si>
  <si>
    <t xml:space="preserve">   9</t>
  </si>
  <si>
    <t xml:space="preserve">   2</t>
  </si>
  <si>
    <t xml:space="preserve">   8</t>
  </si>
  <si>
    <t xml:space="preserve">  12</t>
  </si>
  <si>
    <t xml:space="preserve">   6</t>
  </si>
  <si>
    <t xml:space="preserve">  14</t>
  </si>
  <si>
    <t xml:space="preserve">  17</t>
  </si>
  <si>
    <t xml:space="preserve">  11</t>
  </si>
  <si>
    <t>Started    7 /  Finished    3</t>
  </si>
  <si>
    <t xml:space="preserve">  19</t>
  </si>
  <si>
    <t xml:space="preserve">  48</t>
  </si>
  <si>
    <t>Started   12 /  Finished   10</t>
  </si>
  <si>
    <t>+ 0.35,7</t>
  </si>
  <si>
    <t>+ 1.39,3</t>
  </si>
  <si>
    <t>Started    1 /  Finished    1</t>
  </si>
  <si>
    <t>Started    5 /  Finished    3</t>
  </si>
  <si>
    <t xml:space="preserve">  32</t>
  </si>
  <si>
    <t xml:space="preserve">  31</t>
  </si>
  <si>
    <t>+ 0.34,9</t>
  </si>
  <si>
    <t xml:space="preserve">  28</t>
  </si>
  <si>
    <t>+ 1.00,2</t>
  </si>
  <si>
    <t>Started   18 /  Finished   12</t>
  </si>
  <si>
    <t>+ 1.24,9</t>
  </si>
  <si>
    <t>+ 2.09,1</t>
  </si>
  <si>
    <t>Started   32 /  Finished   22</t>
  </si>
  <si>
    <t xml:space="preserve">  24</t>
  </si>
  <si>
    <t xml:space="preserve">  21</t>
  </si>
  <si>
    <t>+ 0.29,7</t>
  </si>
  <si>
    <t xml:space="preserve">  23</t>
  </si>
  <si>
    <t>+ 1.36,3</t>
  </si>
  <si>
    <t>Started   22 /  Finished   10</t>
  </si>
  <si>
    <t xml:space="preserve">  53</t>
  </si>
  <si>
    <t xml:space="preserve">  81</t>
  </si>
  <si>
    <t>+ 1.30,4</t>
  </si>
  <si>
    <t xml:space="preserve">  73</t>
  </si>
  <si>
    <t>+ 3.20,2</t>
  </si>
  <si>
    <t>Started   16 /  Finished   11</t>
  </si>
  <si>
    <t xml:space="preserve">  33</t>
  </si>
  <si>
    <t xml:space="preserve">  37</t>
  </si>
  <si>
    <t>+ 2.01,5</t>
  </si>
  <si>
    <t xml:space="preserve">  92</t>
  </si>
  <si>
    <t>+ 3.24,1</t>
  </si>
  <si>
    <t>Started   15 /  Finished   10</t>
  </si>
  <si>
    <t xml:space="preserve"> 122</t>
  </si>
  <si>
    <t xml:space="preserve"> 123</t>
  </si>
  <si>
    <t>+ 1.08,3</t>
  </si>
  <si>
    <t xml:space="preserve"> 121</t>
  </si>
  <si>
    <t>+ 2.21,3</t>
  </si>
  <si>
    <t>Avg.speed of winner  118.24 km/h</t>
  </si>
  <si>
    <t xml:space="preserve"> 132.68 km/h</t>
  </si>
  <si>
    <t xml:space="preserve"> 130.86 km/h</t>
  </si>
  <si>
    <t xml:space="preserve"> 115.75 km/h</t>
  </si>
  <si>
    <t xml:space="preserve"> 120.99 km/h</t>
  </si>
  <si>
    <t xml:space="preserve"> 127.18 km/h</t>
  </si>
  <si>
    <t xml:space="preserve"> 123.66 km/h</t>
  </si>
  <si>
    <t xml:space="preserve"> 120.04 km/h</t>
  </si>
  <si>
    <t xml:space="preserve"> 116.32 km/h</t>
  </si>
  <si>
    <t xml:space="preserve"> 105.72 km/h</t>
  </si>
  <si>
    <t xml:space="preserve"> 124.02 km/h</t>
  </si>
  <si>
    <t xml:space="preserve"> 125.02 km/h</t>
  </si>
  <si>
    <t xml:space="preserve"> 106.47 km/h</t>
  </si>
  <si>
    <t xml:space="preserve"> 110.29 km/h</t>
  </si>
  <si>
    <t xml:space="preserve"> 119.65 km/h</t>
  </si>
  <si>
    <t xml:space="preserve"> 116.03 km/h</t>
  </si>
  <si>
    <t xml:space="preserve"> 110.89 km/h</t>
  </si>
  <si>
    <t xml:space="preserve"> 108.35 km/h</t>
  </si>
  <si>
    <t xml:space="preserve">  97.93 km/h</t>
  </si>
  <si>
    <t xml:space="preserve"> 31 Iivari/Kallio</t>
  </si>
  <si>
    <t xml:space="preserve"> 24 Niinemets/Allika</t>
  </si>
  <si>
    <t xml:space="preserve"> 116.56 km/h</t>
  </si>
  <si>
    <t xml:space="preserve"> 101.15 km/h</t>
  </si>
  <si>
    <t xml:space="preserve"> 103.35 km/h</t>
  </si>
  <si>
    <t xml:space="preserve"> 111.72 km/h</t>
  </si>
  <si>
    <t xml:space="preserve"> 105.44 km/h</t>
  </si>
  <si>
    <t xml:space="preserve"> 102.08 km/h</t>
  </si>
  <si>
    <t xml:space="preserve"> 102.14 km/h</t>
  </si>
  <si>
    <t xml:space="preserve">  90.20 km/h</t>
  </si>
  <si>
    <t xml:space="preserve">  3 Kaur/Simm</t>
  </si>
  <si>
    <t xml:space="preserve">  72.77 km/h</t>
  </si>
  <si>
    <t xml:space="preserve">  72.88 km/h</t>
  </si>
  <si>
    <t xml:space="preserve">  67.76 km/h</t>
  </si>
  <si>
    <t xml:space="preserve">  65.34 km/h</t>
  </si>
  <si>
    <t xml:space="preserve">  71.03 km/h</t>
  </si>
  <si>
    <t xml:space="preserve">  65.30 km/h</t>
  </si>
  <si>
    <t xml:space="preserve">  64.85 km/h</t>
  </si>
  <si>
    <t xml:space="preserve">  64.11 km/h</t>
  </si>
  <si>
    <t xml:space="preserve">  59.11 km/h</t>
  </si>
  <si>
    <t xml:space="preserve"> 68 Lee/Nōmmik</t>
  </si>
  <si>
    <t xml:space="preserve"> 14 Bundsen/Loshtshenikov</t>
  </si>
  <si>
    <t xml:space="preserve"> 140.39 km/h</t>
  </si>
  <si>
    <t xml:space="preserve"> 135.59 km/h</t>
  </si>
  <si>
    <t xml:space="preserve"> 121.45 km/h</t>
  </si>
  <si>
    <t xml:space="preserve"> 124.97 km/h</t>
  </si>
  <si>
    <t xml:space="preserve"> 131.40 km/h</t>
  </si>
  <si>
    <t xml:space="preserve"> 127.50 km/h</t>
  </si>
  <si>
    <t xml:space="preserve"> 122.80 km/h</t>
  </si>
  <si>
    <t xml:space="preserve"> 120.66 km/h</t>
  </si>
  <si>
    <t xml:space="preserve"> 107.14 km/h</t>
  </si>
  <si>
    <t xml:space="preserve"> 129.13 km/h</t>
  </si>
  <si>
    <t xml:space="preserve"> 127.66 km/h</t>
  </si>
  <si>
    <t xml:space="preserve"> 119.82 km/h</t>
  </si>
  <si>
    <t xml:space="preserve"> 122.99 km/h</t>
  </si>
  <si>
    <t xml:space="preserve"> 28 Sei/Kasesalu</t>
  </si>
  <si>
    <t xml:space="preserve"> 38 Palmisto/Randma</t>
  </si>
  <si>
    <t xml:space="preserve"> 39 Neuhaus/Reimal</t>
  </si>
  <si>
    <t>136 Mäll/Mäll</t>
  </si>
  <si>
    <t xml:space="preserve"> 126.65 km/h</t>
  </si>
  <si>
    <t xml:space="preserve"> 126.82 km/h</t>
  </si>
  <si>
    <t xml:space="preserve"> 110.19 km/h</t>
  </si>
  <si>
    <t xml:space="preserve"> 121.13 km/h</t>
  </si>
  <si>
    <t xml:space="preserve"> 114.48 km/h</t>
  </si>
  <si>
    <t xml:space="preserve"> 92 Pawlowski/Pawlowski</t>
  </si>
  <si>
    <t xml:space="preserve">  73.50 km/h</t>
  </si>
  <si>
    <t xml:space="preserve">  74.07 km/h</t>
  </si>
  <si>
    <t xml:space="preserve">  68.39 km/h</t>
  </si>
  <si>
    <t xml:space="preserve">  66.02 km/h</t>
  </si>
  <si>
    <t xml:space="preserve">  71.41 km/h</t>
  </si>
  <si>
    <t xml:space="preserve">  66.25 km/h</t>
  </si>
  <si>
    <t xml:space="preserve">  65.48 km/h</t>
  </si>
  <si>
    <t xml:space="preserve">  65.03 km/h</t>
  </si>
  <si>
    <t xml:space="preserve">  59.29 km/h</t>
  </si>
  <si>
    <t xml:space="preserve"> 21 Vask/Tigas</t>
  </si>
  <si>
    <t>129 Nōlvak/Ojaviir</t>
  </si>
  <si>
    <t xml:space="preserve"> 106.92 km/h</t>
  </si>
  <si>
    <t xml:space="preserve"> 112.08 km/h</t>
  </si>
  <si>
    <t xml:space="preserve">  98.12 km/h</t>
  </si>
  <si>
    <t xml:space="preserve"> 106.22 km/h</t>
  </si>
  <si>
    <t xml:space="preserve">  99.67 km/h</t>
  </si>
  <si>
    <t xml:space="preserve">  93.94 km/h</t>
  </si>
  <si>
    <t xml:space="preserve">  95.74 km/h</t>
  </si>
  <si>
    <t xml:space="preserve">  85.23 km/h</t>
  </si>
  <si>
    <t xml:space="preserve"> 129.90 km/h</t>
  </si>
  <si>
    <t xml:space="preserve"> 127.37 km/h</t>
  </si>
  <si>
    <t xml:space="preserve"> 109.78 km/h</t>
  </si>
  <si>
    <t xml:space="preserve"> 113.84 km/h</t>
  </si>
  <si>
    <t xml:space="preserve"> 122.68 km/h</t>
  </si>
  <si>
    <t xml:space="preserve"> 117.45 km/h</t>
  </si>
  <si>
    <t xml:space="preserve"> 111.42 km/h</t>
  </si>
  <si>
    <t xml:space="preserve"> 112.17 km/h</t>
  </si>
  <si>
    <t xml:space="preserve">  92.77 km/h</t>
  </si>
  <si>
    <t>TC14A</t>
  </si>
  <si>
    <t>19 min. late</t>
  </si>
  <si>
    <t xml:space="preserve"> 3.10</t>
  </si>
  <si>
    <t>14.30</t>
  </si>
  <si>
    <t xml:space="preserve"> 82/22</t>
  </si>
  <si>
    <t xml:space="preserve"> 1:44.11,3</t>
  </si>
  <si>
    <t>+37.11,9</t>
  </si>
  <si>
    <t>17:00</t>
  </si>
  <si>
    <t>Skoda Fabia R5</t>
  </si>
  <si>
    <t>17:01</t>
  </si>
  <si>
    <t>Egon Kaur</t>
  </si>
  <si>
    <t>Silver Simm</t>
  </si>
  <si>
    <t>RAUTIO MOTORSPORT</t>
  </si>
  <si>
    <t>17:02</t>
  </si>
  <si>
    <t>17:03</t>
  </si>
  <si>
    <t>Ken Torn</t>
  </si>
  <si>
    <t>Kauri Pannas</t>
  </si>
  <si>
    <t>HT MOTORSPORT</t>
  </si>
  <si>
    <t>17:04</t>
  </si>
  <si>
    <t>Ford Fiesta R5</t>
  </si>
  <si>
    <t>17:05</t>
  </si>
  <si>
    <t>Giedrius Notkus</t>
  </si>
  <si>
    <t>VIADA-MULTIFX</t>
  </si>
  <si>
    <t>17:06</t>
  </si>
  <si>
    <t>17:07</t>
  </si>
  <si>
    <t>PRINTSPORT</t>
  </si>
  <si>
    <t>17:08</t>
  </si>
  <si>
    <t>17:09</t>
  </si>
  <si>
    <t>MIKOLAJ KEMPA</t>
  </si>
  <si>
    <t>17:10</t>
  </si>
  <si>
    <t>17:12</t>
  </si>
  <si>
    <t>Timo Pulkkinen</t>
  </si>
  <si>
    <t>Lasse Miettinen</t>
  </si>
  <si>
    <t>FIN</t>
  </si>
  <si>
    <t>PULKKINEN TIMO</t>
  </si>
  <si>
    <t>Ford Fiesta N5+</t>
  </si>
  <si>
    <t>17:13</t>
  </si>
  <si>
    <t>Kristo Subi</t>
  </si>
  <si>
    <t>Raido Subi</t>
  </si>
  <si>
    <t>17:15</t>
  </si>
  <si>
    <t>17:16</t>
  </si>
  <si>
    <t>Saku Vierimaa</t>
  </si>
  <si>
    <t>Duncan McNiven</t>
  </si>
  <si>
    <t>FIN / GB</t>
  </si>
  <si>
    <t>Volkswagen Polo</t>
  </si>
  <si>
    <t>17:17</t>
  </si>
  <si>
    <t>17:19</t>
  </si>
  <si>
    <t>Marko Ringenberg</t>
  </si>
  <si>
    <t>Martin Valter</t>
  </si>
  <si>
    <t>17:20</t>
  </si>
  <si>
    <t>17:22</t>
  </si>
  <si>
    <t>Ford Fiesta</t>
  </si>
  <si>
    <t>17:23</t>
  </si>
  <si>
    <t>Jaspar Vaher</t>
  </si>
  <si>
    <t>Marti Halling</t>
  </si>
  <si>
    <t>17:25</t>
  </si>
  <si>
    <t>Margus Murakas</t>
  </si>
  <si>
    <t>Rainis Nagel</t>
  </si>
  <si>
    <t>Audi S1</t>
  </si>
  <si>
    <t>17:28</t>
  </si>
  <si>
    <t>Iivari Jooa</t>
  </si>
  <si>
    <t>Kari Kallio</t>
  </si>
  <si>
    <t>KARI KALLIO</t>
  </si>
  <si>
    <t>Ford Fiesta R2T</t>
  </si>
  <si>
    <t>17:29</t>
  </si>
  <si>
    <t>Laur Merisalu</t>
  </si>
  <si>
    <t>Lasma Tole</t>
  </si>
  <si>
    <t>Eugenijus Sladkevicius</t>
  </si>
  <si>
    <t>Justas Viciunas</t>
  </si>
  <si>
    <t>SAMSONAS MOTORSPORT</t>
  </si>
  <si>
    <t>Mitsubishi Mirage</t>
  </si>
  <si>
    <t>Justas Tamasauskas</t>
  </si>
  <si>
    <t>Vaidas Smigelskas</t>
  </si>
  <si>
    <t>ORLEN LIETUVA-MAZEIKIU ASK</t>
  </si>
  <si>
    <t>Ivan Mironov</t>
  </si>
  <si>
    <t>Sergey Denisov</t>
  </si>
  <si>
    <t>MIRONOV IVAN</t>
  </si>
  <si>
    <t>Margus Reek</t>
  </si>
  <si>
    <t>Janar Tänak</t>
  </si>
  <si>
    <t>Janno Pagar</t>
  </si>
  <si>
    <t>Magnus Lepp</t>
  </si>
  <si>
    <t>Kristo Kruuser</t>
  </si>
  <si>
    <t>Priit Kruuser</t>
  </si>
  <si>
    <t>Einar Laipaik</t>
  </si>
  <si>
    <t>Priit Piir</t>
  </si>
  <si>
    <t>Lembit Soe</t>
  </si>
  <si>
    <t>Kalle Ahu</t>
  </si>
  <si>
    <t>17:54</t>
  </si>
  <si>
    <t>Esa Uski</t>
  </si>
  <si>
    <t>Jouni Jäkkilä</t>
  </si>
  <si>
    <t>ESA USKI</t>
  </si>
  <si>
    <t>BMW 325</t>
  </si>
  <si>
    <t>Raik-Karl Aarma</t>
  </si>
  <si>
    <t>Alo Vahtmäe</t>
  </si>
  <si>
    <t>Tarmo Bortnik</t>
  </si>
  <si>
    <t>Rainer Niinepuu</t>
  </si>
  <si>
    <t>Allar Goldberg</t>
  </si>
  <si>
    <t>Kaarel Lääne</t>
  </si>
  <si>
    <t>LGT</t>
  </si>
  <si>
    <t>Rait Sinijärv</t>
  </si>
  <si>
    <t>Kristo Galeta</t>
  </si>
  <si>
    <t>Jonas Sluckus</t>
  </si>
  <si>
    <t>Giedrius Sileikis</t>
  </si>
  <si>
    <t>BMW 320I</t>
  </si>
  <si>
    <t>VAZ 2105</t>
  </si>
  <si>
    <t>Raigo Reimal</t>
  </si>
  <si>
    <t>Roland Poom</t>
  </si>
  <si>
    <t>Karmo Karelson</t>
  </si>
  <si>
    <t>Karol Pert</t>
  </si>
  <si>
    <t>Marko Mättik</t>
  </si>
  <si>
    <t>Fred Nelma</t>
  </si>
  <si>
    <t>LADA VFTS</t>
  </si>
  <si>
    <t>Daniel Lüüding</t>
  </si>
  <si>
    <t>Karmo Rander</t>
  </si>
  <si>
    <t>Ivo Kilpis</t>
  </si>
  <si>
    <t>Artis Cerins</t>
  </si>
  <si>
    <t>ARTIS CERINS</t>
  </si>
  <si>
    <t>Toyota Corolla 1600 GT</t>
  </si>
  <si>
    <t>Mihkel Mändla</t>
  </si>
  <si>
    <t>Kaur Teder</t>
  </si>
  <si>
    <t>Pranko Kōrgesaar</t>
  </si>
  <si>
    <t>BMW Compact E36</t>
  </si>
  <si>
    <t>Oti Maat</t>
  </si>
  <si>
    <t>BMW 318 IS</t>
  </si>
  <si>
    <t>Siim Järveots</t>
  </si>
  <si>
    <t>Priit Järveots</t>
  </si>
  <si>
    <t>BMW 318</t>
  </si>
  <si>
    <t>Kristjan Ojaste</t>
  </si>
  <si>
    <t>Janar Lehtniit</t>
  </si>
  <si>
    <t>Paavo Pajuväli</t>
  </si>
  <si>
    <t>ERKI SPORT</t>
  </si>
  <si>
    <t>Ford Escort RS2000</t>
  </si>
  <si>
    <t>Tiit Pōlluäär</t>
  </si>
  <si>
    <t>Rasmus Vaher</t>
  </si>
  <si>
    <t>Arttu Karttunen</t>
  </si>
  <si>
    <t>Veli Karttunen</t>
  </si>
  <si>
    <t>KARTTUNEN</t>
  </si>
  <si>
    <t>Opel Kadett GSI 16V</t>
  </si>
  <si>
    <t>Taavi Sink</t>
  </si>
  <si>
    <t>Enri Tiitson</t>
  </si>
  <si>
    <t>Raigo Vilbiks</t>
  </si>
  <si>
    <t>Hellu Smorodin</t>
  </si>
  <si>
    <t>Lada Samara</t>
  </si>
  <si>
    <t xml:space="preserve"> 91.</t>
  </si>
  <si>
    <t xml:space="preserve"> 92.</t>
  </si>
  <si>
    <t>Janek Ojala</t>
  </si>
  <si>
    <t>Karl Küttim</t>
  </si>
  <si>
    <t xml:space="preserve"> 93.</t>
  </si>
  <si>
    <t>Siim Nōmme</t>
  </si>
  <si>
    <t>Indrek Hioväin</t>
  </si>
  <si>
    <t xml:space="preserve"> 94.</t>
  </si>
  <si>
    <t xml:space="preserve"> 95.</t>
  </si>
  <si>
    <t>Lauri Peegel</t>
  </si>
  <si>
    <t>Anti Eelmets</t>
  </si>
  <si>
    <t xml:space="preserve"> 96.</t>
  </si>
  <si>
    <t>Kristo Laadre</t>
  </si>
  <si>
    <t xml:space="preserve"> 97.</t>
  </si>
  <si>
    <t>Ants Uustalu</t>
  </si>
  <si>
    <t>Jaan Ohtra</t>
  </si>
  <si>
    <t>BMW Coupe</t>
  </si>
  <si>
    <t xml:space="preserve"> 98.</t>
  </si>
  <si>
    <t xml:space="preserve"> 99.</t>
  </si>
  <si>
    <t>100.</t>
  </si>
  <si>
    <t>Martin Vatter</t>
  </si>
  <si>
    <t>Oliver Peebo</t>
  </si>
  <si>
    <t>101.</t>
  </si>
  <si>
    <t>Toomas Klemmer</t>
  </si>
  <si>
    <t>Kaili Klemmer</t>
  </si>
  <si>
    <t>BMW 323I</t>
  </si>
  <si>
    <t>102.</t>
  </si>
  <si>
    <t>103.</t>
  </si>
  <si>
    <t>Tarmo Kangur</t>
  </si>
  <si>
    <t>104.</t>
  </si>
  <si>
    <t>Priit Guljajev</t>
  </si>
  <si>
    <t>Gerdi Guljajev</t>
  </si>
  <si>
    <t>105.</t>
  </si>
  <si>
    <t>Ott Kuurberg</t>
  </si>
  <si>
    <t>Saimon Köst</t>
  </si>
  <si>
    <t>106.</t>
  </si>
  <si>
    <t>107.</t>
  </si>
  <si>
    <t>Stern Ilves</t>
  </si>
  <si>
    <t>Jonar Ilves</t>
  </si>
  <si>
    <t>IZ 412</t>
  </si>
  <si>
    <t>108.</t>
  </si>
  <si>
    <t>Mihkel Vaher</t>
  </si>
  <si>
    <t>Indrek Kuller</t>
  </si>
  <si>
    <t>109.</t>
  </si>
  <si>
    <t>Raigo Uusjärv</t>
  </si>
  <si>
    <t>Kristo Parve</t>
  </si>
  <si>
    <t>110.</t>
  </si>
  <si>
    <t>Erliko Parisalu</t>
  </si>
  <si>
    <t>18:49</t>
  </si>
  <si>
    <t>111.</t>
  </si>
  <si>
    <t>Peeter Tammoja</t>
  </si>
  <si>
    <t>Janno Tapo</t>
  </si>
  <si>
    <t>18:50</t>
  </si>
  <si>
    <t>112.</t>
  </si>
  <si>
    <t>Rauno Ollema</t>
  </si>
  <si>
    <t>Kristjan Must</t>
  </si>
  <si>
    <t>113.</t>
  </si>
  <si>
    <t>Markus Pruul</t>
  </si>
  <si>
    <t>Geito Reek</t>
  </si>
  <si>
    <t>114.</t>
  </si>
  <si>
    <t>Indrek Tulp</t>
  </si>
  <si>
    <t>Rivo Hell</t>
  </si>
  <si>
    <t>115.</t>
  </si>
  <si>
    <t>Maero Pruul</t>
  </si>
  <si>
    <t>116.</t>
  </si>
  <si>
    <t>Mart Loitjärv</t>
  </si>
  <si>
    <t>Geilo Valdmann</t>
  </si>
  <si>
    <t>117.</t>
  </si>
  <si>
    <t>Priit Mäemurd</t>
  </si>
  <si>
    <t>Raimo Kook</t>
  </si>
  <si>
    <t>118.</t>
  </si>
  <si>
    <t>Timo Tooming</t>
  </si>
  <si>
    <t>Karl Koosa</t>
  </si>
  <si>
    <t>119.</t>
  </si>
  <si>
    <t>Vilmantas Padegimas</t>
  </si>
  <si>
    <t>Tomas Zamara</t>
  </si>
  <si>
    <t>PILENAI ALYTAUS RAJ.TSK</t>
  </si>
  <si>
    <t>120.</t>
  </si>
  <si>
    <t>121.</t>
  </si>
  <si>
    <t>122.</t>
  </si>
  <si>
    <t>123.</t>
  </si>
  <si>
    <t>124.</t>
  </si>
  <si>
    <t>19:03</t>
  </si>
  <si>
    <t>125.</t>
  </si>
  <si>
    <t>19:04</t>
  </si>
  <si>
    <t>126.</t>
  </si>
  <si>
    <t>Gunnar Heina</t>
  </si>
  <si>
    <t>19:05</t>
  </si>
  <si>
    <t>127.</t>
  </si>
  <si>
    <t>19:06</t>
  </si>
  <si>
    <t>128.</t>
  </si>
  <si>
    <t>Ats Nōlvak</t>
  </si>
  <si>
    <t>Mairo Ojaviir</t>
  </si>
  <si>
    <t>19:07</t>
  </si>
  <si>
    <t>Ants Kristall</t>
  </si>
  <si>
    <t>Daniel Ling</t>
  </si>
  <si>
    <t>Madis Kümmel</t>
  </si>
  <si>
    <t>Gaz 52</t>
  </si>
  <si>
    <t>Rünno Niitsalu</t>
  </si>
  <si>
    <t>Aaro Tiiroja</t>
  </si>
  <si>
    <t>Heigo Ojasaar</t>
  </si>
  <si>
    <t>Keir Järvsaar</t>
  </si>
  <si>
    <t>Mart Mäll</t>
  </si>
  <si>
    <t>Marcus Mäll</t>
  </si>
  <si>
    <t>Franek Veeber</t>
  </si>
  <si>
    <t>Sander Pärn</t>
  </si>
  <si>
    <t xml:space="preserve">Safety 3 </t>
  </si>
  <si>
    <t xml:space="preserve">Safety 2 </t>
  </si>
  <si>
    <t xml:space="preserve">Safety 1 </t>
  </si>
  <si>
    <t>16:40</t>
  </si>
  <si>
    <t>16:46</t>
  </si>
  <si>
    <t>16:54</t>
  </si>
  <si>
    <t>16:49</t>
  </si>
  <si>
    <t>16:51</t>
  </si>
  <si>
    <t>16:56</t>
  </si>
  <si>
    <t>54. Saaremaa Rally 2021</t>
  </si>
  <si>
    <t>October 08-09, 2021</t>
  </si>
  <si>
    <t>Saaremaa</t>
  </si>
  <si>
    <t>Stardiprotokoll  / Startlist for Day 2 ,  TC4B</t>
  </si>
  <si>
    <t>06:40</t>
  </si>
  <si>
    <t>06:46</t>
  </si>
  <si>
    <t>06:54</t>
  </si>
  <si>
    <t>06:49</t>
  </si>
  <si>
    <t>06:51</t>
  </si>
  <si>
    <t>06:56</t>
  </si>
  <si>
    <t>Results Day 1</t>
  </si>
  <si>
    <t>11</t>
  </si>
  <si>
    <t>12</t>
  </si>
  <si>
    <t>13</t>
  </si>
  <si>
    <t>Power Stage - Special Stage 13</t>
  </si>
  <si>
    <t>10</t>
  </si>
  <si>
    <t>EMV3</t>
  </si>
  <si>
    <t>Georg Gross</t>
  </si>
  <si>
    <t>Ford Fiesta WRC</t>
  </si>
  <si>
    <t>Drivers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</si>
  <si>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</si>
  <si>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</si>
  <si>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</si>
  <si>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</si>
  <si>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</si>
  <si>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</si>
  <si>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</si>
  <si>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</si>
  <si>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</si>
  <si>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</si>
  <si>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</si>
  <si>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</si>
  <si>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</si>
  <si>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</si>
  <si>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</si>
  <si>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</si>
  <si>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</si>
  <si>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</si>
  <si>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</si>
  <si>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</si>
  <si>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</si>
  <si>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</si>
  <si>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</si>
  <si>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</si>
  <si>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</si>
  <si>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</si>
  <si>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</si>
  <si>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</si>
  <si>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</si>
  <si>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</si>
  <si>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</si>
  <si>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</si>
  <si>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</si>
  <si>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</si>
  <si>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</si>
  <si>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 xml:space="preserve">    Special stages</t>
  </si>
  <si>
    <t>EST</t>
  </si>
  <si>
    <t>ALM MOTORSPORT</t>
  </si>
  <si>
    <t>Kaspar Kasari</t>
  </si>
  <si>
    <t>OT RACING</t>
  </si>
  <si>
    <t xml:space="preserve">00 </t>
  </si>
  <si>
    <t xml:space="preserve">0 </t>
  </si>
  <si>
    <t>Priit Koik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</si>
  <si>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</si>
  <si>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</si>
  <si>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</si>
  <si>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</si>
  <si>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</si>
  <si>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</si>
  <si>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</si>
  <si>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</si>
  <si>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</si>
  <si>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</si>
  <si>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</si>
  <si>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</si>
  <si>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</si>
  <si>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</si>
  <si>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>7</t>
  </si>
  <si>
    <t>TEHASE AUTO</t>
  </si>
  <si>
    <t>CKR ESTONIA</t>
  </si>
  <si>
    <t xml:space="preserve">000 </t>
  </si>
  <si>
    <t>MV1</t>
  </si>
  <si>
    <t>MV2</t>
  </si>
  <si>
    <t>KAUR MOTORSPORT</t>
  </si>
  <si>
    <t>MURAKAS RACING TEAM</t>
  </si>
  <si>
    <t>POL</t>
  </si>
  <si>
    <t xml:space="preserve"> 15.</t>
  </si>
  <si>
    <t>Radik Shaymiev</t>
  </si>
  <si>
    <t>TAIF MOTORSPORT</t>
  </si>
  <si>
    <t xml:space="preserve"> 16.</t>
  </si>
  <si>
    <t xml:space="preserve"> 17.</t>
  </si>
  <si>
    <t xml:space="preserve"> 18.</t>
  </si>
  <si>
    <t>Mikolaj Kempa</t>
  </si>
  <si>
    <t>Marcin Szeja</t>
  </si>
  <si>
    <t xml:space="preserve"> 19.</t>
  </si>
  <si>
    <t>MV4</t>
  </si>
  <si>
    <t xml:space="preserve"> 20.</t>
  </si>
  <si>
    <t>Karl-Markus Sei</t>
  </si>
  <si>
    <t>Tanel Kasesalu</t>
  </si>
  <si>
    <t xml:space="preserve"> 21.</t>
  </si>
  <si>
    <t xml:space="preserve"> 22.</t>
  </si>
  <si>
    <t>Rainis Raidma</t>
  </si>
  <si>
    <t xml:space="preserve"> 23.</t>
  </si>
  <si>
    <t>MV5</t>
  </si>
  <si>
    <t>Ranno Bundsen</t>
  </si>
  <si>
    <t>Robert Loshtshenikov</t>
  </si>
  <si>
    <t>A1M MOTORSPORT</t>
  </si>
  <si>
    <t xml:space="preserve"> 24.</t>
  </si>
  <si>
    <t xml:space="preserve"> 25.</t>
  </si>
  <si>
    <t xml:space="preserve"> 26.</t>
  </si>
  <si>
    <t>Mitsubishi Lancer Evo 9</t>
  </si>
  <si>
    <t xml:space="preserve"> 27.</t>
  </si>
  <si>
    <t>KUPATAMA MOTORSPORT</t>
  </si>
  <si>
    <t xml:space="preserve"> 28.</t>
  </si>
  <si>
    <t xml:space="preserve"> 29.</t>
  </si>
  <si>
    <t xml:space="preserve"> 30.</t>
  </si>
  <si>
    <t xml:space="preserve"> 31.</t>
  </si>
  <si>
    <t>Allan Popov</t>
  </si>
  <si>
    <t xml:space="preserve"> 32.</t>
  </si>
  <si>
    <t>Siim Liivamägi</t>
  </si>
  <si>
    <t>Edvin Parisalu</t>
  </si>
  <si>
    <t xml:space="preserve"> 33.</t>
  </si>
  <si>
    <t>MV6</t>
  </si>
  <si>
    <t>MRF MOTORSPORT</t>
  </si>
  <si>
    <t>BMW M3</t>
  </si>
  <si>
    <t xml:space="preserve"> 34.</t>
  </si>
  <si>
    <t>Raiko Aru</t>
  </si>
  <si>
    <t>Veiko Kullamäe</t>
  </si>
  <si>
    <t>BMW 1M</t>
  </si>
  <si>
    <t xml:space="preserve"> 35.</t>
  </si>
  <si>
    <t>Taavi Niinemets</t>
  </si>
  <si>
    <t>Esko Allika</t>
  </si>
  <si>
    <t>JUURU TEHNIKAKLUBI</t>
  </si>
  <si>
    <t xml:space="preserve"> 36.</t>
  </si>
  <si>
    <t>Toomas Vask</t>
  </si>
  <si>
    <t>Taaniel Tigas</t>
  </si>
  <si>
    <t>MS RACING</t>
  </si>
  <si>
    <t xml:space="preserve"> 37.</t>
  </si>
  <si>
    <t xml:space="preserve"> 38.</t>
  </si>
  <si>
    <t>Subaru Impreza</t>
  </si>
  <si>
    <t xml:space="preserve"> 39.</t>
  </si>
  <si>
    <t xml:space="preserve"> 40.</t>
  </si>
  <si>
    <t>Henri Franke</t>
  </si>
  <si>
    <t>Arvo Liimann</t>
  </si>
  <si>
    <t>CUEKS RACING</t>
  </si>
  <si>
    <t xml:space="preserve"> 41.</t>
  </si>
  <si>
    <t>Martin Absalon</t>
  </si>
  <si>
    <t xml:space="preserve"> 42.</t>
  </si>
  <si>
    <t>Toyota Starlet</t>
  </si>
  <si>
    <t xml:space="preserve"> 43.</t>
  </si>
  <si>
    <t>BMW 328</t>
  </si>
  <si>
    <t xml:space="preserve"> 44.</t>
  </si>
  <si>
    <t>TIKKRI MOTORSPORT</t>
  </si>
  <si>
    <t xml:space="preserve"> 45.</t>
  </si>
  <si>
    <t>MV7</t>
  </si>
  <si>
    <t xml:space="preserve"> 46.</t>
  </si>
  <si>
    <t>MV8</t>
  </si>
  <si>
    <t>Patrick Juhe</t>
  </si>
  <si>
    <t>BTR RACING</t>
  </si>
  <si>
    <t>Honda Civic</t>
  </si>
  <si>
    <t xml:space="preserve"> 47.</t>
  </si>
  <si>
    <t>Keiro Orgus</t>
  </si>
  <si>
    <t>Honda Civic Type-R</t>
  </si>
  <si>
    <t xml:space="preserve"> 48.</t>
  </si>
  <si>
    <t xml:space="preserve"> 49.</t>
  </si>
  <si>
    <t>Koit Repnau</t>
  </si>
  <si>
    <t>Hannes Hannus</t>
  </si>
  <si>
    <t xml:space="preserve"> 50.</t>
  </si>
  <si>
    <t>Kati Nōuakas</t>
  </si>
  <si>
    <t xml:space="preserve"> 51.</t>
  </si>
  <si>
    <t>Martin Leemets</t>
  </si>
  <si>
    <t>GAZ RALLIKLUBI</t>
  </si>
  <si>
    <t xml:space="preserve"> 52.</t>
  </si>
  <si>
    <t>Tarmo Silt</t>
  </si>
  <si>
    <t>Raido Loel</t>
  </si>
  <si>
    <t>MÄRJAMAA RALLY TEAM</t>
  </si>
  <si>
    <t xml:space="preserve"> 53.</t>
  </si>
  <si>
    <t>Joonas Palmisto</t>
  </si>
  <si>
    <t xml:space="preserve"> 54.</t>
  </si>
  <si>
    <t xml:space="preserve"> 55.</t>
  </si>
  <si>
    <t xml:space="preserve"> 56.</t>
  </si>
  <si>
    <t>Nissan Sunny</t>
  </si>
  <si>
    <t xml:space="preserve"> 57.</t>
  </si>
  <si>
    <t>Frederik Annus</t>
  </si>
  <si>
    <t>Mihkel Reinkubjas</t>
  </si>
  <si>
    <t xml:space="preserve"> 58.</t>
  </si>
  <si>
    <t xml:space="preserve"> 59.</t>
  </si>
  <si>
    <t xml:space="preserve"> 60.</t>
  </si>
  <si>
    <t xml:space="preserve"> 61.</t>
  </si>
  <si>
    <t>Erkki Jürgenson</t>
  </si>
  <si>
    <t xml:space="preserve"> 62.</t>
  </si>
  <si>
    <t>Patrick Enok</t>
  </si>
  <si>
    <t>Rauno Rohtmets</t>
  </si>
  <si>
    <t>Citroen C2 R2 MAX</t>
  </si>
  <si>
    <t xml:space="preserve"> 63.</t>
  </si>
  <si>
    <t>Robert Kikkatalo</t>
  </si>
  <si>
    <t>Robin Mark</t>
  </si>
  <si>
    <t>Opel Astra</t>
  </si>
  <si>
    <t>MV3</t>
  </si>
  <si>
    <t>NR</t>
  </si>
  <si>
    <t>EE Champ 1</t>
  </si>
  <si>
    <t>In rally</t>
  </si>
  <si>
    <t>Name</t>
  </si>
  <si>
    <t>Estonian Championships</t>
  </si>
  <si>
    <t>EE Champ Points</t>
  </si>
  <si>
    <t>Place</t>
  </si>
  <si>
    <t>EMV1</t>
  </si>
  <si>
    <t>EMV2</t>
  </si>
  <si>
    <t>EMV4</t>
  </si>
  <si>
    <t>EMV5</t>
  </si>
  <si>
    <t>EMV6</t>
  </si>
  <si>
    <t>EMV7</t>
  </si>
  <si>
    <t>EMV8</t>
  </si>
  <si>
    <t>Maxim Tsvetkov</t>
  </si>
  <si>
    <t>RUS</t>
  </si>
  <si>
    <t>Mikk-Sander Laubert</t>
  </si>
  <si>
    <t>sort K I J</t>
  </si>
  <si>
    <t>Teams EE Championships</t>
  </si>
  <si>
    <t>ABS</t>
  </si>
  <si>
    <t>Class</t>
  </si>
  <si>
    <t>8</t>
  </si>
  <si>
    <t>9</t>
  </si>
  <si>
    <t>17:40</t>
  </si>
  <si>
    <t>Raul Jeets</t>
  </si>
  <si>
    <t>17:41</t>
  </si>
  <si>
    <t>17:42</t>
  </si>
  <si>
    <t>17:43</t>
  </si>
  <si>
    <t>17:44</t>
  </si>
  <si>
    <t>17:45</t>
  </si>
  <si>
    <t>17:46</t>
  </si>
  <si>
    <t>17:47</t>
  </si>
  <si>
    <t>17:48</t>
  </si>
  <si>
    <t>17:49</t>
  </si>
  <si>
    <t>17:50</t>
  </si>
  <si>
    <t>17:51</t>
  </si>
  <si>
    <t>17:52</t>
  </si>
  <si>
    <t>17:53</t>
  </si>
  <si>
    <t>Silver Jänes</t>
  </si>
  <si>
    <t>17:57</t>
  </si>
  <si>
    <t>17:58</t>
  </si>
  <si>
    <t>17:59</t>
  </si>
  <si>
    <t>David Sultanjants</t>
  </si>
  <si>
    <t>Siim Oja</t>
  </si>
  <si>
    <t>Citroen DS3</t>
  </si>
  <si>
    <t>18:00</t>
  </si>
  <si>
    <t>18:01</t>
  </si>
  <si>
    <t>18:02</t>
  </si>
  <si>
    <t>Karl Jalakas</t>
  </si>
  <si>
    <t>Janek Kundrats</t>
  </si>
  <si>
    <t>PIHTLA RT</t>
  </si>
  <si>
    <t>BMW 330I</t>
  </si>
  <si>
    <t>18:03</t>
  </si>
  <si>
    <t>Kermo Laus</t>
  </si>
  <si>
    <t>Alain Sivous</t>
  </si>
  <si>
    <t>18:04</t>
  </si>
  <si>
    <t>Jakko Viilo</t>
  </si>
  <si>
    <t>18:05</t>
  </si>
  <si>
    <t>Janek Vallask</t>
  </si>
  <si>
    <t>Kaupo Vana</t>
  </si>
  <si>
    <t>18:06</t>
  </si>
  <si>
    <t>18:07</t>
  </si>
  <si>
    <t>Evelin Mitendorf</t>
  </si>
  <si>
    <t>18:08</t>
  </si>
  <si>
    <t>18:09</t>
  </si>
  <si>
    <t>Aleksandrs Jakovlevs</t>
  </si>
  <si>
    <t>Valerijs Maslovs</t>
  </si>
  <si>
    <t>LVA</t>
  </si>
  <si>
    <t>ALEKSANDRS JAKOVLEVS</t>
  </si>
  <si>
    <t>18:10</t>
  </si>
  <si>
    <t>18:11</t>
  </si>
  <si>
    <t>Marek Tammoja</t>
  </si>
  <si>
    <t>Markus Tammoja</t>
  </si>
  <si>
    <t>BMW 316I</t>
  </si>
  <si>
    <t>18:12</t>
  </si>
  <si>
    <t>18:13</t>
  </si>
  <si>
    <t>18:14</t>
  </si>
  <si>
    <t>Rainer Paavel</t>
  </si>
  <si>
    <t>Tiina Ehrbach</t>
  </si>
  <si>
    <t>18:15</t>
  </si>
  <si>
    <t>Marko Randma</t>
  </si>
  <si>
    <t>18:16</t>
  </si>
  <si>
    <t>Renault Clio</t>
  </si>
  <si>
    <t>18:17</t>
  </si>
  <si>
    <t>18:18</t>
  </si>
  <si>
    <t>VÄNDRA TSK</t>
  </si>
  <si>
    <t>18:19</t>
  </si>
  <si>
    <t>Karl-Kenneth Neuhaus</t>
  </si>
  <si>
    <t>Inga Reimal</t>
  </si>
  <si>
    <t>THULE MOTORSPORT</t>
  </si>
  <si>
    <t>18:20</t>
  </si>
  <si>
    <t>18:21</t>
  </si>
  <si>
    <t>18:22</t>
  </si>
  <si>
    <t>18:23</t>
  </si>
  <si>
    <t>18:24</t>
  </si>
  <si>
    <t>18:25</t>
  </si>
  <si>
    <t>18:26</t>
  </si>
  <si>
    <t>18:27</t>
  </si>
  <si>
    <t>18:28</t>
  </si>
  <si>
    <t>MILREM MOTORSPORT</t>
  </si>
  <si>
    <t>18:29</t>
  </si>
  <si>
    <t>18:30</t>
  </si>
  <si>
    <t>Sören Sisas</t>
  </si>
  <si>
    <t>Ken Hahn</t>
  </si>
  <si>
    <t>Volkswagen Golf 2</t>
  </si>
  <si>
    <t>18:31</t>
  </si>
  <si>
    <t>Mark-Egert Tiits</t>
  </si>
  <si>
    <t>TIITS RACING TEAM</t>
  </si>
  <si>
    <t>18:32</t>
  </si>
  <si>
    <t>18:33</t>
  </si>
  <si>
    <t>18:34</t>
  </si>
  <si>
    <t>18:35</t>
  </si>
  <si>
    <t>Madis Moor</t>
  </si>
  <si>
    <t>Taavi Udevald</t>
  </si>
  <si>
    <t>18:36</t>
  </si>
  <si>
    <t>MV9</t>
  </si>
  <si>
    <t>18:37</t>
  </si>
  <si>
    <t>Rainer Tuberik</t>
  </si>
  <si>
    <t>18:38</t>
  </si>
  <si>
    <t>Veiko Liukanen</t>
  </si>
  <si>
    <t>Toivo Liukanen</t>
  </si>
  <si>
    <t>Illimar Hirsnik</t>
  </si>
  <si>
    <t>18:41</t>
  </si>
  <si>
    <t>18:42</t>
  </si>
  <si>
    <t xml:space="preserve"> 64.</t>
  </si>
  <si>
    <t>Janno Kamp</t>
  </si>
  <si>
    <t>Karmo Kamp</t>
  </si>
  <si>
    <t>18:43</t>
  </si>
  <si>
    <t xml:space="preserve"> 65.</t>
  </si>
  <si>
    <t>Martin Kio</t>
  </si>
  <si>
    <t>SK VILLU</t>
  </si>
  <si>
    <t>18:44</t>
  </si>
  <si>
    <t xml:space="preserve"> 66.</t>
  </si>
  <si>
    <t xml:space="preserve"> 67.</t>
  </si>
  <si>
    <t>Janno Nuiamäe</t>
  </si>
  <si>
    <t>18:46</t>
  </si>
  <si>
    <t xml:space="preserve"> 68.</t>
  </si>
  <si>
    <t>18:47</t>
  </si>
  <si>
    <t xml:space="preserve"> 69.</t>
  </si>
  <si>
    <t>18:48</t>
  </si>
  <si>
    <t xml:space="preserve"> 70.</t>
  </si>
  <si>
    <t>Aivar Kubjas</t>
  </si>
  <si>
    <t>Taneli Leivat</t>
  </si>
  <si>
    <t xml:space="preserve"> 71.</t>
  </si>
  <si>
    <t xml:space="preserve"> 72.</t>
  </si>
  <si>
    <t>18:51</t>
  </si>
  <si>
    <t>17:36</t>
  </si>
  <si>
    <t>EMV9</t>
  </si>
  <si>
    <t>Allar Heina</t>
  </si>
  <si>
    <t>Results Estonian Junior Challenge</t>
  </si>
  <si>
    <t>17:33</t>
  </si>
  <si>
    <t>17:30</t>
  </si>
  <si>
    <t>17:24</t>
  </si>
  <si>
    <t>18:52</t>
  </si>
  <si>
    <t>18:53</t>
  </si>
  <si>
    <t>18:56</t>
  </si>
  <si>
    <t>17:26</t>
  </si>
  <si>
    <t>17:14</t>
  </si>
  <si>
    <t>17:31</t>
  </si>
  <si>
    <t>Georg Linnamäe</t>
  </si>
  <si>
    <t>Volodymyr Korsia</t>
  </si>
  <si>
    <t>EST / UKR</t>
  </si>
  <si>
    <t>Volkswagen Polo GTI R5</t>
  </si>
  <si>
    <t>17:32</t>
  </si>
  <si>
    <t>Kristo Tamm</t>
  </si>
  <si>
    <t>17:34</t>
  </si>
  <si>
    <t>Vladas Jurkevicius</t>
  </si>
  <si>
    <t>Aisvydas Paliukenas</t>
  </si>
  <si>
    <t>LTU</t>
  </si>
  <si>
    <t>ATLANTIS RACING</t>
  </si>
  <si>
    <t>17:35</t>
  </si>
  <si>
    <t>17:37</t>
  </si>
  <si>
    <t>Timmu Kōrge</t>
  </si>
  <si>
    <t>Erik Vaasa</t>
  </si>
  <si>
    <t>17:38</t>
  </si>
  <si>
    <t>17:39</t>
  </si>
  <si>
    <t>Mitsubishi Lancer Evo 8</t>
  </si>
  <si>
    <t>Robert Virves</t>
  </si>
  <si>
    <t>Hyundai I20 NG R5</t>
  </si>
  <si>
    <t>Robert Kocik</t>
  </si>
  <si>
    <t>Sebastian Wach</t>
  </si>
  <si>
    <t>ROBERT KOCIK</t>
  </si>
  <si>
    <t>Edgars Balodis</t>
  </si>
  <si>
    <t>G.M. RACING</t>
  </si>
  <si>
    <t>17:55</t>
  </si>
  <si>
    <t>17:56</t>
  </si>
  <si>
    <t>Argo Kuutok</t>
  </si>
  <si>
    <t>Vallo Pleesi</t>
  </si>
  <si>
    <t>Ott Mesikäpp</t>
  </si>
  <si>
    <t>Alexander Mikhaylov</t>
  </si>
  <si>
    <t>Andrei Konovalenko</t>
  </si>
  <si>
    <t>ANDREI KONOVALENKO</t>
  </si>
  <si>
    <t>Kristers Cimdins</t>
  </si>
  <si>
    <t>Renars Skenders</t>
  </si>
  <si>
    <t>BMW 330</t>
  </si>
  <si>
    <t>Aleks Lesk</t>
  </si>
  <si>
    <t>Kaido Oru</t>
  </si>
  <si>
    <t>Tarmo Lee</t>
  </si>
  <si>
    <t>Kristen Volkov</t>
  </si>
  <si>
    <t>Mirko Kaunis</t>
  </si>
  <si>
    <t>Olavi Paju</t>
  </si>
  <si>
    <t>Martin Kuris</t>
  </si>
  <si>
    <t>SAR-TECH MOTORSPORT</t>
  </si>
  <si>
    <t>Adrian Pawlowski</t>
  </si>
  <si>
    <t>Mateusz Pawlowski</t>
  </si>
  <si>
    <t>KG-RT</t>
  </si>
  <si>
    <t>Lada Kalina</t>
  </si>
  <si>
    <t>BMW Compact</t>
  </si>
  <si>
    <t>18:39</t>
  </si>
  <si>
    <t>18:40</t>
  </si>
  <si>
    <t xml:space="preserve"> 73.</t>
  </si>
  <si>
    <t xml:space="preserve"> 74.</t>
  </si>
  <si>
    <t xml:space="preserve"> 75.</t>
  </si>
  <si>
    <t xml:space="preserve"> 76.</t>
  </si>
  <si>
    <t>Imre Randmäe</t>
  </si>
  <si>
    <t>Sven Tammin</t>
  </si>
  <si>
    <t xml:space="preserve"> 77.</t>
  </si>
  <si>
    <t xml:space="preserve"> 78.</t>
  </si>
  <si>
    <t xml:space="preserve"> 79.</t>
  </si>
  <si>
    <t xml:space="preserve"> 80.</t>
  </si>
  <si>
    <t>Gaz 51</t>
  </si>
  <si>
    <t xml:space="preserve"> 81.</t>
  </si>
  <si>
    <t xml:space="preserve"> 82.</t>
  </si>
  <si>
    <t xml:space="preserve"> 83.</t>
  </si>
  <si>
    <t xml:space="preserve"> 84.</t>
  </si>
  <si>
    <t xml:space="preserve"> 85.</t>
  </si>
  <si>
    <t>Andres Lichtfeldt</t>
  </si>
  <si>
    <t xml:space="preserve"> 86.</t>
  </si>
  <si>
    <t>Gaz 51 WRC</t>
  </si>
  <si>
    <t xml:space="preserve"> 87.</t>
  </si>
  <si>
    <t xml:space="preserve"> 88.</t>
  </si>
  <si>
    <t>18:57</t>
  </si>
  <si>
    <t xml:space="preserve"> 89.</t>
  </si>
  <si>
    <t>18:58</t>
  </si>
  <si>
    <t xml:space="preserve"> 90.</t>
  </si>
  <si>
    <t>18:59</t>
  </si>
  <si>
    <t>Gaz 53</t>
  </si>
  <si>
    <t>17:21</t>
  </si>
  <si>
    <t>17:18</t>
  </si>
  <si>
    <t>17:11</t>
  </si>
  <si>
    <t>Ilmar Pukk</t>
  </si>
  <si>
    <t>Jüri Lohk</t>
  </si>
  <si>
    <t>KRISTERS CIMDINS</t>
  </si>
  <si>
    <t>19:00</t>
  </si>
  <si>
    <t>19:01</t>
  </si>
  <si>
    <t>19:02</t>
  </si>
  <si>
    <t>Dalius Strizanas</t>
  </si>
  <si>
    <t>Riivo Mesila</t>
  </si>
  <si>
    <t>Märtin Liivaoja</t>
  </si>
  <si>
    <t>Kaspar Koitla</t>
  </si>
  <si>
    <t>Kalle Adler</t>
  </si>
  <si>
    <t>Andrus Toom</t>
  </si>
  <si>
    <t>Karel Kastein</t>
  </si>
  <si>
    <t>19:08</t>
  </si>
  <si>
    <t>19:09</t>
  </si>
  <si>
    <t>19:10</t>
  </si>
  <si>
    <t xml:space="preserve">Safety 4 </t>
  </si>
  <si>
    <t>16:43</t>
  </si>
  <si>
    <t>06:43</t>
  </si>
  <si>
    <t>BTR RACING 2</t>
  </si>
  <si>
    <t>MÄRJAMAA RALLY TEAM 2</t>
  </si>
  <si>
    <t>18:54</t>
  </si>
  <si>
    <t>JUURU TEHNIKAKLUBI 2</t>
  </si>
  <si>
    <t>A1M MOTORSPORT 2</t>
  </si>
  <si>
    <t>Mitsubishi Lancer Evo 7</t>
  </si>
  <si>
    <t>Mitsubishi Lancer Evo 6</t>
  </si>
  <si>
    <t>Raigo Mōlder</t>
  </si>
  <si>
    <t>Aleksander Prōttsikov</t>
  </si>
  <si>
    <t>Jooa Iivari</t>
  </si>
  <si>
    <t>Rauno Orupōld</t>
  </si>
  <si>
    <t>Tōnu Nōmmik</t>
  </si>
  <si>
    <t>Priit Kōrgesaar</t>
  </si>
  <si>
    <t>Tōnu Tikerpalu</t>
  </si>
  <si>
    <t>Harri Jōessar</t>
  </si>
  <si>
    <t xml:space="preserve">  1/1</t>
  </si>
  <si>
    <t>Gross/Mōlder</t>
  </si>
  <si>
    <t xml:space="preserve"> 2.38,2</t>
  </si>
  <si>
    <t xml:space="preserve"> 3.19,4</t>
  </si>
  <si>
    <t xml:space="preserve"> 2.50,3</t>
  </si>
  <si>
    <t xml:space="preserve"> 1.52,7</t>
  </si>
  <si>
    <t>10.40,6</t>
  </si>
  <si>
    <t xml:space="preserve">   1/1</t>
  </si>
  <si>
    <t xml:space="preserve">   5/1</t>
  </si>
  <si>
    <t>+ 0.00,0</t>
  </si>
  <si>
    <t xml:space="preserve">  2/1</t>
  </si>
  <si>
    <t>Torn/Pannas</t>
  </si>
  <si>
    <t xml:space="preserve"> 2.40,5</t>
  </si>
  <si>
    <t xml:space="preserve"> 3.21,2</t>
  </si>
  <si>
    <t xml:space="preserve"> 2.51,6</t>
  </si>
  <si>
    <t xml:space="preserve"> 1.52,2</t>
  </si>
  <si>
    <t>10.45,5</t>
  </si>
  <si>
    <t xml:space="preserve">   3/2</t>
  </si>
  <si>
    <t xml:space="preserve">   2/1</t>
  </si>
  <si>
    <t xml:space="preserve">   3/3</t>
  </si>
  <si>
    <t>+ 0.04,9</t>
  </si>
  <si>
    <t xml:space="preserve">  3/2</t>
  </si>
  <si>
    <t>Linnamäe/Korsia</t>
  </si>
  <si>
    <t xml:space="preserve"> 2.38,8</t>
  </si>
  <si>
    <t xml:space="preserve"> 3.22,4</t>
  </si>
  <si>
    <t xml:space="preserve"> 2.54,4</t>
  </si>
  <si>
    <t xml:space="preserve"> 1.50,4</t>
  </si>
  <si>
    <t>10.46,0</t>
  </si>
  <si>
    <t xml:space="preserve">   4/3</t>
  </si>
  <si>
    <t>+ 0.05,4</t>
  </si>
  <si>
    <t xml:space="preserve">  4/3</t>
  </si>
  <si>
    <t>Virves/Lesk</t>
  </si>
  <si>
    <t xml:space="preserve"> 2.40,9</t>
  </si>
  <si>
    <t xml:space="preserve"> 3.23,4</t>
  </si>
  <si>
    <t xml:space="preserve"> 2.53,1</t>
  </si>
  <si>
    <t xml:space="preserve"> 1.52,6</t>
  </si>
  <si>
    <t>10.50,0</t>
  </si>
  <si>
    <t xml:space="preserve">   5/4</t>
  </si>
  <si>
    <t xml:space="preserve">   4/4</t>
  </si>
  <si>
    <t>+ 0.09,4</t>
  </si>
  <si>
    <t xml:space="preserve">  5/4</t>
  </si>
  <si>
    <t>Jeets/Toom</t>
  </si>
  <si>
    <t xml:space="preserve"> 2.43,5</t>
  </si>
  <si>
    <t xml:space="preserve"> 3.27,1</t>
  </si>
  <si>
    <t xml:space="preserve"> 2.57,0</t>
  </si>
  <si>
    <t xml:space="preserve"> 1.51,8</t>
  </si>
  <si>
    <t>10.59,4</t>
  </si>
  <si>
    <t xml:space="preserve">   6/5</t>
  </si>
  <si>
    <t xml:space="preserve">   2/2</t>
  </si>
  <si>
    <t>+ 0.18,8</t>
  </si>
  <si>
    <t xml:space="preserve">  6/5</t>
  </si>
  <si>
    <t>Kaur/Simm</t>
  </si>
  <si>
    <t xml:space="preserve"> 2.40,7</t>
  </si>
  <si>
    <t xml:space="preserve"> 3.24,3</t>
  </si>
  <si>
    <t xml:space="preserve"> 3.08,8</t>
  </si>
  <si>
    <t xml:space="preserve"> 1.53,2</t>
  </si>
  <si>
    <t>11.07,0</t>
  </si>
  <si>
    <t xml:space="preserve">   9/7</t>
  </si>
  <si>
    <t>+ 0.26,4</t>
  </si>
  <si>
    <t xml:space="preserve">  7/6</t>
  </si>
  <si>
    <t>Jurkevicius/Paliukenas</t>
  </si>
  <si>
    <t xml:space="preserve"> 2.48,2</t>
  </si>
  <si>
    <t xml:space="preserve"> 3.28,1</t>
  </si>
  <si>
    <t xml:space="preserve"> 1.55,1</t>
  </si>
  <si>
    <t>11.08,4</t>
  </si>
  <si>
    <t xml:space="preserve">   8/6</t>
  </si>
  <si>
    <t xml:space="preserve">   7/6</t>
  </si>
  <si>
    <t>+ 0.27,8</t>
  </si>
  <si>
    <t xml:space="preserve">  8/1</t>
  </si>
  <si>
    <t>Kōrge/Vaasa</t>
  </si>
  <si>
    <t xml:space="preserve"> 2.46,2</t>
  </si>
  <si>
    <t xml:space="preserve"> 3.30,8</t>
  </si>
  <si>
    <t xml:space="preserve"> 2.59,2</t>
  </si>
  <si>
    <t xml:space="preserve"> 1.57,2</t>
  </si>
  <si>
    <t>11.13,4</t>
  </si>
  <si>
    <t xml:space="preserve">   7/1</t>
  </si>
  <si>
    <t xml:space="preserve">   8/1</t>
  </si>
  <si>
    <t xml:space="preserve">   9/1</t>
  </si>
  <si>
    <t>+ 0.32,8</t>
  </si>
  <si>
    <t>Kempa/Szeja</t>
  </si>
  <si>
    <t xml:space="preserve"> 2.52,6</t>
  </si>
  <si>
    <t xml:space="preserve"> 3.36,0</t>
  </si>
  <si>
    <t xml:space="preserve"> 3.06,3</t>
  </si>
  <si>
    <t xml:space="preserve"> 2.05,4</t>
  </si>
  <si>
    <t>11.40,3</t>
  </si>
  <si>
    <t>+ 0.59,7</t>
  </si>
  <si>
    <t>Shaymiev/Tsvetkov</t>
  </si>
  <si>
    <t xml:space="preserve"> 2.55,3</t>
  </si>
  <si>
    <t xml:space="preserve"> 3.41,0</t>
  </si>
  <si>
    <t xml:space="preserve"> 3.16,0</t>
  </si>
  <si>
    <t xml:space="preserve"> 2.01,2</t>
  </si>
  <si>
    <t>11.53,5</t>
  </si>
  <si>
    <t>+ 1.12,9</t>
  </si>
  <si>
    <t>Notkus/Strizanas</t>
  </si>
  <si>
    <t xml:space="preserve"> 3.00,8</t>
  </si>
  <si>
    <t xml:space="preserve"> 4.14,2</t>
  </si>
  <si>
    <t xml:space="preserve"> 3.20,9</t>
  </si>
  <si>
    <t xml:space="preserve"> 1.55,5</t>
  </si>
  <si>
    <t>12.31,4</t>
  </si>
  <si>
    <t xml:space="preserve">   8/7</t>
  </si>
  <si>
    <t>+ 1.50,8</t>
  </si>
  <si>
    <t>Koik/Tamm</t>
  </si>
  <si>
    <t>Bundsen/Loshtshenikov</t>
  </si>
  <si>
    <t>Pulkkinen/Miettinen</t>
  </si>
  <si>
    <t>Popov/Prōttsikov</t>
  </si>
  <si>
    <t>Subi/Subi</t>
  </si>
  <si>
    <t>Liivamägi/Parisalu</t>
  </si>
  <si>
    <t>Vierimaa/McNiven</t>
  </si>
  <si>
    <t>Absalon/Viilo</t>
  </si>
  <si>
    <t>Vask/Tigas</t>
  </si>
  <si>
    <t>Ringenberg/Valter</t>
  </si>
  <si>
    <t>Aru/Kullamäe</t>
  </si>
  <si>
    <t>Niinemets/Allika</t>
  </si>
  <si>
    <t>Nōuakas/Jänes</t>
  </si>
  <si>
    <t>Koitla/Adler</t>
  </si>
  <si>
    <t>Vaher/Halling</t>
  </si>
  <si>
    <t>Sei/Kasesalu</t>
  </si>
  <si>
    <t>Veeber/Pärn</t>
  </si>
  <si>
    <t>Murakas/Nagel</t>
  </si>
  <si>
    <t>Iivari/Kallio</t>
  </si>
  <si>
    <t>Kasari/Raidma</t>
  </si>
  <si>
    <t>Enok/Rohtmets</t>
  </si>
  <si>
    <t>Orgus/Mitendorf</t>
  </si>
  <si>
    <t>Tiits/Merisalu</t>
  </si>
  <si>
    <t>Kikkatalo/Mark</t>
  </si>
  <si>
    <t>Juhe/Orupōld</t>
  </si>
  <si>
    <t>Palmisto/Randma</t>
  </si>
  <si>
    <t>Neuhaus/Reimal</t>
  </si>
  <si>
    <t>Balodis/Tole</t>
  </si>
  <si>
    <t>Paavel/Ehrbach</t>
  </si>
  <si>
    <t>Franke/Liimann</t>
  </si>
  <si>
    <t>Sladkevicius/Viciunas</t>
  </si>
  <si>
    <t>Mikhaylov/Konovalenko</t>
  </si>
  <si>
    <t>Kocik/Wach</t>
  </si>
  <si>
    <t>Tamasauskas/Smigelskas</t>
  </si>
  <si>
    <t>Mäll/Mäll</t>
  </si>
  <si>
    <t>Mironov/Denisov</t>
  </si>
  <si>
    <t>Reek/Tänak</t>
  </si>
  <si>
    <t>Pagar/Lepp</t>
  </si>
  <si>
    <t>Ojasaar/Järvsaar</t>
  </si>
  <si>
    <t>Kruuser/Kruuser</t>
  </si>
  <si>
    <t>Sultanjants/Oja</t>
  </si>
  <si>
    <t>Mesikäpp/Pukk</t>
  </si>
  <si>
    <t>Laipaik/Piir</t>
  </si>
  <si>
    <t>Soe/Ahu</t>
  </si>
  <si>
    <t>Uski/Jäkkilä</t>
  </si>
  <si>
    <t>Aarma/Vahtmäe</t>
  </si>
  <si>
    <t>Bortnik/Niinepuu</t>
  </si>
  <si>
    <t>Tammoja/Tammoja</t>
  </si>
  <si>
    <t>Goldberg/Lääne</t>
  </si>
  <si>
    <t>Cimdins/Skenders</t>
  </si>
  <si>
    <t>Jalakas/Kundrats</t>
  </si>
  <si>
    <t>Sinijärv/Galeta</t>
  </si>
  <si>
    <t>Vallask/Vana</t>
  </si>
  <si>
    <t>Sluckus/Sileikis</t>
  </si>
  <si>
    <t>Laus/Sivous</t>
  </si>
  <si>
    <t>Lee/Nōmmik</t>
  </si>
  <si>
    <t>Moor/Udevald</t>
  </si>
  <si>
    <t>Sisas/Hahn</t>
  </si>
  <si>
    <t>Reimal/Poom</t>
  </si>
  <si>
    <t>Repnau/Hannus</t>
  </si>
  <si>
    <t>Karelson/Pert</t>
  </si>
  <si>
    <t>Mättik/Nelma</t>
  </si>
  <si>
    <t>Lüüding/Rander</t>
  </si>
  <si>
    <t>Kilpis/Cerins</t>
  </si>
  <si>
    <t>Mändla/Teder</t>
  </si>
  <si>
    <t>Kuutok/Pleesi</t>
  </si>
  <si>
    <t>Volkov/Kaunis</t>
  </si>
  <si>
    <t>Annus/Reinkubjas</t>
  </si>
  <si>
    <t>Paju/Kuris</t>
  </si>
  <si>
    <t>Kōrgesaar/Kōrgesaar</t>
  </si>
  <si>
    <t>Jürgenson/Maat</t>
  </si>
  <si>
    <t>Järveots/Järveots</t>
  </si>
  <si>
    <t>Kubjas/Leivat</t>
  </si>
  <si>
    <t>Ojaste/Tikerpalu</t>
  </si>
  <si>
    <t>Lehtniit/Pajuväli</t>
  </si>
  <si>
    <t>Pōlluäär/Vaher</t>
  </si>
  <si>
    <t>Karttunen/Karttunen</t>
  </si>
  <si>
    <t>Sink/Tiitson</t>
  </si>
  <si>
    <t>Vilbiks/Smorodin</t>
  </si>
  <si>
    <t>Pawlowski/Pawlowski</t>
  </si>
  <si>
    <t>Ojala/Küttim</t>
  </si>
  <si>
    <t>Nōmme/Hioväin</t>
  </si>
  <si>
    <t>Jakovlevs/Maslovs</t>
  </si>
  <si>
    <t>Peegel/Eelmets</t>
  </si>
  <si>
    <t>Laadre/Lichtfeldt</t>
  </si>
  <si>
    <t>Uustalu/Ohtra</t>
  </si>
  <si>
    <t>Niitsalu/Tiiroja</t>
  </si>
  <si>
    <t>Ling/Kümmel</t>
  </si>
  <si>
    <t>Vatter/Peebo</t>
  </si>
  <si>
    <t>Klemmer/Klemmer</t>
  </si>
  <si>
    <t>Randmäe/Tammin</t>
  </si>
  <si>
    <t>Kangur/Laubert</t>
  </si>
  <si>
    <t>Guljajev/Guljajev</t>
  </si>
  <si>
    <t>Kuurberg/Köst</t>
  </si>
  <si>
    <t>Kristall/Jōessar</t>
  </si>
  <si>
    <t>Ilves/Ilves</t>
  </si>
  <si>
    <t>Vaher/Kuller</t>
  </si>
  <si>
    <t>Uusjärv/Parve</t>
  </si>
  <si>
    <t>Parisalu/Liivaoja</t>
  </si>
  <si>
    <t>Tammoja/Tapo</t>
  </si>
  <si>
    <t>Ollema/Must</t>
  </si>
  <si>
    <t>Pruul/Reek</t>
  </si>
  <si>
    <t>Tulp/Hell</t>
  </si>
  <si>
    <t>Pruul/Kastein</t>
  </si>
  <si>
    <t>Loitjärv/Valdmann</t>
  </si>
  <si>
    <t>Mäemurd/Kook</t>
  </si>
  <si>
    <t>Tooming/Koosa</t>
  </si>
  <si>
    <t>Padegimas/Zamara</t>
  </si>
  <si>
    <t>Liukanen/Liukanen</t>
  </si>
  <si>
    <t>Silt/Loel</t>
  </si>
  <si>
    <t>Tuberik/Heina</t>
  </si>
  <si>
    <t>Kio/Lohk</t>
  </si>
  <si>
    <t>Kamp/Kamp</t>
  </si>
  <si>
    <t>Nuiamäe/Mesila</t>
  </si>
  <si>
    <t>Leemets/Heina</t>
  </si>
  <si>
    <t>Hirsnik/Oru</t>
  </si>
  <si>
    <t>Nōlvak/Ojaviir</t>
  </si>
  <si>
    <t xml:space="preserve">  15/8</t>
  </si>
  <si>
    <t xml:space="preserve">  9/2</t>
  </si>
  <si>
    <t xml:space="preserve"> 2.50,7</t>
  </si>
  <si>
    <t xml:space="preserve"> 3.35,7</t>
  </si>
  <si>
    <t xml:space="preserve"> 3.07,2</t>
  </si>
  <si>
    <t xml:space="preserve"> 1.59,5</t>
  </si>
  <si>
    <t>11.33,1</t>
  </si>
  <si>
    <t xml:space="preserve">  10/2</t>
  </si>
  <si>
    <t xml:space="preserve">  11/4</t>
  </si>
  <si>
    <t xml:space="preserve">  12/4</t>
  </si>
  <si>
    <t>+ 0.52,5</t>
  </si>
  <si>
    <t xml:space="preserve"> 10/3</t>
  </si>
  <si>
    <t xml:space="preserve"> 2.52,3</t>
  </si>
  <si>
    <t xml:space="preserve"> 3.35,2</t>
  </si>
  <si>
    <t xml:space="preserve"> 3.05,8</t>
  </si>
  <si>
    <t xml:space="preserve"> 2.02,4</t>
  </si>
  <si>
    <t>11.35,7</t>
  </si>
  <si>
    <t xml:space="preserve">  13/5</t>
  </si>
  <si>
    <t xml:space="preserve">  10/3</t>
  </si>
  <si>
    <t xml:space="preserve">  15/5</t>
  </si>
  <si>
    <t>+ 0.55,1</t>
  </si>
  <si>
    <t xml:space="preserve"> 11/4</t>
  </si>
  <si>
    <t xml:space="preserve"> 2.52,2</t>
  </si>
  <si>
    <t xml:space="preserve"> 3.36,6</t>
  </si>
  <si>
    <t xml:space="preserve"> 3.07,6</t>
  </si>
  <si>
    <t xml:space="preserve"> 2.01,3</t>
  </si>
  <si>
    <t>11.37,7</t>
  </si>
  <si>
    <t xml:space="preserve">  14/5</t>
  </si>
  <si>
    <t xml:space="preserve">  14/4</t>
  </si>
  <si>
    <t>+ 0.57,1</t>
  </si>
  <si>
    <t xml:space="preserve"> 12/5</t>
  </si>
  <si>
    <t xml:space="preserve"> 2.51,7</t>
  </si>
  <si>
    <t xml:space="preserve"> 3.34,3</t>
  </si>
  <si>
    <t xml:space="preserve"> 3.05,1</t>
  </si>
  <si>
    <t xml:space="preserve"> 2.06,8</t>
  </si>
  <si>
    <t>11.37,9</t>
  </si>
  <si>
    <t xml:space="preserve">  11/3</t>
  </si>
  <si>
    <t xml:space="preserve">   9/2</t>
  </si>
  <si>
    <t>+ 0.57,3</t>
  </si>
  <si>
    <t xml:space="preserve"> 13/7</t>
  </si>
  <si>
    <t xml:space="preserve">  14/8</t>
  </si>
  <si>
    <t xml:space="preserve">  12/7</t>
  </si>
  <si>
    <t xml:space="preserve">  11/7</t>
  </si>
  <si>
    <t xml:space="preserve">  22/10</t>
  </si>
  <si>
    <t xml:space="preserve"> 14/8</t>
  </si>
  <si>
    <t xml:space="preserve">  15/9</t>
  </si>
  <si>
    <t xml:space="preserve">  16/9</t>
  </si>
  <si>
    <t xml:space="preserve">  23/9</t>
  </si>
  <si>
    <t xml:space="preserve">  13/9</t>
  </si>
  <si>
    <t xml:space="preserve"> 15/2</t>
  </si>
  <si>
    <t xml:space="preserve"> 2.55,5</t>
  </si>
  <si>
    <t xml:space="preserve"> 3.43,1</t>
  </si>
  <si>
    <t xml:space="preserve"> 3.10,2</t>
  </si>
  <si>
    <t xml:space="preserve"> 2.05,5</t>
  </si>
  <si>
    <t>11.54,3</t>
  </si>
  <si>
    <t xml:space="preserve">  16/2</t>
  </si>
  <si>
    <t xml:space="preserve">  18/2</t>
  </si>
  <si>
    <t xml:space="preserve">  23/2</t>
  </si>
  <si>
    <t>+ 1.13,7</t>
  </si>
  <si>
    <t xml:space="preserve"> 16/1</t>
  </si>
  <si>
    <t xml:space="preserve"> 2.58,1</t>
  </si>
  <si>
    <t xml:space="preserve"> 3.44,1</t>
  </si>
  <si>
    <t xml:space="preserve"> 3.07,5</t>
  </si>
  <si>
    <t xml:space="preserve"> 2.05,6</t>
  </si>
  <si>
    <t>11.55,3</t>
  </si>
  <si>
    <t xml:space="preserve">  20/4</t>
  </si>
  <si>
    <t xml:space="preserve">  13/1</t>
  </si>
  <si>
    <t xml:space="preserve">  24/4</t>
  </si>
  <si>
    <t>+ 1.14,7</t>
  </si>
  <si>
    <t xml:space="preserve"> 17/2</t>
  </si>
  <si>
    <t xml:space="preserve"> 3.00,0</t>
  </si>
  <si>
    <t xml:space="preserve"> 3.41,8</t>
  </si>
  <si>
    <t xml:space="preserve"> 3.10,8</t>
  </si>
  <si>
    <t xml:space="preserve"> 2.04,7</t>
  </si>
  <si>
    <t>11.57,3</t>
  </si>
  <si>
    <t xml:space="preserve">  17/2</t>
  </si>
  <si>
    <t xml:space="preserve">  20/2</t>
  </si>
  <si>
    <t>+ 1.16,7</t>
  </si>
  <si>
    <t xml:space="preserve"> 18/3</t>
  </si>
  <si>
    <t xml:space="preserve"> 2.58,8</t>
  </si>
  <si>
    <t xml:space="preserve"> 3.40,5</t>
  </si>
  <si>
    <t xml:space="preserve"> 3.13,6</t>
  </si>
  <si>
    <t xml:space="preserve"> 2.04,8</t>
  </si>
  <si>
    <t>11.57,7</t>
  </si>
  <si>
    <t xml:space="preserve">  15/1</t>
  </si>
  <si>
    <t xml:space="preserve">  19/4</t>
  </si>
  <si>
    <t xml:space="preserve">  21/3</t>
  </si>
  <si>
    <t>+ 1.17,1</t>
  </si>
  <si>
    <t xml:space="preserve"> 19/4</t>
  </si>
  <si>
    <t xml:space="preserve"> 2.56,9</t>
  </si>
  <si>
    <t xml:space="preserve"> 3.45,2</t>
  </si>
  <si>
    <t xml:space="preserve"> 3.11,2</t>
  </si>
  <si>
    <t xml:space="preserve"> 2.06,0</t>
  </si>
  <si>
    <t>11.59,3</t>
  </si>
  <si>
    <t xml:space="preserve">  19/2</t>
  </si>
  <si>
    <t xml:space="preserve">  21/5</t>
  </si>
  <si>
    <t xml:space="preserve">  18/3</t>
  </si>
  <si>
    <t xml:space="preserve">  26/5</t>
  </si>
  <si>
    <t>+ 1.18,7</t>
  </si>
  <si>
    <t xml:space="preserve"> 20/6</t>
  </si>
  <si>
    <t xml:space="preserve"> 3.49,5</t>
  </si>
  <si>
    <t xml:space="preserve"> 3.15,9</t>
  </si>
  <si>
    <t xml:space="preserve"> 2.00,6</t>
  </si>
  <si>
    <t>12.04,8</t>
  </si>
  <si>
    <t xml:space="preserve">  22/7</t>
  </si>
  <si>
    <t xml:space="preserve">  25/6</t>
  </si>
  <si>
    <t xml:space="preserve">  12/3</t>
  </si>
  <si>
    <t>+ 1.24,2</t>
  </si>
  <si>
    <t xml:space="preserve"> 21/1</t>
  </si>
  <si>
    <t xml:space="preserve"> 3.45,8</t>
  </si>
  <si>
    <t xml:space="preserve"> 3.16,3</t>
  </si>
  <si>
    <t xml:space="preserve"> 2.03,4</t>
  </si>
  <si>
    <t>12.06,3</t>
  </si>
  <si>
    <t xml:space="preserve">  22/1</t>
  </si>
  <si>
    <t xml:space="preserve">  24/1</t>
  </si>
  <si>
    <t xml:space="preserve">  17/1</t>
  </si>
  <si>
    <t>+ 1.25,7</t>
  </si>
  <si>
    <t xml:space="preserve"> 22/7</t>
  </si>
  <si>
    <t xml:space="preserve"> 2.56,7</t>
  </si>
  <si>
    <t xml:space="preserve"> 3.50,2</t>
  </si>
  <si>
    <t xml:space="preserve"> 3.20,2</t>
  </si>
  <si>
    <t xml:space="preserve"> 2.03,9</t>
  </si>
  <si>
    <t xml:space="preserve">  18/6</t>
  </si>
  <si>
    <t xml:space="preserve">  19/6</t>
  </si>
  <si>
    <t xml:space="preserve"> 23/5</t>
  </si>
  <si>
    <t xml:space="preserve"> 2.56,1</t>
  </si>
  <si>
    <t xml:space="preserve"> 3.43,2</t>
  </si>
  <si>
    <t xml:space="preserve"> 3.29,6</t>
  </si>
  <si>
    <t xml:space="preserve"> 2.02,5</t>
  </si>
  <si>
    <t>12.11,4</t>
  </si>
  <si>
    <t xml:space="preserve">  19/3</t>
  </si>
  <si>
    <t xml:space="preserve">  16/1</t>
  </si>
  <si>
    <t>+ 1.30,8</t>
  </si>
  <si>
    <t xml:space="preserve"> 24/2</t>
  </si>
  <si>
    <t xml:space="preserve"> 3.02,1</t>
  </si>
  <si>
    <t xml:space="preserve"> 3.49,1</t>
  </si>
  <si>
    <t xml:space="preserve"> 3.17,4</t>
  </si>
  <si>
    <t>12.12,0</t>
  </si>
  <si>
    <t xml:space="preserve">  25/2</t>
  </si>
  <si>
    <t>+ 1.31,4</t>
  </si>
  <si>
    <t xml:space="preserve"> 25/3</t>
  </si>
  <si>
    <t xml:space="preserve"> 2.58,6</t>
  </si>
  <si>
    <t xml:space="preserve"> 3.47,5</t>
  </si>
  <si>
    <t xml:space="preserve"> 3.18,5</t>
  </si>
  <si>
    <t xml:space="preserve"> 2.11,7</t>
  </si>
  <si>
    <t>12.16,3</t>
  </si>
  <si>
    <t xml:space="preserve">  23/3</t>
  </si>
  <si>
    <t>+ 1.35,7</t>
  </si>
  <si>
    <t xml:space="preserve"> 26/3</t>
  </si>
  <si>
    <t xml:space="preserve"> 3.03,3</t>
  </si>
  <si>
    <t xml:space="preserve"> 3.49,8</t>
  </si>
  <si>
    <t xml:space="preserve"> 3.18,6</t>
  </si>
  <si>
    <t xml:space="preserve"> 2.11,6</t>
  </si>
  <si>
    <t>12.23,3</t>
  </si>
  <si>
    <t xml:space="preserve">  27/3</t>
  </si>
  <si>
    <t>+ 1.42,7</t>
  </si>
  <si>
    <t xml:space="preserve"> 27/4</t>
  </si>
  <si>
    <t xml:space="preserve"> 3.02,2</t>
  </si>
  <si>
    <t xml:space="preserve"> 3.49,9</t>
  </si>
  <si>
    <t xml:space="preserve"> 3.20,5</t>
  </si>
  <si>
    <t xml:space="preserve"> 2.10,8</t>
  </si>
  <si>
    <t>12.23,4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</si>
</sst>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0.0"/>
    <numFmt numFmtId="175" formatCode="mm/ss.0"/>
    <numFmt numFmtId="176" formatCode="0.0%"/>
    <numFmt numFmtId="177" formatCode="0.00_ ;[Red]\-0.00\ "/>
    <numFmt numFmtId="178" formatCode="0.00000_ ;[Red]\-0.00000\ "/>
    <numFmt numFmtId="179" formatCode="0_ ;[Red]\-0\ "/>
    <numFmt numFmtId="180" formatCode="[$-F400]h:mm:ss\ AM/PM"/>
    <numFmt numFmtId="181" formatCode="hh:mm:ss;@"/>
    <numFmt numFmtId="182" formatCode="0.00000"/>
    <numFmt numFmtId="183" formatCode="0.0000"/>
    <numFmt numFmtId="184" formatCode="hh:mm/ss\,s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hh:mm/ss\,s"/>
    <numFmt numFmtId="190" formatCode="hh:mm/ss.0"/>
    <numFmt numFmtId="191" formatCode="[h]:mm/ss.0"/>
  </numFmts>
  <fonts count="8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4"/>
      <color indexed="8"/>
      <name val="Calibri"/>
      <family val="2"/>
    </font>
    <font>
      <i/>
      <sz val="10"/>
      <color indexed="8"/>
      <name val="Arial"/>
      <family val="2"/>
    </font>
    <font>
      <sz val="9"/>
      <color indexed="8"/>
      <name val="Calibri"/>
      <family val="2"/>
    </font>
    <font>
      <b/>
      <i/>
      <sz val="12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49" fontId="3" fillId="33" borderId="12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8" fillId="34" borderId="15" xfId="0" applyNumberFormat="1" applyFont="1" applyFill="1" applyBorder="1" applyAlignment="1">
      <alignment horizontal="center"/>
    </xf>
    <xf numFmtId="49" fontId="3" fillId="35" borderId="16" xfId="0" applyNumberFormat="1" applyFont="1" applyFill="1" applyBorder="1" applyAlignment="1">
      <alignment horizontal="center"/>
    </xf>
    <xf numFmtId="49" fontId="3" fillId="35" borderId="14" xfId="0" applyNumberFormat="1" applyFont="1" applyFill="1" applyBorder="1" applyAlignment="1">
      <alignment/>
    </xf>
    <xf numFmtId="0" fontId="3" fillId="35" borderId="17" xfId="0" applyFont="1" applyFill="1" applyBorder="1" applyAlignment="1">
      <alignment/>
    </xf>
    <xf numFmtId="49" fontId="3" fillId="35" borderId="18" xfId="0" applyNumberFormat="1" applyFont="1" applyFill="1" applyBorder="1" applyAlignment="1">
      <alignment horizontal="left" indent="1"/>
    </xf>
    <xf numFmtId="0" fontId="3" fillId="35" borderId="18" xfId="0" applyFont="1" applyFill="1" applyBorder="1" applyAlignment="1">
      <alignment horizontal="center"/>
    </xf>
    <xf numFmtId="49" fontId="3" fillId="35" borderId="16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0" fillId="36" borderId="10" xfId="0" applyNumberFormat="1" applyFill="1" applyBorder="1" applyAlignment="1">
      <alignment horizontal="center"/>
    </xf>
    <xf numFmtId="49" fontId="0" fillId="36" borderId="10" xfId="0" applyNumberFormat="1" applyFill="1" applyBorder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49" fontId="2" fillId="36" borderId="11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49" fontId="0" fillId="36" borderId="10" xfId="0" applyNumberFormat="1" applyFill="1" applyBorder="1" applyAlignment="1">
      <alignment horizontal="right"/>
    </xf>
    <xf numFmtId="49" fontId="2" fillId="36" borderId="19" xfId="0" applyNumberFormat="1" applyFont="1" applyFill="1" applyBorder="1" applyAlignment="1">
      <alignment horizontal="right"/>
    </xf>
    <xf numFmtId="49" fontId="12" fillId="36" borderId="0" xfId="0" applyNumberFormat="1" applyFont="1" applyFill="1" applyAlignment="1">
      <alignment/>
    </xf>
    <xf numFmtId="49" fontId="13" fillId="36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5" fillId="36" borderId="14" xfId="0" applyNumberFormat="1" applyFont="1" applyFill="1" applyBorder="1" applyAlignment="1">
      <alignment horizontal="left" indent="1"/>
    </xf>
    <xf numFmtId="49" fontId="14" fillId="36" borderId="16" xfId="0" applyNumberFormat="1" applyFont="1" applyFill="1" applyBorder="1" applyAlignment="1">
      <alignment horizontal="right" indent="1"/>
    </xf>
    <xf numFmtId="49" fontId="14" fillId="36" borderId="18" xfId="0" applyNumberFormat="1" applyFont="1" applyFill="1" applyBorder="1" applyAlignment="1">
      <alignment horizontal="center"/>
    </xf>
    <xf numFmtId="0" fontId="2" fillId="36" borderId="0" xfId="0" applyNumberFormat="1" applyFont="1" applyFill="1" applyBorder="1" applyAlignment="1" quotePrefix="1">
      <alignment horizontal="right"/>
    </xf>
    <xf numFmtId="0" fontId="2" fillId="36" borderId="0" xfId="0" applyNumberFormat="1" applyFont="1" applyFill="1" applyBorder="1" applyAlignment="1">
      <alignment horizontal="right"/>
    </xf>
    <xf numFmtId="49" fontId="14" fillId="36" borderId="16" xfId="0" applyNumberFormat="1" applyFont="1" applyFill="1" applyBorder="1" applyAlignment="1">
      <alignment horizontal="left"/>
    </xf>
    <xf numFmtId="49" fontId="14" fillId="36" borderId="12" xfId="0" applyNumberFormat="1" applyFont="1" applyFill="1" applyBorder="1" applyAlignment="1">
      <alignment/>
    </xf>
    <xf numFmtId="49" fontId="14" fillId="36" borderId="20" xfId="0" applyNumberFormat="1" applyFont="1" applyFill="1" applyBorder="1" applyAlignment="1">
      <alignment horizontal="right"/>
    </xf>
    <xf numFmtId="49" fontId="14" fillId="36" borderId="20" xfId="0" applyNumberFormat="1" applyFont="1" applyFill="1" applyBorder="1" applyAlignment="1">
      <alignment/>
    </xf>
    <xf numFmtId="49" fontId="15" fillId="36" borderId="17" xfId="0" applyNumberFormat="1" applyFont="1" applyFill="1" applyBorder="1" applyAlignment="1">
      <alignment horizontal="left" indent="1"/>
    </xf>
    <xf numFmtId="49" fontId="16" fillId="36" borderId="18" xfId="0" applyNumberFormat="1" applyFont="1" applyFill="1" applyBorder="1" applyAlignment="1">
      <alignment horizontal="right" indent="1"/>
    </xf>
    <xf numFmtId="0" fontId="14" fillId="36" borderId="12" xfId="0" applyNumberFormat="1" applyFont="1" applyFill="1" applyBorder="1" applyAlignment="1">
      <alignment horizontal="right"/>
    </xf>
    <xf numFmtId="49" fontId="0" fillId="36" borderId="0" xfId="0" applyNumberFormat="1" applyFill="1" applyBorder="1" applyAlignment="1">
      <alignment/>
    </xf>
    <xf numFmtId="0" fontId="0" fillId="36" borderId="0" xfId="0" applyNumberFormat="1" applyFill="1" applyAlignment="1">
      <alignment vertical="center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vertical="center"/>
    </xf>
    <xf numFmtId="0" fontId="0" fillId="0" borderId="0" xfId="0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7" borderId="11" xfId="0" applyNumberFormat="1" applyFont="1" applyFill="1" applyBorder="1" applyAlignment="1">
      <alignment horizontal="right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/>
    </xf>
    <xf numFmtId="49" fontId="3" fillId="37" borderId="10" xfId="0" applyNumberFormat="1" applyFont="1" applyFill="1" applyBorder="1" applyAlignment="1">
      <alignment horizontal="left" vertical="center"/>
    </xf>
    <xf numFmtId="0" fontId="3" fillId="37" borderId="19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8" fillId="36" borderId="15" xfId="0" applyFont="1" applyFill="1" applyBorder="1" applyAlignment="1" quotePrefix="1">
      <alignment horizontal="right" vertical="center"/>
    </xf>
    <xf numFmtId="0" fontId="20" fillId="36" borderId="0" xfId="0" applyNumberFormat="1" applyFont="1" applyFill="1" applyAlignment="1">
      <alignment vertical="center"/>
    </xf>
    <xf numFmtId="0" fontId="21" fillId="36" borderId="0" xfId="0" applyFont="1" applyFill="1" applyAlignment="1">
      <alignment horizontal="center" vertical="center"/>
    </xf>
    <xf numFmtId="0" fontId="21" fillId="36" borderId="0" xfId="0" applyFont="1" applyFill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0" xfId="0" applyNumberFormat="1" applyFont="1" applyFill="1" applyBorder="1" applyAlignment="1">
      <alignment horizontal="right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vertical="center"/>
    </xf>
    <xf numFmtId="49" fontId="18" fillId="0" borderId="1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36" borderId="0" xfId="0" applyNumberFormat="1" applyFill="1" applyAlignment="1">
      <alignment/>
    </xf>
    <xf numFmtId="49" fontId="24" fillId="36" borderId="0" xfId="0" applyNumberFormat="1" applyFont="1" applyFill="1" applyAlignment="1">
      <alignment/>
    </xf>
    <xf numFmtId="0" fontId="16" fillId="36" borderId="0" xfId="0" applyFont="1" applyFill="1" applyAlignment="1">
      <alignment/>
    </xf>
    <xf numFmtId="49" fontId="25" fillId="35" borderId="19" xfId="0" applyNumberFormat="1" applyFont="1" applyFill="1" applyBorder="1" applyAlignment="1">
      <alignment horizontal="center"/>
    </xf>
    <xf numFmtId="49" fontId="25" fillId="35" borderId="15" xfId="0" applyNumberFormat="1" applyFont="1" applyFill="1" applyBorder="1" applyAlignment="1">
      <alignment horizontal="center"/>
    </xf>
    <xf numFmtId="0" fontId="25" fillId="35" borderId="11" xfId="0" applyNumberFormat="1" applyFont="1" applyFill="1" applyBorder="1" applyAlignment="1">
      <alignment horizontal="center"/>
    </xf>
    <xf numFmtId="49" fontId="15" fillId="36" borderId="13" xfId="0" applyNumberFormat="1" applyFont="1" applyFill="1" applyBorder="1" applyAlignment="1">
      <alignment horizontal="center"/>
    </xf>
    <xf numFmtId="49" fontId="15" fillId="36" borderId="12" xfId="0" applyNumberFormat="1" applyFont="1" applyFill="1" applyBorder="1" applyAlignment="1">
      <alignment horizontal="center"/>
    </xf>
    <xf numFmtId="49" fontId="15" fillId="36" borderId="14" xfId="0" applyNumberFormat="1" applyFont="1" applyFill="1" applyBorder="1" applyAlignment="1">
      <alignment horizontal="center"/>
    </xf>
    <xf numFmtId="49" fontId="15" fillId="36" borderId="21" xfId="0" applyNumberFormat="1" applyFont="1" applyFill="1" applyBorder="1" applyAlignment="1">
      <alignment horizontal="center"/>
    </xf>
    <xf numFmtId="49" fontId="15" fillId="36" borderId="20" xfId="0" applyNumberFormat="1" applyFont="1" applyFill="1" applyBorder="1" applyAlignment="1">
      <alignment horizontal="center"/>
    </xf>
    <xf numFmtId="49" fontId="15" fillId="36" borderId="17" xfId="0" applyNumberFormat="1" applyFont="1" applyFill="1" applyBorder="1" applyAlignment="1">
      <alignment horizontal="center"/>
    </xf>
    <xf numFmtId="0" fontId="26" fillId="36" borderId="0" xfId="0" applyFont="1" applyFill="1" applyAlignment="1">
      <alignment/>
    </xf>
    <xf numFmtId="0" fontId="27" fillId="37" borderId="12" xfId="0" applyFont="1" applyFill="1" applyBorder="1" applyAlignment="1">
      <alignment/>
    </xf>
    <xf numFmtId="0" fontId="27" fillId="37" borderId="12" xfId="0" applyFont="1" applyFill="1" applyBorder="1" applyAlignment="1">
      <alignment horizontal="center"/>
    </xf>
    <xf numFmtId="0" fontId="27" fillId="37" borderId="12" xfId="0" applyFont="1" applyFill="1" applyBorder="1" applyAlignment="1">
      <alignment horizontal="left"/>
    </xf>
    <xf numFmtId="49" fontId="27" fillId="37" borderId="12" xfId="0" applyNumberFormat="1" applyFont="1" applyFill="1" applyBorder="1" applyAlignment="1">
      <alignment horizontal="left"/>
    </xf>
    <xf numFmtId="0" fontId="29" fillId="36" borderId="11" xfId="0" applyNumberFormat="1" applyFont="1" applyFill="1" applyBorder="1" applyAlignment="1">
      <alignment horizontal="right"/>
    </xf>
    <xf numFmtId="0" fontId="29" fillId="36" borderId="10" xfId="0" applyNumberFormat="1" applyFont="1" applyFill="1" applyBorder="1" applyAlignment="1">
      <alignment horizontal="center"/>
    </xf>
    <xf numFmtId="0" fontId="29" fillId="36" borderId="10" xfId="0" applyFont="1" applyFill="1" applyBorder="1" applyAlignment="1">
      <alignment/>
    </xf>
    <xf numFmtId="0" fontId="29" fillId="36" borderId="10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28" fillId="35" borderId="11" xfId="0" applyFont="1" applyFill="1" applyBorder="1" applyAlignment="1">
      <alignment horizontal="right"/>
    </xf>
    <xf numFmtId="0" fontId="28" fillId="35" borderId="10" xfId="0" applyFont="1" applyFill="1" applyBorder="1" applyAlignment="1">
      <alignment horizontal="center"/>
    </xf>
    <xf numFmtId="0" fontId="28" fillId="35" borderId="10" xfId="0" applyFont="1" applyFill="1" applyBorder="1" applyAlignment="1">
      <alignment/>
    </xf>
    <xf numFmtId="49" fontId="28" fillId="35" borderId="10" xfId="0" applyNumberFormat="1" applyFont="1" applyFill="1" applyBorder="1" applyAlignment="1">
      <alignment horizontal="center"/>
    </xf>
    <xf numFmtId="0" fontId="28" fillId="35" borderId="10" xfId="0" applyFont="1" applyFill="1" applyBorder="1" applyAlignment="1">
      <alignment horizontal="left"/>
    </xf>
    <xf numFmtId="0" fontId="28" fillId="35" borderId="19" xfId="0" applyFont="1" applyFill="1" applyBorder="1" applyAlignment="1">
      <alignment horizontal="right"/>
    </xf>
    <xf numFmtId="49" fontId="7" fillId="36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49" fontId="9" fillId="36" borderId="11" xfId="0" applyNumberFormat="1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" fillId="33" borderId="16" xfId="0" applyFont="1" applyFill="1" applyBorder="1" applyAlignment="1">
      <alignment vertical="center"/>
    </xf>
    <xf numFmtId="0" fontId="22" fillId="36" borderId="0" xfId="0" applyFont="1" applyFill="1" applyAlignment="1">
      <alignment/>
    </xf>
    <xf numFmtId="0" fontId="4" fillId="36" borderId="0" xfId="0" applyFont="1" applyFill="1" applyAlignment="1">
      <alignment horizontal="right"/>
    </xf>
    <xf numFmtId="0" fontId="5" fillId="36" borderId="0" xfId="0" applyFont="1" applyFill="1" applyAlignment="1">
      <alignment horizontal="left"/>
    </xf>
    <xf numFmtId="190" fontId="0" fillId="0" borderId="0" xfId="0" applyNumberFormat="1" applyAlignment="1">
      <alignment/>
    </xf>
    <xf numFmtId="0" fontId="23" fillId="36" borderId="0" xfId="0" applyNumberFormat="1" applyFont="1" applyFill="1" applyAlignment="1">
      <alignment horizontal="right"/>
    </xf>
    <xf numFmtId="0" fontId="22" fillId="36" borderId="0" xfId="0" applyFont="1" applyFill="1" applyAlignment="1">
      <alignment horizontal="center"/>
    </xf>
    <xf numFmtId="47" fontId="0" fillId="0" borderId="0" xfId="0" applyNumberFormat="1" applyAlignment="1">
      <alignment/>
    </xf>
    <xf numFmtId="191" fontId="0" fillId="0" borderId="0" xfId="0" applyNumberFormat="1" applyAlignment="1">
      <alignment/>
    </xf>
    <xf numFmtId="191" fontId="0" fillId="0" borderId="0" xfId="0" applyNumberFormat="1" applyFill="1" applyAlignment="1">
      <alignment/>
    </xf>
    <xf numFmtId="0" fontId="1" fillId="34" borderId="11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2" fillId="0" borderId="10" xfId="0" applyNumberFormat="1" applyFont="1" applyFill="1" applyBorder="1" applyAlignment="1">
      <alignment horizontal="right" vertical="center"/>
    </xf>
    <xf numFmtId="49" fontId="31" fillId="34" borderId="0" xfId="0" applyNumberFormat="1" applyFont="1" applyFill="1" applyAlignment="1">
      <alignment horizontal="right"/>
    </xf>
    <xf numFmtId="49" fontId="31" fillId="34" borderId="0" xfId="0" applyNumberFormat="1" applyFont="1" applyFill="1" applyAlignment="1">
      <alignment horizontal="center"/>
    </xf>
    <xf numFmtId="49" fontId="31" fillId="34" borderId="0" xfId="0" applyNumberFormat="1" applyFont="1" applyFill="1" applyAlignment="1">
      <alignment/>
    </xf>
    <xf numFmtId="49" fontId="31" fillId="34" borderId="0" xfId="0" applyNumberFormat="1" applyFont="1" applyFill="1" applyAlignment="1">
      <alignment horizontal="left"/>
    </xf>
    <xf numFmtId="49" fontId="33" fillId="34" borderId="0" xfId="0" applyNumberFormat="1" applyFont="1" applyFill="1" applyAlignment="1">
      <alignment horizontal="right"/>
    </xf>
    <xf numFmtId="49" fontId="33" fillId="34" borderId="0" xfId="0" applyNumberFormat="1" applyFont="1" applyFill="1" applyAlignment="1">
      <alignment horizontal="center"/>
    </xf>
    <xf numFmtId="49" fontId="33" fillId="34" borderId="0" xfId="0" applyNumberFormat="1" applyFont="1" applyFill="1" applyAlignment="1">
      <alignment/>
    </xf>
    <xf numFmtId="49" fontId="33" fillId="34" borderId="0" xfId="0" applyNumberFormat="1" applyFont="1" applyFill="1" applyAlignment="1">
      <alignment horizontal="left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49" fontId="31" fillId="35" borderId="0" xfId="0" applyNumberFormat="1" applyFont="1" applyFill="1" applyAlignment="1">
      <alignment horizontal="right"/>
    </xf>
    <xf numFmtId="49" fontId="31" fillId="35" borderId="0" xfId="0" applyNumberFormat="1" applyFont="1" applyFill="1" applyAlignment="1">
      <alignment horizontal="center"/>
    </xf>
    <xf numFmtId="49" fontId="31" fillId="35" borderId="0" xfId="0" applyNumberFormat="1" applyFont="1" applyFill="1" applyAlignment="1">
      <alignment/>
    </xf>
    <xf numFmtId="49" fontId="31" fillId="35" borderId="0" xfId="0" applyNumberFormat="1" applyFont="1" applyFill="1" applyAlignment="1">
      <alignment horizontal="left"/>
    </xf>
    <xf numFmtId="49" fontId="33" fillId="35" borderId="0" xfId="0" applyNumberFormat="1" applyFont="1" applyFill="1" applyAlignment="1">
      <alignment horizontal="right"/>
    </xf>
    <xf numFmtId="49" fontId="33" fillId="35" borderId="0" xfId="0" applyNumberFormat="1" applyFont="1" applyFill="1" applyAlignment="1">
      <alignment horizontal="center"/>
    </xf>
    <xf numFmtId="49" fontId="33" fillId="35" borderId="0" xfId="0" applyNumberFormat="1" applyFont="1" applyFill="1" applyAlignment="1">
      <alignment/>
    </xf>
    <xf numFmtId="49" fontId="33" fillId="35" borderId="0" xfId="0" applyNumberFormat="1" applyFont="1" applyFill="1" applyAlignment="1">
      <alignment horizontal="left"/>
    </xf>
    <xf numFmtId="0" fontId="35" fillId="0" borderId="0" xfId="0" applyFont="1" applyAlignment="1" quotePrefix="1">
      <alignment horizontal="left"/>
    </xf>
    <xf numFmtId="0" fontId="16" fillId="36" borderId="0" xfId="0" applyFont="1" applyFill="1" applyAlignment="1">
      <alignment/>
    </xf>
    <xf numFmtId="0" fontId="25" fillId="35" borderId="12" xfId="0" applyFont="1" applyFill="1" applyBorder="1" applyAlignment="1">
      <alignment horizontal="right"/>
    </xf>
    <xf numFmtId="0" fontId="16" fillId="35" borderId="20" xfId="0" applyFont="1" applyFill="1" applyBorder="1" applyAlignment="1">
      <alignment/>
    </xf>
    <xf numFmtId="0" fontId="26" fillId="36" borderId="0" xfId="0" applyFont="1" applyFill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Border="1" applyAlignment="1">
      <alignment horizontal="center"/>
    </xf>
    <xf numFmtId="1" fontId="0" fillId="36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0" fontId="34" fillId="35" borderId="10" xfId="0" applyFont="1" applyFill="1" applyBorder="1" applyAlignment="1">
      <alignment horizontal="right"/>
    </xf>
    <xf numFmtId="0" fontId="26" fillId="0" borderId="0" xfId="0" applyFont="1" applyAlignment="1">
      <alignment/>
    </xf>
    <xf numFmtId="49" fontId="1" fillId="36" borderId="0" xfId="0" applyNumberFormat="1" applyFont="1" applyFill="1" applyAlignment="1">
      <alignment horizontal="center"/>
    </xf>
    <xf numFmtId="49" fontId="19" fillId="36" borderId="0" xfId="0" applyNumberFormat="1" applyFont="1" applyFill="1" applyAlignment="1">
      <alignment horizontal="center"/>
    </xf>
    <xf numFmtId="49" fontId="22" fillId="0" borderId="11" xfId="0" applyNumberFormat="1" applyFont="1" applyFill="1" applyBorder="1" applyAlignment="1">
      <alignment horizontal="right" vertical="center"/>
    </xf>
    <xf numFmtId="49" fontId="34" fillId="0" borderId="0" xfId="0" applyNumberFormat="1" applyFont="1" applyAlignment="1">
      <alignment horizontal="right"/>
    </xf>
    <xf numFmtId="49" fontId="2" fillId="34" borderId="22" xfId="0" applyNumberFormat="1" applyFont="1" applyFill="1" applyBorder="1" applyAlignment="1">
      <alignment horizontal="center"/>
    </xf>
    <xf numFmtId="49" fontId="2" fillId="34" borderId="17" xfId="0" applyNumberFormat="1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2" fillId="36" borderId="22" xfId="0" applyNumberFormat="1" applyFont="1" applyFill="1" applyBorder="1" applyAlignment="1">
      <alignment horizontal="center"/>
    </xf>
    <xf numFmtId="49" fontId="4" fillId="36" borderId="18" xfId="0" applyNumberFormat="1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49" fontId="6" fillId="34" borderId="18" xfId="0" applyNumberFormat="1" applyFont="1" applyFill="1" applyBorder="1" applyAlignment="1">
      <alignment horizontal="center"/>
    </xf>
    <xf numFmtId="49" fontId="3" fillId="34" borderId="22" xfId="0" applyNumberFormat="1" applyFont="1" applyFill="1" applyBorder="1" applyAlignment="1">
      <alignment horizontal="center"/>
    </xf>
    <xf numFmtId="0" fontId="0" fillId="36" borderId="0" xfId="0" applyFill="1" applyAlignment="1">
      <alignment horizontal="right"/>
    </xf>
    <xf numFmtId="0" fontId="26" fillId="36" borderId="0" xfId="0" applyFont="1" applyFill="1" applyAlignment="1">
      <alignment horizontal="right"/>
    </xf>
    <xf numFmtId="0" fontId="0" fillId="36" borderId="0" xfId="0" applyFill="1" applyAlignment="1">
      <alignment horizontal="left"/>
    </xf>
    <xf numFmtId="0" fontId="4" fillId="36" borderId="0" xfId="0" applyFont="1" applyFill="1" applyAlignment="1">
      <alignment horizontal="left"/>
    </xf>
    <xf numFmtId="0" fontId="20" fillId="36" borderId="0" xfId="0" applyFont="1" applyFill="1" applyAlignment="1">
      <alignment horizontal="left"/>
    </xf>
    <xf numFmtId="0" fontId="0" fillId="36" borderId="0" xfId="0" applyFill="1" applyAlignment="1">
      <alignment/>
    </xf>
    <xf numFmtId="0" fontId="33" fillId="36" borderId="0" xfId="0" applyFont="1" applyFill="1" applyAlignment="1">
      <alignment horizontal="right"/>
    </xf>
    <xf numFmtId="0" fontId="22" fillId="36" borderId="0" xfId="0" applyFont="1" applyFill="1" applyAlignment="1">
      <alignment/>
    </xf>
    <xf numFmtId="0" fontId="30" fillId="36" borderId="0" xfId="0" applyFont="1" applyFill="1" applyAlignment="1">
      <alignment horizontal="left"/>
    </xf>
    <xf numFmtId="49" fontId="28" fillId="36" borderId="0" xfId="0" applyNumberFormat="1" applyFont="1" applyFill="1" applyAlignment="1">
      <alignment horizontal="right"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37" fillId="36" borderId="0" xfId="0" applyNumberFormat="1" applyFont="1" applyFill="1" applyAlignment="1">
      <alignment/>
    </xf>
    <xf numFmtId="0" fontId="12" fillId="36" borderId="0" xfId="0" applyFont="1" applyFill="1" applyAlignment="1">
      <alignment/>
    </xf>
    <xf numFmtId="0" fontId="12" fillId="36" borderId="0" xfId="0" applyFont="1" applyFill="1" applyAlignment="1">
      <alignment horizontal="center"/>
    </xf>
    <xf numFmtId="49" fontId="14" fillId="36" borderId="13" xfId="0" applyNumberFormat="1" applyFont="1" applyFill="1" applyBorder="1" applyAlignment="1">
      <alignment horizontal="left" indent="1"/>
    </xf>
    <xf numFmtId="49" fontId="14" fillId="36" borderId="14" xfId="0" applyNumberFormat="1" applyFont="1" applyFill="1" applyBorder="1" applyAlignment="1">
      <alignment horizontal="right" indent="1"/>
    </xf>
    <xf numFmtId="49" fontId="14" fillId="36" borderId="21" xfId="0" applyNumberFormat="1" applyFont="1" applyFill="1" applyBorder="1" applyAlignment="1">
      <alignment horizontal="left" indent="1"/>
    </xf>
    <xf numFmtId="49" fontId="25" fillId="36" borderId="17" xfId="0" applyNumberFormat="1" applyFont="1" applyFill="1" applyBorder="1" applyAlignment="1">
      <alignment horizontal="right" indent="1"/>
    </xf>
    <xf numFmtId="49" fontId="38" fillId="36" borderId="0" xfId="0" applyNumberFormat="1" applyFont="1" applyFill="1" applyAlignment="1">
      <alignment horizontal="right"/>
    </xf>
    <xf numFmtId="0" fontId="17" fillId="37" borderId="15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32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0" fontId="32" fillId="36" borderId="15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8" fillId="36" borderId="15" xfId="0" applyFont="1" applyFill="1" applyBorder="1" applyAlignment="1">
      <alignment horizontal="right" vertical="center"/>
    </xf>
    <xf numFmtId="0" fontId="32" fillId="36" borderId="10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/>
    </xf>
    <xf numFmtId="1" fontId="31" fillId="36" borderId="0" xfId="0" applyNumberFormat="1" applyFont="1" applyFill="1" applyAlignment="1">
      <alignment horizontal="center"/>
    </xf>
    <xf numFmtId="0" fontId="39" fillId="0" borderId="0" xfId="0" applyFont="1" applyAlignment="1">
      <alignment/>
    </xf>
    <xf numFmtId="0" fontId="29" fillId="0" borderId="0" xfId="0" applyFont="1" applyAlignment="1">
      <alignment/>
    </xf>
    <xf numFmtId="0" fontId="32" fillId="36" borderId="0" xfId="0" applyFont="1" applyFill="1" applyAlignment="1">
      <alignment/>
    </xf>
    <xf numFmtId="0" fontId="40" fillId="36" borderId="0" xfId="0" applyNumberFormat="1" applyFont="1" applyFill="1" applyAlignment="1">
      <alignment horizontal="left"/>
    </xf>
    <xf numFmtId="0" fontId="21" fillId="36" borderId="0" xfId="0" applyFont="1" applyFill="1" applyAlignment="1">
      <alignment horizontal="center"/>
    </xf>
    <xf numFmtId="0" fontId="21" fillId="36" borderId="0" xfId="0" applyFont="1" applyFill="1" applyAlignment="1">
      <alignment/>
    </xf>
    <xf numFmtId="0" fontId="23" fillId="36" borderId="0" xfId="0" applyFont="1" applyFill="1" applyAlignment="1">
      <alignment horizontal="center"/>
    </xf>
    <xf numFmtId="0" fontId="22" fillId="36" borderId="0" xfId="0" applyFont="1" applyFill="1" applyAlignment="1">
      <alignment horizontal="left"/>
    </xf>
    <xf numFmtId="0" fontId="41" fillId="34" borderId="0" xfId="0" applyNumberFormat="1" applyFont="1" applyFill="1" applyAlignment="1">
      <alignment horizontal="right"/>
    </xf>
    <xf numFmtId="0" fontId="42" fillId="34" borderId="0" xfId="0" applyNumberFormat="1" applyFont="1" applyFill="1" applyAlignment="1">
      <alignment horizontal="left"/>
    </xf>
    <xf numFmtId="0" fontId="43" fillId="34" borderId="0" xfId="0" applyFont="1" applyFill="1" applyAlignment="1">
      <alignment horizontal="center"/>
    </xf>
    <xf numFmtId="0" fontId="43" fillId="34" borderId="0" xfId="0" applyFont="1" applyFill="1" applyAlignment="1">
      <alignment/>
    </xf>
    <xf numFmtId="0" fontId="42" fillId="34" borderId="0" xfId="0" applyFont="1" applyFill="1" applyAlignment="1">
      <alignment horizontal="left"/>
    </xf>
    <xf numFmtId="0" fontId="39" fillId="35" borderId="0" xfId="0" applyFont="1" applyFill="1" applyAlignment="1">
      <alignment/>
    </xf>
    <xf numFmtId="0" fontId="29" fillId="35" borderId="0" xfId="0" applyFont="1" applyFill="1" applyAlignment="1">
      <alignment/>
    </xf>
    <xf numFmtId="1" fontId="43" fillId="35" borderId="0" xfId="0" applyNumberFormat="1" applyFont="1" applyFill="1" applyAlignment="1">
      <alignment horizontal="center"/>
    </xf>
    <xf numFmtId="0" fontId="22" fillId="35" borderId="0" xfId="0" applyFont="1" applyFill="1" applyAlignment="1">
      <alignment/>
    </xf>
    <xf numFmtId="1" fontId="22" fillId="35" borderId="0" xfId="0" applyNumberFormat="1" applyFont="1" applyFill="1" applyAlignment="1">
      <alignment horizontal="center"/>
    </xf>
    <xf numFmtId="1" fontId="31" fillId="36" borderId="0" xfId="0" applyNumberFormat="1" applyFont="1" applyFill="1" applyAlignment="1" quotePrefix="1">
      <alignment horizontal="center"/>
    </xf>
    <xf numFmtId="0" fontId="32" fillId="0" borderId="0" xfId="0" applyFont="1" applyAlignment="1">
      <alignment/>
    </xf>
    <xf numFmtId="0" fontId="23" fillId="0" borderId="0" xfId="0" applyNumberFormat="1" applyFont="1" applyAlignment="1">
      <alignment horizontal="right"/>
    </xf>
    <xf numFmtId="1" fontId="31" fillId="0" borderId="0" xfId="0" applyNumberFormat="1" applyFont="1" applyAlignment="1">
      <alignment horizontal="center"/>
    </xf>
    <xf numFmtId="0" fontId="29" fillId="36" borderId="10" xfId="0" applyNumberFormat="1" applyFont="1" applyFill="1" applyBorder="1" applyAlignment="1">
      <alignment horizontal="right"/>
    </xf>
    <xf numFmtId="0" fontId="27" fillId="37" borderId="10" xfId="0" applyFont="1" applyFill="1" applyBorder="1" applyAlignment="1">
      <alignment horizontal="center"/>
    </xf>
    <xf numFmtId="0" fontId="27" fillId="37" borderId="10" xfId="0" applyFont="1" applyFill="1" applyBorder="1" applyAlignment="1">
      <alignment horizontal="left"/>
    </xf>
    <xf numFmtId="49" fontId="27" fillId="37" borderId="10" xfId="0" applyNumberFormat="1" applyFont="1" applyFill="1" applyBorder="1" applyAlignment="1">
      <alignment horizontal="left"/>
    </xf>
    <xf numFmtId="0" fontId="27" fillId="37" borderId="10" xfId="0" applyFont="1" applyFill="1" applyBorder="1" applyAlignment="1">
      <alignment/>
    </xf>
    <xf numFmtId="0" fontId="27" fillId="37" borderId="11" xfId="0" applyFont="1" applyFill="1" applyBorder="1" applyAlignment="1">
      <alignment horizontal="right"/>
    </xf>
    <xf numFmtId="0" fontId="27" fillId="37" borderId="10" xfId="0" applyFont="1" applyFill="1" applyBorder="1" applyAlignment="1">
      <alignment horizontal="right"/>
    </xf>
    <xf numFmtId="2" fontId="28" fillId="37" borderId="19" xfId="0" applyNumberFormat="1" applyFont="1" applyFill="1" applyBorder="1" applyAlignment="1">
      <alignment horizontal="right"/>
    </xf>
    <xf numFmtId="2" fontId="28" fillId="36" borderId="19" xfId="0" applyNumberFormat="1" applyFont="1" applyFill="1" applyBorder="1" applyAlignment="1">
      <alignment horizontal="right"/>
    </xf>
    <xf numFmtId="2" fontId="28" fillId="37" borderId="14" xfId="0" applyNumberFormat="1" applyFont="1" applyFill="1" applyBorder="1" applyAlignment="1">
      <alignment horizontal="right"/>
    </xf>
    <xf numFmtId="1" fontId="44" fillId="34" borderId="0" xfId="0" applyNumberFormat="1" applyFont="1" applyFill="1" applyAlignment="1">
      <alignment horizont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27" fillId="37" borderId="13" xfId="0" applyFont="1" applyFill="1" applyBorder="1" applyAlignment="1">
      <alignment horizontal="right"/>
    </xf>
    <xf numFmtId="0" fontId="27" fillId="37" borderId="12" xfId="0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49" fontId="17" fillId="36" borderId="10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/>
    </xf>
    <xf numFmtId="49" fontId="3" fillId="34" borderId="24" xfId="0" applyNumberFormat="1" applyFont="1" applyFill="1" applyBorder="1" applyAlignment="1">
      <alignment horizontal="center"/>
    </xf>
    <xf numFmtId="49" fontId="6" fillId="34" borderId="24" xfId="0" applyNumberFormat="1" applyFont="1" applyFill="1" applyBorder="1" applyAlignment="1">
      <alignment horizontal="center"/>
    </xf>
    <xf numFmtId="49" fontId="4" fillId="36" borderId="22" xfId="0" applyNumberFormat="1" applyFont="1" applyFill="1" applyBorder="1" applyAlignment="1">
      <alignment horizontal="center"/>
    </xf>
    <xf numFmtId="49" fontId="19" fillId="36" borderId="0" xfId="0" applyNumberFormat="1" applyFont="1" applyFill="1" applyAlignment="1">
      <alignment horizontal="center" vertical="center"/>
    </xf>
    <xf numFmtId="0" fontId="19" fillId="36" borderId="0" xfId="0" applyNumberFormat="1" applyFont="1" applyFill="1" applyAlignment="1">
      <alignment horizontal="center" vertical="center"/>
    </xf>
    <xf numFmtId="49" fontId="18" fillId="36" borderId="19" xfId="0" applyNumberFormat="1" applyFont="1" applyFill="1" applyBorder="1" applyAlignment="1">
      <alignment horizontal="center" vertical="center"/>
    </xf>
    <xf numFmtId="49" fontId="19" fillId="36" borderId="0" xfId="0" applyNumberFormat="1" applyFont="1" applyFill="1" applyAlignment="1">
      <alignment vertical="center"/>
    </xf>
    <xf numFmtId="49" fontId="19" fillId="36" borderId="23" xfId="0" applyNumberFormat="1" applyFont="1" applyFill="1" applyBorder="1" applyAlignment="1">
      <alignment vertical="center"/>
    </xf>
    <xf numFmtId="0" fontId="19" fillId="36" borderId="0" xfId="0" applyNumberFormat="1" applyFont="1" applyFill="1" applyAlignment="1">
      <alignment vertical="center"/>
    </xf>
    <xf numFmtId="0" fontId="19" fillId="36" borderId="23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right"/>
    </xf>
    <xf numFmtId="49" fontId="2" fillId="36" borderId="21" xfId="0" applyNumberFormat="1" applyFont="1" applyFill="1" applyBorder="1" applyAlignment="1">
      <alignment horizontal="center"/>
    </xf>
    <xf numFmtId="49" fontId="0" fillId="36" borderId="20" xfId="0" applyNumberFormat="1" applyFill="1" applyBorder="1" applyAlignment="1">
      <alignment horizontal="center"/>
    </xf>
    <xf numFmtId="49" fontId="6" fillId="34" borderId="2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36" borderId="13" xfId="0" applyNumberFormat="1" applyFont="1" applyFill="1" applyBorder="1" applyAlignment="1">
      <alignment horizontal="center"/>
    </xf>
    <xf numFmtId="49" fontId="0" fillId="36" borderId="12" xfId="0" applyNumberFormat="1" applyFill="1" applyBorder="1" applyAlignment="1">
      <alignment horizontal="center"/>
    </xf>
    <xf numFmtId="49" fontId="0" fillId="36" borderId="12" xfId="0" applyNumberFormat="1" applyFill="1" applyBorder="1" applyAlignment="1">
      <alignment/>
    </xf>
    <xf numFmtId="49" fontId="0" fillId="36" borderId="12" xfId="0" applyNumberFormat="1" applyFill="1" applyBorder="1" applyAlignment="1">
      <alignment horizontal="right"/>
    </xf>
    <xf numFmtId="49" fontId="0" fillId="36" borderId="20" xfId="0" applyNumberFormat="1" applyFill="1" applyBorder="1" applyAlignment="1">
      <alignment/>
    </xf>
    <xf numFmtId="49" fontId="0" fillId="36" borderId="20" xfId="0" applyNumberFormat="1" applyFill="1" applyBorder="1" applyAlignment="1">
      <alignment horizontal="right"/>
    </xf>
    <xf numFmtId="49" fontId="2" fillId="36" borderId="17" xfId="0" applyNumberFormat="1" applyFont="1" applyFill="1" applyBorder="1" applyAlignment="1">
      <alignment horizontal="right"/>
    </xf>
    <xf numFmtId="49" fontId="0" fillId="36" borderId="0" xfId="0" applyNumberFormat="1" applyFill="1" applyBorder="1" applyAlignment="1">
      <alignment horizontal="center"/>
    </xf>
    <xf numFmtId="49" fontId="0" fillId="36" borderId="0" xfId="0" applyNumberFormat="1" applyFill="1" applyBorder="1" applyAlignment="1">
      <alignment horizontal="right"/>
    </xf>
    <xf numFmtId="17" fontId="15" fillId="36" borderId="14" xfId="0" applyNumberFormat="1" applyFont="1" applyFill="1" applyBorder="1" applyAlignment="1" quotePrefix="1">
      <alignment horizontal="left" indent="1"/>
    </xf>
    <xf numFmtId="49" fontId="2" fillId="36" borderId="24" xfId="0" applyNumberFormat="1" applyFont="1" applyFill="1" applyBorder="1" applyAlignment="1">
      <alignment horizontal="center"/>
    </xf>
    <xf numFmtId="49" fontId="2" fillId="36" borderId="23" xfId="0" applyNumberFormat="1" applyFont="1" applyFill="1" applyBorder="1" applyAlignment="1">
      <alignment horizontal="right"/>
    </xf>
    <xf numFmtId="2" fontId="46" fillId="36" borderId="19" xfId="0" applyNumberFormat="1" applyFont="1" applyFill="1" applyBorder="1" applyAlignment="1">
      <alignment horizontal="right"/>
    </xf>
    <xf numFmtId="49" fontId="45" fillId="36" borderId="0" xfId="0" applyNumberFormat="1" applyFont="1" applyFill="1" applyAlignment="1">
      <alignment horizontal="center" vertical="center"/>
    </xf>
    <xf numFmtId="0" fontId="25" fillId="35" borderId="11" xfId="0" applyFont="1" applyFill="1" applyBorder="1" applyAlignment="1">
      <alignment horizontal="center"/>
    </xf>
    <xf numFmtId="0" fontId="25" fillId="35" borderId="10" xfId="0" applyFont="1" applyFill="1" applyBorder="1" applyAlignment="1">
      <alignment horizontal="center"/>
    </xf>
    <xf numFmtId="0" fontId="25" fillId="35" borderId="19" xfId="0" applyFont="1" applyFill="1" applyBorder="1" applyAlignment="1">
      <alignment horizontal="center"/>
    </xf>
    <xf numFmtId="49" fontId="1" fillId="36" borderId="0" xfId="0" applyNumberFormat="1" applyFont="1" applyFill="1" applyAlignment="1">
      <alignment horizontal="center"/>
    </xf>
    <xf numFmtId="0" fontId="1" fillId="36" borderId="0" xfId="0" applyNumberFormat="1" applyFont="1" applyFill="1" applyAlignment="1">
      <alignment horizontal="center"/>
    </xf>
    <xf numFmtId="49" fontId="7" fillId="36" borderId="0" xfId="0" applyNumberFormat="1" applyFont="1" applyFill="1" applyAlignment="1">
      <alignment horizontal="center"/>
    </xf>
    <xf numFmtId="0" fontId="7" fillId="36" borderId="0" xfId="0" applyNumberFormat="1" applyFont="1" applyFill="1" applyAlignment="1">
      <alignment horizontal="center"/>
    </xf>
    <xf numFmtId="0" fontId="12" fillId="36" borderId="0" xfId="0" applyFont="1" applyFill="1" applyAlignment="1">
      <alignment/>
    </xf>
    <xf numFmtId="0" fontId="12" fillId="36" borderId="0" xfId="0" applyNumberFormat="1" applyFont="1" applyFill="1" applyAlignment="1">
      <alignment/>
    </xf>
    <xf numFmtId="49" fontId="7" fillId="36" borderId="0" xfId="0" applyNumberFormat="1" applyFont="1" applyFill="1" applyAlignment="1">
      <alignment horizontal="center"/>
    </xf>
    <xf numFmtId="49" fontId="2" fillId="36" borderId="0" xfId="0" applyNumberFormat="1" applyFont="1" applyFill="1" applyAlignment="1">
      <alignment horizontal="center"/>
    </xf>
    <xf numFmtId="0" fontId="2" fillId="36" borderId="0" xfId="0" applyNumberFormat="1" applyFont="1" applyFill="1" applyAlignment="1">
      <alignment horizontal="center"/>
    </xf>
    <xf numFmtId="49" fontId="18" fillId="36" borderId="0" xfId="0" applyNumberFormat="1" applyFont="1" applyFill="1" applyAlignment="1">
      <alignment horizontal="center"/>
    </xf>
    <xf numFmtId="0" fontId="18" fillId="36" borderId="0" xfId="0" applyNumberFormat="1" applyFont="1" applyFill="1" applyAlignment="1">
      <alignment horizontal="center"/>
    </xf>
    <xf numFmtId="0" fontId="17" fillId="36" borderId="0" xfId="0" applyNumberFormat="1" applyFont="1" applyFill="1" applyAlignment="1">
      <alignment/>
    </xf>
    <xf numFmtId="0" fontId="7" fillId="36" borderId="0" xfId="0" applyNumberFormat="1" applyFont="1" applyFill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49" fontId="1" fillId="36" borderId="0" xfId="0" applyNumberFormat="1" applyFont="1" applyFill="1" applyAlignment="1">
      <alignment horizontal="center"/>
    </xf>
    <xf numFmtId="0" fontId="1" fillId="36" borderId="0" xfId="0" applyNumberFormat="1" applyFont="1" applyFill="1" applyAlignment="1">
      <alignment horizontal="center"/>
    </xf>
    <xf numFmtId="49" fontId="19" fillId="36" borderId="0" xfId="0" applyNumberFormat="1" applyFont="1" applyFill="1" applyAlignment="1">
      <alignment horizontal="center" vertical="center"/>
    </xf>
    <xf numFmtId="0" fontId="19" fillId="36" borderId="0" xfId="0" applyNumberFormat="1" applyFont="1" applyFill="1" applyAlignment="1">
      <alignment horizontal="center" vertical="center"/>
    </xf>
    <xf numFmtId="0" fontId="39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5.421875" style="58" customWidth="1"/>
    <col min="2" max="2" width="5.140625" style="64" customWidth="1"/>
    <col min="3" max="3" width="8.421875" style="65" customWidth="1"/>
    <col min="4" max="4" width="21.421875" style="56" bestFit="1" customWidth="1"/>
    <col min="5" max="5" width="21.8515625" style="56" bestFit="1" customWidth="1"/>
    <col min="6" max="6" width="10.8515625" style="56" customWidth="1"/>
    <col min="7" max="7" width="28.28125" style="56" bestFit="1" customWidth="1"/>
    <col min="8" max="8" width="22.28125" style="56" bestFit="1" customWidth="1"/>
    <col min="9" max="16384" width="9.140625" style="56" customWidth="1"/>
  </cols>
  <sheetData>
    <row r="1" spans="1:9" ht="16.5" customHeight="1">
      <c r="A1" s="281" t="s">
        <v>2903</v>
      </c>
      <c r="B1" s="281"/>
      <c r="C1" s="281"/>
      <c r="D1" s="281"/>
      <c r="E1" s="281"/>
      <c r="F1" s="281"/>
      <c r="G1" s="281"/>
      <c r="H1" s="281"/>
      <c r="I1" s="281"/>
    </row>
    <row r="2" spans="1:9" ht="13.5" customHeight="1">
      <c r="A2" s="256"/>
      <c r="B2" s="256"/>
      <c r="C2" s="256"/>
      <c r="D2" s="256"/>
      <c r="E2" s="256"/>
      <c r="F2" s="253" t="s">
        <v>2904</v>
      </c>
      <c r="G2" s="257"/>
      <c r="H2" s="205" t="s">
        <v>3358</v>
      </c>
      <c r="I2" s="255" t="s">
        <v>2897</v>
      </c>
    </row>
    <row r="3" spans="1:9" ht="13.5" customHeight="1">
      <c r="A3" s="256"/>
      <c r="B3" s="256"/>
      <c r="C3" s="256"/>
      <c r="D3" s="256"/>
      <c r="E3" s="256"/>
      <c r="F3" s="253" t="s">
        <v>2905</v>
      </c>
      <c r="G3" s="257"/>
      <c r="H3" s="205" t="s">
        <v>2894</v>
      </c>
      <c r="I3" s="255" t="s">
        <v>3359</v>
      </c>
    </row>
    <row r="4" spans="1:9" ht="13.5" customHeight="1">
      <c r="A4" s="253"/>
      <c r="B4" s="253"/>
      <c r="C4" s="253"/>
      <c r="D4" s="253"/>
      <c r="E4" s="253"/>
      <c r="F4" s="253"/>
      <c r="G4" s="253"/>
      <c r="H4" s="205" t="s">
        <v>2895</v>
      </c>
      <c r="I4" s="255" t="s">
        <v>2898</v>
      </c>
    </row>
    <row r="5" spans="1:9" ht="13.5" customHeight="1">
      <c r="A5" s="253"/>
      <c r="B5" s="253"/>
      <c r="C5" s="253"/>
      <c r="D5" s="253"/>
      <c r="E5" s="253"/>
      <c r="F5" s="253"/>
      <c r="G5" s="253"/>
      <c r="H5" s="205" t="s">
        <v>2896</v>
      </c>
      <c r="I5" s="255" t="s">
        <v>2900</v>
      </c>
    </row>
    <row r="6" spans="1:9" ht="13.5" customHeight="1">
      <c r="A6" s="57"/>
      <c r="B6" s="53"/>
      <c r="C6" s="54"/>
      <c r="D6" s="55"/>
      <c r="E6" s="55"/>
      <c r="F6" s="55"/>
      <c r="G6" s="55"/>
      <c r="H6" s="66" t="s">
        <v>2983</v>
      </c>
      <c r="I6" s="255" t="s">
        <v>2901</v>
      </c>
    </row>
    <row r="7" spans="1:9" ht="13.5" customHeight="1">
      <c r="A7" s="55"/>
      <c r="B7" s="55"/>
      <c r="C7" s="55"/>
      <c r="D7" s="55"/>
      <c r="E7" s="55"/>
      <c r="F7" s="55"/>
      <c r="G7" s="55"/>
      <c r="H7" s="66" t="s">
        <v>2963</v>
      </c>
      <c r="I7" s="255" t="s">
        <v>2899</v>
      </c>
    </row>
    <row r="8" spans="1:9" ht="13.5" customHeight="1">
      <c r="A8" s="57"/>
      <c r="B8" s="67" t="s">
        <v>2925</v>
      </c>
      <c r="C8" s="68"/>
      <c r="D8" s="69"/>
      <c r="E8" s="55"/>
      <c r="F8" s="55"/>
      <c r="G8" s="55"/>
      <c r="H8" s="66" t="s">
        <v>2964</v>
      </c>
      <c r="I8" s="255" t="s">
        <v>2902</v>
      </c>
    </row>
    <row r="9" spans="2:9" ht="12.75">
      <c r="B9" s="59" t="s">
        <v>2926</v>
      </c>
      <c r="C9" s="60" t="s">
        <v>2927</v>
      </c>
      <c r="D9" s="61" t="s">
        <v>2928</v>
      </c>
      <c r="E9" s="62" t="s">
        <v>2929</v>
      </c>
      <c r="F9" s="60"/>
      <c r="G9" s="61" t="s">
        <v>2930</v>
      </c>
      <c r="H9" s="61" t="s">
        <v>2931</v>
      </c>
      <c r="I9" s="63" t="s">
        <v>2932</v>
      </c>
    </row>
    <row r="10" spans="1:10" ht="15" customHeight="1">
      <c r="A10" s="164" t="s">
        <v>2966</v>
      </c>
      <c r="B10" s="73">
        <v>1</v>
      </c>
      <c r="C10" s="74" t="s">
        <v>2984</v>
      </c>
      <c r="D10" s="75" t="s">
        <v>2920</v>
      </c>
      <c r="E10" s="75" t="s">
        <v>3368</v>
      </c>
      <c r="F10" s="74" t="s">
        <v>2959</v>
      </c>
      <c r="G10" s="75" t="s">
        <v>2962</v>
      </c>
      <c r="H10" s="75" t="s">
        <v>2921</v>
      </c>
      <c r="I10" s="76" t="s">
        <v>2652</v>
      </c>
      <c r="J10" s="242"/>
    </row>
    <row r="11" spans="1:10" ht="15.75" customHeight="1">
      <c r="A11" s="164" t="s">
        <v>2967</v>
      </c>
      <c r="B11" s="73">
        <v>2</v>
      </c>
      <c r="C11" s="74" t="s">
        <v>2985</v>
      </c>
      <c r="D11" s="75" t="s">
        <v>3126</v>
      </c>
      <c r="E11" s="75" t="s">
        <v>3353</v>
      </c>
      <c r="F11" s="74" t="s">
        <v>2959</v>
      </c>
      <c r="G11" s="75" t="s">
        <v>2981</v>
      </c>
      <c r="H11" s="75" t="s">
        <v>2653</v>
      </c>
      <c r="I11" s="76" t="s">
        <v>2654</v>
      </c>
      <c r="J11" s="243"/>
    </row>
    <row r="12" spans="1:10" ht="15" customHeight="1">
      <c r="A12" s="164" t="s">
        <v>2968</v>
      </c>
      <c r="B12" s="73">
        <v>3</v>
      </c>
      <c r="C12" s="74" t="s">
        <v>2985</v>
      </c>
      <c r="D12" s="75" t="s">
        <v>2655</v>
      </c>
      <c r="E12" s="75" t="s">
        <v>2656</v>
      </c>
      <c r="F12" s="74" t="s">
        <v>2959</v>
      </c>
      <c r="G12" s="75" t="s">
        <v>2657</v>
      </c>
      <c r="H12" s="75" t="s">
        <v>3264</v>
      </c>
      <c r="I12" s="76" t="s">
        <v>2658</v>
      </c>
      <c r="J12" s="243"/>
    </row>
    <row r="13" spans="1:10" ht="15" customHeight="1">
      <c r="A13" s="164" t="s">
        <v>2969</v>
      </c>
      <c r="B13" s="73">
        <v>4</v>
      </c>
      <c r="C13" s="74" t="s">
        <v>2985</v>
      </c>
      <c r="D13" s="75" t="s">
        <v>3261</v>
      </c>
      <c r="E13" s="75" t="s">
        <v>3262</v>
      </c>
      <c r="F13" s="74" t="s">
        <v>3263</v>
      </c>
      <c r="G13" s="75" t="s">
        <v>2960</v>
      </c>
      <c r="H13" s="75" t="s">
        <v>3264</v>
      </c>
      <c r="I13" s="76" t="s">
        <v>2659</v>
      </c>
      <c r="J13" s="243"/>
    </row>
    <row r="14" spans="1:10" ht="15" customHeight="1">
      <c r="A14" s="164" t="s">
        <v>2970</v>
      </c>
      <c r="B14" s="73">
        <v>5</v>
      </c>
      <c r="C14" s="74" t="s">
        <v>2985</v>
      </c>
      <c r="D14" s="75" t="s">
        <v>2660</v>
      </c>
      <c r="E14" s="75" t="s">
        <v>2661</v>
      </c>
      <c r="F14" s="74" t="s">
        <v>2959</v>
      </c>
      <c r="G14" s="75" t="s">
        <v>2662</v>
      </c>
      <c r="H14" s="75" t="s">
        <v>3280</v>
      </c>
      <c r="I14" s="76" t="s">
        <v>2663</v>
      </c>
      <c r="J14" s="243"/>
    </row>
    <row r="15" spans="1:10" ht="15" customHeight="1">
      <c r="A15" s="164" t="s">
        <v>2971</v>
      </c>
      <c r="B15" s="73">
        <v>6</v>
      </c>
      <c r="C15" s="74" t="s">
        <v>2985</v>
      </c>
      <c r="D15" s="75" t="s">
        <v>2965</v>
      </c>
      <c r="E15" s="75" t="s">
        <v>3266</v>
      </c>
      <c r="F15" s="74" t="s">
        <v>2959</v>
      </c>
      <c r="G15" s="75" t="s">
        <v>2962</v>
      </c>
      <c r="H15" s="75" t="s">
        <v>2664</v>
      </c>
      <c r="I15" s="76" t="s">
        <v>2665</v>
      </c>
      <c r="J15" s="243"/>
    </row>
    <row r="16" spans="1:10" ht="15" customHeight="1">
      <c r="A16" s="164" t="s">
        <v>2972</v>
      </c>
      <c r="B16" s="73">
        <v>7</v>
      </c>
      <c r="C16" s="74" t="s">
        <v>2985</v>
      </c>
      <c r="D16" s="75" t="s">
        <v>2666</v>
      </c>
      <c r="E16" s="75" t="s">
        <v>3348</v>
      </c>
      <c r="F16" s="74" t="s">
        <v>3270</v>
      </c>
      <c r="G16" s="75" t="s">
        <v>2667</v>
      </c>
      <c r="H16" s="75" t="s">
        <v>2653</v>
      </c>
      <c r="I16" s="76" t="s">
        <v>2668</v>
      </c>
      <c r="J16" s="243"/>
    </row>
    <row r="17" spans="1:10" ht="15" customHeight="1">
      <c r="A17" s="164" t="s">
        <v>2973</v>
      </c>
      <c r="B17" s="73">
        <v>8</v>
      </c>
      <c r="C17" s="74" t="s">
        <v>2985</v>
      </c>
      <c r="D17" s="75" t="s">
        <v>3268</v>
      </c>
      <c r="E17" s="75" t="s">
        <v>3269</v>
      </c>
      <c r="F17" s="74" t="s">
        <v>3270</v>
      </c>
      <c r="G17" s="75" t="s">
        <v>3271</v>
      </c>
      <c r="H17" s="75" t="s">
        <v>2653</v>
      </c>
      <c r="I17" s="76" t="s">
        <v>2669</v>
      </c>
      <c r="J17" s="243"/>
    </row>
    <row r="18" spans="1:10" ht="15" customHeight="1">
      <c r="A18" s="164" t="s">
        <v>2974</v>
      </c>
      <c r="B18" s="73">
        <v>9</v>
      </c>
      <c r="C18" s="74" t="s">
        <v>2985</v>
      </c>
      <c r="D18" s="75" t="s">
        <v>3279</v>
      </c>
      <c r="E18" s="75" t="s">
        <v>3297</v>
      </c>
      <c r="F18" s="74" t="s">
        <v>2959</v>
      </c>
      <c r="G18" s="75" t="s">
        <v>2670</v>
      </c>
      <c r="H18" s="75" t="s">
        <v>3264</v>
      </c>
      <c r="I18" s="76" t="s">
        <v>2671</v>
      </c>
      <c r="J18" s="243"/>
    </row>
    <row r="19" spans="1:10" ht="15" customHeight="1">
      <c r="A19" s="164" t="s">
        <v>2975</v>
      </c>
      <c r="B19" s="73">
        <v>10</v>
      </c>
      <c r="C19" s="74" t="s">
        <v>2985</v>
      </c>
      <c r="D19" s="75" t="s">
        <v>2990</v>
      </c>
      <c r="E19" s="75" t="s">
        <v>3116</v>
      </c>
      <c r="F19" s="74" t="s">
        <v>3117</v>
      </c>
      <c r="G19" s="75" t="s">
        <v>2991</v>
      </c>
      <c r="H19" s="75" t="s">
        <v>3280</v>
      </c>
      <c r="I19" s="76" t="s">
        <v>2672</v>
      </c>
      <c r="J19" s="243"/>
    </row>
    <row r="20" spans="1:10" ht="15" customHeight="1">
      <c r="A20" s="164" t="s">
        <v>2976</v>
      </c>
      <c r="B20" s="73">
        <v>11</v>
      </c>
      <c r="C20" s="74" t="s">
        <v>2985</v>
      </c>
      <c r="D20" s="75" t="s">
        <v>2995</v>
      </c>
      <c r="E20" s="75" t="s">
        <v>2996</v>
      </c>
      <c r="F20" s="74" t="s">
        <v>2988</v>
      </c>
      <c r="G20" s="75" t="s">
        <v>2673</v>
      </c>
      <c r="H20" s="75" t="s">
        <v>3280</v>
      </c>
      <c r="I20" s="76" t="s">
        <v>2674</v>
      </c>
      <c r="J20" s="243"/>
    </row>
    <row r="21" spans="1:10" ht="15" customHeight="1">
      <c r="A21" s="164" t="s">
        <v>2977</v>
      </c>
      <c r="B21" s="73">
        <v>12</v>
      </c>
      <c r="C21" s="74" t="s">
        <v>3006</v>
      </c>
      <c r="D21" s="75" t="s">
        <v>3274</v>
      </c>
      <c r="E21" s="75" t="s">
        <v>3275</v>
      </c>
      <c r="F21" s="74" t="s">
        <v>2959</v>
      </c>
      <c r="G21" s="75" t="s">
        <v>3015</v>
      </c>
      <c r="H21" s="75" t="s">
        <v>3013</v>
      </c>
      <c r="I21" s="76" t="s">
        <v>3341</v>
      </c>
      <c r="J21" s="243"/>
    </row>
    <row r="22" spans="1:10" ht="15" customHeight="1">
      <c r="A22" s="164" t="s">
        <v>2978</v>
      </c>
      <c r="B22" s="73">
        <v>14</v>
      </c>
      <c r="C22" s="74" t="s">
        <v>3006</v>
      </c>
      <c r="D22" s="75" t="s">
        <v>3007</v>
      </c>
      <c r="E22" s="75" t="s">
        <v>3008</v>
      </c>
      <c r="F22" s="74" t="s">
        <v>2959</v>
      </c>
      <c r="G22" s="75" t="s">
        <v>3009</v>
      </c>
      <c r="H22" s="75" t="s">
        <v>3366</v>
      </c>
      <c r="I22" s="76" t="s">
        <v>2675</v>
      </c>
      <c r="J22" s="243"/>
    </row>
    <row r="23" spans="1:10" ht="15" customHeight="1">
      <c r="A23" s="164" t="s">
        <v>2979</v>
      </c>
      <c r="B23" s="73">
        <v>137</v>
      </c>
      <c r="C23" s="74" t="s">
        <v>2984</v>
      </c>
      <c r="D23" s="75" t="s">
        <v>3351</v>
      </c>
      <c r="E23" s="75" t="s">
        <v>3352</v>
      </c>
      <c r="F23" s="74" t="s">
        <v>2959</v>
      </c>
      <c r="G23" s="75" t="s">
        <v>2987</v>
      </c>
      <c r="H23" s="75" t="s">
        <v>3308</v>
      </c>
      <c r="I23" s="76" t="s">
        <v>2681</v>
      </c>
      <c r="J23" s="243"/>
    </row>
    <row r="24" spans="1:10" ht="15" customHeight="1">
      <c r="A24" s="164" t="s">
        <v>2989</v>
      </c>
      <c r="B24" s="73">
        <v>15</v>
      </c>
      <c r="C24" s="74" t="s">
        <v>2984</v>
      </c>
      <c r="D24" s="75" t="s">
        <v>2676</v>
      </c>
      <c r="E24" s="75" t="s">
        <v>2677</v>
      </c>
      <c r="F24" s="74" t="s">
        <v>2678</v>
      </c>
      <c r="G24" s="75" t="s">
        <v>2679</v>
      </c>
      <c r="H24" s="75" t="s">
        <v>2680</v>
      </c>
      <c r="I24" s="76" t="s">
        <v>3259</v>
      </c>
      <c r="J24" s="243"/>
    </row>
    <row r="25" spans="1:10" ht="15" customHeight="1">
      <c r="A25" s="164" t="s">
        <v>2992</v>
      </c>
      <c r="B25" s="73">
        <v>16</v>
      </c>
      <c r="C25" s="74" t="s">
        <v>3006</v>
      </c>
      <c r="D25" s="75" t="s">
        <v>3020</v>
      </c>
      <c r="E25" s="75" t="s">
        <v>3369</v>
      </c>
      <c r="F25" s="74" t="s">
        <v>2959</v>
      </c>
      <c r="G25" s="75" t="s">
        <v>3009</v>
      </c>
      <c r="H25" s="75" t="s">
        <v>3013</v>
      </c>
      <c r="I25" s="76" t="s">
        <v>2684</v>
      </c>
      <c r="J25" s="243"/>
    </row>
    <row r="26" spans="1:10" ht="15" customHeight="1">
      <c r="A26" s="164" t="s">
        <v>2993</v>
      </c>
      <c r="B26" s="73">
        <v>17</v>
      </c>
      <c r="C26" s="74" t="s">
        <v>3006</v>
      </c>
      <c r="D26" s="75" t="s">
        <v>2682</v>
      </c>
      <c r="E26" s="75" t="s">
        <v>2683</v>
      </c>
      <c r="F26" s="74" t="s">
        <v>2959</v>
      </c>
      <c r="G26" s="75" t="s">
        <v>3009</v>
      </c>
      <c r="H26" s="75" t="s">
        <v>3013</v>
      </c>
      <c r="I26" s="76" t="s">
        <v>2685</v>
      </c>
      <c r="J26" s="243"/>
    </row>
    <row r="27" spans="1:10" ht="15" customHeight="1">
      <c r="A27" s="164" t="s">
        <v>2994</v>
      </c>
      <c r="B27" s="73">
        <v>18</v>
      </c>
      <c r="C27" s="74" t="s">
        <v>3006</v>
      </c>
      <c r="D27" s="75" t="s">
        <v>3022</v>
      </c>
      <c r="E27" s="75" t="s">
        <v>3023</v>
      </c>
      <c r="F27" s="74" t="s">
        <v>2959</v>
      </c>
      <c r="G27" s="75" t="s">
        <v>3015</v>
      </c>
      <c r="H27" s="75" t="s">
        <v>3013</v>
      </c>
      <c r="I27" s="76" t="s">
        <v>2690</v>
      </c>
      <c r="J27" s="243"/>
    </row>
    <row r="28" spans="1:10" ht="15" customHeight="1">
      <c r="A28" s="164" t="s">
        <v>2997</v>
      </c>
      <c r="B28" s="73">
        <v>19</v>
      </c>
      <c r="C28" s="74" t="s">
        <v>2984</v>
      </c>
      <c r="D28" s="75" t="s">
        <v>2686</v>
      </c>
      <c r="E28" s="75" t="s">
        <v>2687</v>
      </c>
      <c r="F28" s="74" t="s">
        <v>2688</v>
      </c>
      <c r="G28" s="75" t="s">
        <v>3015</v>
      </c>
      <c r="H28" s="75" t="s">
        <v>2689</v>
      </c>
      <c r="I28" s="76" t="s">
        <v>3340</v>
      </c>
      <c r="J28" s="243"/>
    </row>
    <row r="29" spans="1:10" ht="15" customHeight="1">
      <c r="A29" s="164" t="s">
        <v>2999</v>
      </c>
      <c r="B29" s="73">
        <v>30</v>
      </c>
      <c r="C29" s="74" t="s">
        <v>2984</v>
      </c>
      <c r="D29" s="75" t="s">
        <v>2701</v>
      </c>
      <c r="E29" s="75" t="s">
        <v>2702</v>
      </c>
      <c r="F29" s="74" t="s">
        <v>2959</v>
      </c>
      <c r="G29" s="75" t="s">
        <v>2987</v>
      </c>
      <c r="H29" s="75" t="s">
        <v>2703</v>
      </c>
      <c r="I29" s="76" t="s">
        <v>2691</v>
      </c>
      <c r="J29" s="243"/>
    </row>
    <row r="30" spans="1:10" ht="15" customHeight="1">
      <c r="A30" s="164" t="s">
        <v>3002</v>
      </c>
      <c r="B30" s="73">
        <v>449</v>
      </c>
      <c r="C30" s="74" t="s">
        <v>3101</v>
      </c>
      <c r="D30" s="75" t="s">
        <v>2892</v>
      </c>
      <c r="E30" s="75" t="s">
        <v>2893</v>
      </c>
      <c r="F30" s="74" t="s">
        <v>2959</v>
      </c>
      <c r="G30" s="75" t="s">
        <v>3285</v>
      </c>
      <c r="H30" s="75" t="s">
        <v>2696</v>
      </c>
      <c r="I30" s="76" t="s">
        <v>2694</v>
      </c>
      <c r="J30" s="243"/>
    </row>
    <row r="31" spans="1:10" ht="15" customHeight="1">
      <c r="A31" s="164" t="s">
        <v>3003</v>
      </c>
      <c r="B31" s="73">
        <v>20</v>
      </c>
      <c r="C31" s="74" t="s">
        <v>3025</v>
      </c>
      <c r="D31" s="75" t="s">
        <v>3049</v>
      </c>
      <c r="E31" s="75" t="s">
        <v>3158</v>
      </c>
      <c r="F31" s="74" t="s">
        <v>2959</v>
      </c>
      <c r="G31" s="75" t="s">
        <v>2986</v>
      </c>
      <c r="H31" s="75" t="s">
        <v>3027</v>
      </c>
      <c r="I31" s="76" t="s">
        <v>3339</v>
      </c>
      <c r="J31" s="243"/>
    </row>
    <row r="32" spans="1:10" ht="15" customHeight="1">
      <c r="A32" s="164" t="s">
        <v>3005</v>
      </c>
      <c r="B32" s="73">
        <v>21</v>
      </c>
      <c r="C32" s="74" t="s">
        <v>3025</v>
      </c>
      <c r="D32" s="75" t="s">
        <v>3037</v>
      </c>
      <c r="E32" s="75" t="s">
        <v>3038</v>
      </c>
      <c r="F32" s="74" t="s">
        <v>2959</v>
      </c>
      <c r="G32" s="75" t="s">
        <v>3039</v>
      </c>
      <c r="H32" s="75" t="s">
        <v>3027</v>
      </c>
      <c r="I32" s="76" t="s">
        <v>2695</v>
      </c>
      <c r="J32" s="243"/>
    </row>
    <row r="33" spans="1:10" ht="15" customHeight="1">
      <c r="A33" s="164" t="s">
        <v>3010</v>
      </c>
      <c r="B33" s="73">
        <v>22</v>
      </c>
      <c r="C33" s="74" t="s">
        <v>3025</v>
      </c>
      <c r="D33" s="75" t="s">
        <v>2692</v>
      </c>
      <c r="E33" s="75" t="s">
        <v>2693</v>
      </c>
      <c r="F33" s="74" t="s">
        <v>2959</v>
      </c>
      <c r="G33" s="75" t="s">
        <v>3047</v>
      </c>
      <c r="H33" s="75" t="s">
        <v>3027</v>
      </c>
      <c r="I33" s="76" t="s">
        <v>2697</v>
      </c>
      <c r="J33" s="243"/>
    </row>
    <row r="34" spans="1:10" ht="15" customHeight="1">
      <c r="A34" s="164" t="s">
        <v>3011</v>
      </c>
      <c r="B34" s="73">
        <v>23</v>
      </c>
      <c r="C34" s="74" t="s">
        <v>3025</v>
      </c>
      <c r="D34" s="75" t="s">
        <v>3029</v>
      </c>
      <c r="E34" s="75" t="s">
        <v>3030</v>
      </c>
      <c r="F34" s="74" t="s">
        <v>2959</v>
      </c>
      <c r="G34" s="75" t="s">
        <v>3026</v>
      </c>
      <c r="H34" s="75" t="s">
        <v>3031</v>
      </c>
      <c r="I34" s="76" t="s">
        <v>3254</v>
      </c>
      <c r="J34" s="243"/>
    </row>
    <row r="35" spans="1:10" ht="15" customHeight="1">
      <c r="A35" s="164" t="s">
        <v>3012</v>
      </c>
      <c r="B35" s="73">
        <v>24</v>
      </c>
      <c r="C35" s="74" t="s">
        <v>3025</v>
      </c>
      <c r="D35" s="75" t="s">
        <v>3033</v>
      </c>
      <c r="E35" s="75" t="s">
        <v>3034</v>
      </c>
      <c r="F35" s="74" t="s">
        <v>2959</v>
      </c>
      <c r="G35" s="75" t="s">
        <v>3035</v>
      </c>
      <c r="H35" s="75" t="s">
        <v>3027</v>
      </c>
      <c r="I35" s="76" t="s">
        <v>2700</v>
      </c>
      <c r="J35" s="243"/>
    </row>
    <row r="36" spans="1:10" ht="15" customHeight="1">
      <c r="A36" s="164" t="s">
        <v>3014</v>
      </c>
      <c r="B36" s="73">
        <v>25</v>
      </c>
      <c r="C36" s="74" t="s">
        <v>2998</v>
      </c>
      <c r="D36" s="75" t="s">
        <v>3071</v>
      </c>
      <c r="E36" s="75" t="s">
        <v>3140</v>
      </c>
      <c r="F36" s="74" t="s">
        <v>2959</v>
      </c>
      <c r="G36" s="75" t="s">
        <v>3061</v>
      </c>
      <c r="H36" s="75" t="s">
        <v>2696</v>
      </c>
      <c r="I36" s="76" t="s">
        <v>3258</v>
      </c>
      <c r="J36" s="243"/>
    </row>
    <row r="37" spans="1:10" ht="15" customHeight="1">
      <c r="A37" s="164" t="s">
        <v>3016</v>
      </c>
      <c r="B37" s="73">
        <v>27</v>
      </c>
      <c r="C37" s="74" t="s">
        <v>2998</v>
      </c>
      <c r="D37" s="75" t="s">
        <v>2698</v>
      </c>
      <c r="E37" s="75" t="s">
        <v>2699</v>
      </c>
      <c r="F37" s="74" t="s">
        <v>2959</v>
      </c>
      <c r="G37" s="75" t="s">
        <v>3026</v>
      </c>
      <c r="H37" s="75" t="s">
        <v>2696</v>
      </c>
      <c r="I37" s="76" t="s">
        <v>2704</v>
      </c>
      <c r="J37" s="243"/>
    </row>
    <row r="38" spans="1:10" ht="15" customHeight="1">
      <c r="A38" s="164" t="s">
        <v>3017</v>
      </c>
      <c r="B38" s="73">
        <v>28</v>
      </c>
      <c r="C38" s="74" t="s">
        <v>2998</v>
      </c>
      <c r="D38" s="75" t="s">
        <v>3000</v>
      </c>
      <c r="E38" s="75" t="s">
        <v>3001</v>
      </c>
      <c r="F38" s="74" t="s">
        <v>2959</v>
      </c>
      <c r="G38" s="75" t="s">
        <v>2960</v>
      </c>
      <c r="H38" s="75" t="s">
        <v>2696</v>
      </c>
      <c r="I38" s="76" t="s">
        <v>2709</v>
      </c>
      <c r="J38" s="243"/>
    </row>
    <row r="39" spans="1:10" ht="15" customHeight="1">
      <c r="A39" s="164" t="s">
        <v>3018</v>
      </c>
      <c r="B39" s="73">
        <v>31</v>
      </c>
      <c r="C39" s="74" t="s">
        <v>2998</v>
      </c>
      <c r="D39" s="75" t="s">
        <v>3370</v>
      </c>
      <c r="E39" s="75" t="s">
        <v>2706</v>
      </c>
      <c r="F39" s="74" t="s">
        <v>2678</v>
      </c>
      <c r="G39" s="75" t="s">
        <v>2707</v>
      </c>
      <c r="H39" s="75" t="s">
        <v>2708</v>
      </c>
      <c r="I39" s="76" t="s">
        <v>3253</v>
      </c>
      <c r="J39" s="243"/>
    </row>
    <row r="40" spans="1:10" ht="15" customHeight="1">
      <c r="A40" s="164" t="s">
        <v>3019</v>
      </c>
      <c r="B40" s="73">
        <v>32</v>
      </c>
      <c r="C40" s="74" t="s">
        <v>2998</v>
      </c>
      <c r="D40" s="75" t="s">
        <v>2961</v>
      </c>
      <c r="E40" s="75" t="s">
        <v>3004</v>
      </c>
      <c r="F40" s="74" t="s">
        <v>2959</v>
      </c>
      <c r="G40" s="75" t="s">
        <v>2962</v>
      </c>
      <c r="H40" s="75" t="s">
        <v>2696</v>
      </c>
      <c r="I40" s="76" t="s">
        <v>3260</v>
      </c>
      <c r="J40" s="243"/>
    </row>
    <row r="41" spans="1:10" ht="15" customHeight="1">
      <c r="A41" s="164" t="s">
        <v>3021</v>
      </c>
      <c r="B41" s="73">
        <v>33</v>
      </c>
      <c r="C41" s="74" t="s">
        <v>3059</v>
      </c>
      <c r="D41" s="75" t="s">
        <v>3094</v>
      </c>
      <c r="E41" s="75" t="s">
        <v>3095</v>
      </c>
      <c r="F41" s="74" t="s">
        <v>2959</v>
      </c>
      <c r="G41" s="75" t="s">
        <v>2982</v>
      </c>
      <c r="H41" s="75" t="s">
        <v>3096</v>
      </c>
      <c r="I41" s="76" t="s">
        <v>3265</v>
      </c>
      <c r="J41" s="243"/>
    </row>
    <row r="42" spans="1:10" ht="15" customHeight="1">
      <c r="A42" s="164" t="s">
        <v>3024</v>
      </c>
      <c r="B42" s="73">
        <v>34</v>
      </c>
      <c r="C42" s="74" t="s">
        <v>3057</v>
      </c>
      <c r="D42" s="75" t="s">
        <v>3064</v>
      </c>
      <c r="E42" s="75" t="s">
        <v>3164</v>
      </c>
      <c r="F42" s="74" t="s">
        <v>2959</v>
      </c>
      <c r="G42" s="75" t="s">
        <v>3055</v>
      </c>
      <c r="H42" s="75" t="s">
        <v>3065</v>
      </c>
      <c r="I42" s="76" t="s">
        <v>3252</v>
      </c>
      <c r="J42" s="243"/>
    </row>
    <row r="43" spans="1:10" ht="15" customHeight="1">
      <c r="A43" s="164" t="s">
        <v>3028</v>
      </c>
      <c r="B43" s="73">
        <v>35</v>
      </c>
      <c r="C43" s="74" t="s">
        <v>3057</v>
      </c>
      <c r="D43" s="75" t="s">
        <v>3208</v>
      </c>
      <c r="E43" s="75" t="s">
        <v>2710</v>
      </c>
      <c r="F43" s="74" t="s">
        <v>2959</v>
      </c>
      <c r="G43" s="75" t="s">
        <v>3209</v>
      </c>
      <c r="H43" s="75" t="s">
        <v>3206</v>
      </c>
      <c r="I43" s="76" t="s">
        <v>3267</v>
      </c>
      <c r="J43" s="243"/>
    </row>
    <row r="44" spans="1:10" ht="15" customHeight="1">
      <c r="A44" s="164" t="s">
        <v>3032</v>
      </c>
      <c r="B44" s="73">
        <v>36</v>
      </c>
      <c r="C44" s="74" t="s">
        <v>3057</v>
      </c>
      <c r="D44" s="75" t="s">
        <v>3098</v>
      </c>
      <c r="E44" s="75" t="s">
        <v>3099</v>
      </c>
      <c r="F44" s="74" t="s">
        <v>2959</v>
      </c>
      <c r="G44" s="75" t="s">
        <v>3009</v>
      </c>
      <c r="H44" s="75" t="s">
        <v>3100</v>
      </c>
      <c r="I44" s="76" t="s">
        <v>3272</v>
      </c>
      <c r="J44" s="243"/>
    </row>
    <row r="45" spans="1:10" ht="15" customHeight="1">
      <c r="A45" s="164" t="s">
        <v>3036</v>
      </c>
      <c r="B45" s="73">
        <v>37</v>
      </c>
      <c r="C45" s="74" t="s">
        <v>3059</v>
      </c>
      <c r="D45" s="75" t="s">
        <v>3060</v>
      </c>
      <c r="E45" s="75" t="s">
        <v>3371</v>
      </c>
      <c r="F45" s="74" t="s">
        <v>2959</v>
      </c>
      <c r="G45" s="75" t="s">
        <v>3061</v>
      </c>
      <c r="H45" s="75" t="s">
        <v>3062</v>
      </c>
      <c r="I45" s="76" t="s">
        <v>3248</v>
      </c>
      <c r="J45" s="243"/>
    </row>
    <row r="46" spans="1:10" ht="15" customHeight="1">
      <c r="A46" s="164" t="s">
        <v>3040</v>
      </c>
      <c r="B46" s="73">
        <v>38</v>
      </c>
      <c r="C46" s="74" t="s">
        <v>3057</v>
      </c>
      <c r="D46" s="75" t="s">
        <v>3080</v>
      </c>
      <c r="E46" s="75" t="s">
        <v>3182</v>
      </c>
      <c r="F46" s="74" t="s">
        <v>2959</v>
      </c>
      <c r="G46" s="75" t="s">
        <v>3055</v>
      </c>
      <c r="H46" s="75" t="s">
        <v>3206</v>
      </c>
      <c r="I46" s="76" t="s">
        <v>3273</v>
      </c>
      <c r="J46" s="243"/>
    </row>
    <row r="47" spans="1:10" ht="15" customHeight="1">
      <c r="A47" s="164" t="s">
        <v>3041</v>
      </c>
      <c r="B47" s="73">
        <v>39</v>
      </c>
      <c r="C47" s="74" t="s">
        <v>3059</v>
      </c>
      <c r="D47" s="75" t="s">
        <v>3189</v>
      </c>
      <c r="E47" s="75" t="s">
        <v>3190</v>
      </c>
      <c r="F47" s="74" t="s">
        <v>2959</v>
      </c>
      <c r="G47" s="75" t="s">
        <v>3191</v>
      </c>
      <c r="H47" s="75" t="s">
        <v>3062</v>
      </c>
      <c r="I47" s="76" t="s">
        <v>3276</v>
      </c>
      <c r="J47" s="243"/>
    </row>
    <row r="48" spans="1:10" ht="15" customHeight="1">
      <c r="A48" s="164" t="s">
        <v>3043</v>
      </c>
      <c r="B48" s="73">
        <v>53</v>
      </c>
      <c r="C48" s="74" t="s">
        <v>3057</v>
      </c>
      <c r="D48" s="75" t="s">
        <v>3144</v>
      </c>
      <c r="E48" s="75" t="s">
        <v>3145</v>
      </c>
      <c r="F48" s="74" t="s">
        <v>2959</v>
      </c>
      <c r="G48" s="75" t="s">
        <v>3039</v>
      </c>
      <c r="H48" s="75" t="s">
        <v>3146</v>
      </c>
      <c r="I48" s="76" t="s">
        <v>3277</v>
      </c>
      <c r="J48" s="243"/>
    </row>
    <row r="49" spans="1:10" ht="15" customHeight="1">
      <c r="A49" s="164" t="s">
        <v>3044</v>
      </c>
      <c r="B49" s="73">
        <v>40</v>
      </c>
      <c r="C49" s="74" t="s">
        <v>3006</v>
      </c>
      <c r="D49" s="75" t="s">
        <v>3284</v>
      </c>
      <c r="E49" s="75" t="s">
        <v>2711</v>
      </c>
      <c r="F49" s="74" t="s">
        <v>3169</v>
      </c>
      <c r="G49" s="75" t="s">
        <v>3009</v>
      </c>
      <c r="H49" s="75" t="s">
        <v>3278</v>
      </c>
      <c r="I49" s="76" t="s">
        <v>3125</v>
      </c>
      <c r="J49" s="243"/>
    </row>
    <row r="50" spans="1:10" ht="15" customHeight="1">
      <c r="A50" s="164" t="s">
        <v>3048</v>
      </c>
      <c r="B50" s="73">
        <v>41</v>
      </c>
      <c r="C50" s="74" t="s">
        <v>3006</v>
      </c>
      <c r="D50" s="75" t="s">
        <v>3179</v>
      </c>
      <c r="E50" s="75" t="s">
        <v>3180</v>
      </c>
      <c r="F50" s="74" t="s">
        <v>2959</v>
      </c>
      <c r="G50" s="75" t="s">
        <v>3061</v>
      </c>
      <c r="H50" s="75" t="s">
        <v>3013</v>
      </c>
      <c r="I50" s="76" t="s">
        <v>3127</v>
      </c>
      <c r="J50" s="243"/>
    </row>
    <row r="51" spans="1:10" ht="15" customHeight="1">
      <c r="A51" s="164" t="s">
        <v>3050</v>
      </c>
      <c r="B51" s="73">
        <v>42</v>
      </c>
      <c r="C51" s="74" t="s">
        <v>3006</v>
      </c>
      <c r="D51" s="75" t="s">
        <v>3045</v>
      </c>
      <c r="E51" s="75" t="s">
        <v>3046</v>
      </c>
      <c r="F51" s="74" t="s">
        <v>2959</v>
      </c>
      <c r="G51" s="75" t="s">
        <v>3047</v>
      </c>
      <c r="H51" s="75" t="s">
        <v>3367</v>
      </c>
      <c r="I51" s="76" t="s">
        <v>3128</v>
      </c>
      <c r="J51" s="243"/>
    </row>
    <row r="52" spans="1:10" ht="15" customHeight="1">
      <c r="A52" s="164" t="s">
        <v>3052</v>
      </c>
      <c r="B52" s="73">
        <v>43</v>
      </c>
      <c r="C52" s="74" t="s">
        <v>3006</v>
      </c>
      <c r="D52" s="75" t="s">
        <v>2712</v>
      </c>
      <c r="E52" s="75" t="s">
        <v>2713</v>
      </c>
      <c r="F52" s="74" t="s">
        <v>3270</v>
      </c>
      <c r="G52" s="75" t="s">
        <v>2714</v>
      </c>
      <c r="H52" s="75" t="s">
        <v>2715</v>
      </c>
      <c r="I52" s="76" t="s">
        <v>3129</v>
      </c>
      <c r="J52" s="243"/>
    </row>
    <row r="53" spans="1:10" ht="15" customHeight="1">
      <c r="A53" s="164" t="s">
        <v>3054</v>
      </c>
      <c r="B53" s="73">
        <v>44</v>
      </c>
      <c r="C53" s="74" t="s">
        <v>2984</v>
      </c>
      <c r="D53" s="75" t="s">
        <v>3291</v>
      </c>
      <c r="E53" s="75" t="s">
        <v>3292</v>
      </c>
      <c r="F53" s="74" t="s">
        <v>3117</v>
      </c>
      <c r="G53" s="75" t="s">
        <v>3293</v>
      </c>
      <c r="H53" s="75" t="s">
        <v>3013</v>
      </c>
      <c r="I53" s="76" t="s">
        <v>3130</v>
      </c>
      <c r="J53" s="243"/>
    </row>
    <row r="54" spans="1:10" ht="15" customHeight="1">
      <c r="A54" s="164" t="s">
        <v>3056</v>
      </c>
      <c r="B54" s="73">
        <v>45</v>
      </c>
      <c r="C54" s="74" t="s">
        <v>2985</v>
      </c>
      <c r="D54" s="75" t="s">
        <v>3281</v>
      </c>
      <c r="E54" s="75" t="s">
        <v>3282</v>
      </c>
      <c r="F54" s="74" t="s">
        <v>2988</v>
      </c>
      <c r="G54" s="75" t="s">
        <v>3283</v>
      </c>
      <c r="H54" s="75" t="s">
        <v>2664</v>
      </c>
      <c r="I54" s="76" t="s">
        <v>3131</v>
      </c>
      <c r="J54" s="243"/>
    </row>
    <row r="55" spans="1:10" ht="15" customHeight="1">
      <c r="A55" s="164" t="s">
        <v>3058</v>
      </c>
      <c r="B55" s="73">
        <v>46</v>
      </c>
      <c r="C55" s="74" t="s">
        <v>3025</v>
      </c>
      <c r="D55" s="75" t="s">
        <v>2716</v>
      </c>
      <c r="E55" s="75" t="s">
        <v>2717</v>
      </c>
      <c r="F55" s="74" t="s">
        <v>3270</v>
      </c>
      <c r="G55" s="75" t="s">
        <v>2718</v>
      </c>
      <c r="H55" s="75" t="s">
        <v>3027</v>
      </c>
      <c r="I55" s="76" t="s">
        <v>3132</v>
      </c>
      <c r="J55" s="243"/>
    </row>
    <row r="56" spans="1:10" ht="15" customHeight="1">
      <c r="A56" s="164" t="s">
        <v>3063</v>
      </c>
      <c r="B56" s="73">
        <v>48</v>
      </c>
      <c r="C56" s="74" t="s">
        <v>2984</v>
      </c>
      <c r="D56" s="75" t="s">
        <v>2719</v>
      </c>
      <c r="E56" s="75" t="s">
        <v>2720</v>
      </c>
      <c r="F56" s="74" t="s">
        <v>3117</v>
      </c>
      <c r="G56" s="75" t="s">
        <v>2721</v>
      </c>
      <c r="H56" s="75" t="s">
        <v>2680</v>
      </c>
      <c r="I56" s="76" t="s">
        <v>3133</v>
      </c>
      <c r="J56" s="243"/>
    </row>
    <row r="57" spans="1:10" ht="15" customHeight="1">
      <c r="A57" s="164" t="s">
        <v>3066</v>
      </c>
      <c r="B57" s="73">
        <v>49</v>
      </c>
      <c r="C57" s="74" t="s">
        <v>3006</v>
      </c>
      <c r="D57" s="75" t="s">
        <v>2722</v>
      </c>
      <c r="E57" s="75" t="s">
        <v>2723</v>
      </c>
      <c r="F57" s="74" t="s">
        <v>2959</v>
      </c>
      <c r="G57" s="75" t="s">
        <v>3191</v>
      </c>
      <c r="H57" s="75" t="s">
        <v>3366</v>
      </c>
      <c r="I57" s="76" t="s">
        <v>3134</v>
      </c>
      <c r="J57" s="243"/>
    </row>
    <row r="58" spans="1:10" ht="15" customHeight="1">
      <c r="A58" s="164" t="s">
        <v>3067</v>
      </c>
      <c r="B58" s="73">
        <v>50</v>
      </c>
      <c r="C58" s="74" t="s">
        <v>3006</v>
      </c>
      <c r="D58" s="75" t="s">
        <v>2724</v>
      </c>
      <c r="E58" s="75" t="s">
        <v>2725</v>
      </c>
      <c r="F58" s="74" t="s">
        <v>2959</v>
      </c>
      <c r="G58" s="75" t="s">
        <v>3365</v>
      </c>
      <c r="H58" s="75" t="s">
        <v>3013</v>
      </c>
      <c r="I58" s="76" t="s">
        <v>3135</v>
      </c>
      <c r="J58" s="243"/>
    </row>
    <row r="59" spans="1:10" ht="15" customHeight="1">
      <c r="A59" s="164" t="s">
        <v>3070</v>
      </c>
      <c r="B59" s="73">
        <v>52</v>
      </c>
      <c r="C59" s="74" t="s">
        <v>3025</v>
      </c>
      <c r="D59" s="75" t="s">
        <v>2726</v>
      </c>
      <c r="E59" s="75" t="s">
        <v>2727</v>
      </c>
      <c r="F59" s="74" t="s">
        <v>2959</v>
      </c>
      <c r="G59" s="75" t="s">
        <v>2987</v>
      </c>
      <c r="H59" s="75" t="s">
        <v>3027</v>
      </c>
      <c r="I59" s="76" t="s">
        <v>3136</v>
      </c>
      <c r="J59" s="243"/>
    </row>
    <row r="60" spans="1:10" ht="15" customHeight="1">
      <c r="A60" s="164" t="s">
        <v>3072</v>
      </c>
      <c r="B60" s="73">
        <v>54</v>
      </c>
      <c r="C60" s="74" t="s">
        <v>3025</v>
      </c>
      <c r="D60" s="75" t="s">
        <v>3290</v>
      </c>
      <c r="E60" s="75" t="s">
        <v>3342</v>
      </c>
      <c r="F60" s="74" t="s">
        <v>2959</v>
      </c>
      <c r="G60" s="75" t="s">
        <v>3061</v>
      </c>
      <c r="H60" s="75" t="s">
        <v>3027</v>
      </c>
      <c r="I60" s="76" t="s">
        <v>3137</v>
      </c>
      <c r="J60" s="243"/>
    </row>
    <row r="61" spans="1:10" ht="15" customHeight="1">
      <c r="A61" s="164" t="s">
        <v>3075</v>
      </c>
      <c r="B61" s="73">
        <v>55</v>
      </c>
      <c r="C61" s="74" t="s">
        <v>3025</v>
      </c>
      <c r="D61" s="75" t="s">
        <v>2728</v>
      </c>
      <c r="E61" s="75" t="s">
        <v>2729</v>
      </c>
      <c r="F61" s="74" t="s">
        <v>2959</v>
      </c>
      <c r="G61" s="75" t="s">
        <v>3039</v>
      </c>
      <c r="H61" s="75" t="s">
        <v>3027</v>
      </c>
      <c r="I61" s="76" t="s">
        <v>3138</v>
      </c>
      <c r="J61" s="243"/>
    </row>
    <row r="62" spans="1:10" ht="15" customHeight="1">
      <c r="A62" s="164" t="s">
        <v>3079</v>
      </c>
      <c r="B62" s="73">
        <v>56</v>
      </c>
      <c r="C62" s="74" t="s">
        <v>3025</v>
      </c>
      <c r="D62" s="75" t="s">
        <v>2730</v>
      </c>
      <c r="E62" s="75" t="s">
        <v>2731</v>
      </c>
      <c r="F62" s="74" t="s">
        <v>2959</v>
      </c>
      <c r="G62" s="75" t="s">
        <v>3304</v>
      </c>
      <c r="H62" s="75" t="s">
        <v>3051</v>
      </c>
      <c r="I62" s="76" t="s">
        <v>3139</v>
      </c>
      <c r="J62" s="243"/>
    </row>
    <row r="63" spans="1:10" ht="15" customHeight="1">
      <c r="A63" s="164" t="s">
        <v>3081</v>
      </c>
      <c r="B63" s="73">
        <v>57</v>
      </c>
      <c r="C63" s="74" t="s">
        <v>3025</v>
      </c>
      <c r="D63" s="75" t="s">
        <v>2733</v>
      </c>
      <c r="E63" s="75" t="s">
        <v>2734</v>
      </c>
      <c r="F63" s="74" t="s">
        <v>2678</v>
      </c>
      <c r="G63" s="75" t="s">
        <v>2735</v>
      </c>
      <c r="H63" s="75" t="s">
        <v>2736</v>
      </c>
      <c r="I63" s="76" t="s">
        <v>2732</v>
      </c>
      <c r="J63" s="243"/>
    </row>
    <row r="64" spans="1:10" ht="15" customHeight="1">
      <c r="A64" s="164" t="s">
        <v>3082</v>
      </c>
      <c r="B64" s="73">
        <v>58</v>
      </c>
      <c r="C64" s="74" t="s">
        <v>3006</v>
      </c>
      <c r="D64" s="75" t="s">
        <v>2737</v>
      </c>
      <c r="E64" s="75" t="s">
        <v>2738</v>
      </c>
      <c r="F64" s="74" t="s">
        <v>2959</v>
      </c>
      <c r="G64" s="75" t="s">
        <v>3035</v>
      </c>
      <c r="H64" s="75" t="s">
        <v>3278</v>
      </c>
      <c r="I64" s="76" t="s">
        <v>3286</v>
      </c>
      <c r="J64" s="243"/>
    </row>
    <row r="65" spans="1:10" ht="15" customHeight="1">
      <c r="A65" s="164" t="s">
        <v>3083</v>
      </c>
      <c r="B65" s="73">
        <v>59</v>
      </c>
      <c r="C65" s="74" t="s">
        <v>3006</v>
      </c>
      <c r="D65" s="75" t="s">
        <v>2739</v>
      </c>
      <c r="E65" s="75" t="s">
        <v>2740</v>
      </c>
      <c r="F65" s="74" t="s">
        <v>2959</v>
      </c>
      <c r="G65" s="75" t="s">
        <v>3015</v>
      </c>
      <c r="H65" s="75" t="s">
        <v>3278</v>
      </c>
      <c r="I65" s="76" t="s">
        <v>3287</v>
      </c>
      <c r="J65" s="243"/>
    </row>
    <row r="66" spans="1:10" ht="15" customHeight="1">
      <c r="A66" s="164" t="s">
        <v>3085</v>
      </c>
      <c r="B66" s="73">
        <v>60</v>
      </c>
      <c r="C66" s="74" t="s">
        <v>3025</v>
      </c>
      <c r="D66" s="75" t="s">
        <v>3173</v>
      </c>
      <c r="E66" s="75" t="s">
        <v>3174</v>
      </c>
      <c r="F66" s="74" t="s">
        <v>2959</v>
      </c>
      <c r="G66" s="75" t="s">
        <v>3026</v>
      </c>
      <c r="H66" s="75" t="s">
        <v>3175</v>
      </c>
      <c r="I66" s="76" t="s">
        <v>3141</v>
      </c>
      <c r="J66" s="243"/>
    </row>
    <row r="67" spans="1:10" ht="15" customHeight="1">
      <c r="A67" s="164" t="s">
        <v>3088</v>
      </c>
      <c r="B67" s="73">
        <v>61</v>
      </c>
      <c r="C67" s="74" t="s">
        <v>3006</v>
      </c>
      <c r="D67" s="75" t="s">
        <v>2741</v>
      </c>
      <c r="E67" s="75" t="s">
        <v>2742</v>
      </c>
      <c r="F67" s="74" t="s">
        <v>2959</v>
      </c>
      <c r="G67" s="75" t="s">
        <v>2743</v>
      </c>
      <c r="H67" s="75" t="s">
        <v>3042</v>
      </c>
      <c r="I67" s="76" t="s">
        <v>3142</v>
      </c>
      <c r="J67" s="243"/>
    </row>
    <row r="68" spans="1:10" ht="15" customHeight="1">
      <c r="A68" s="164" t="s">
        <v>3089</v>
      </c>
      <c r="B68" s="73">
        <v>62</v>
      </c>
      <c r="C68" s="74" t="s">
        <v>3025</v>
      </c>
      <c r="D68" s="75" t="s">
        <v>3294</v>
      </c>
      <c r="E68" s="75" t="s">
        <v>3295</v>
      </c>
      <c r="F68" s="74" t="s">
        <v>3169</v>
      </c>
      <c r="G68" s="75" t="s">
        <v>3344</v>
      </c>
      <c r="H68" s="75" t="s">
        <v>3296</v>
      </c>
      <c r="I68" s="76" t="s">
        <v>3143</v>
      </c>
      <c r="J68" s="243"/>
    </row>
    <row r="69" spans="1:10" ht="15" customHeight="1">
      <c r="A69" s="164" t="s">
        <v>3090</v>
      </c>
      <c r="B69" s="73">
        <v>63</v>
      </c>
      <c r="C69" s="74" t="s">
        <v>3025</v>
      </c>
      <c r="D69" s="75" t="s">
        <v>3150</v>
      </c>
      <c r="E69" s="75" t="s">
        <v>3151</v>
      </c>
      <c r="F69" s="74" t="s">
        <v>2959</v>
      </c>
      <c r="G69" s="75" t="s">
        <v>3152</v>
      </c>
      <c r="H69" s="75" t="s">
        <v>3153</v>
      </c>
      <c r="I69" s="76" t="s">
        <v>3147</v>
      </c>
      <c r="J69" s="243"/>
    </row>
    <row r="70" spans="1:10" ht="15" customHeight="1">
      <c r="A70" s="164" t="s">
        <v>3091</v>
      </c>
      <c r="B70" s="73">
        <v>64</v>
      </c>
      <c r="C70" s="74" t="s">
        <v>3057</v>
      </c>
      <c r="D70" s="75" t="s">
        <v>2744</v>
      </c>
      <c r="E70" s="75" t="s">
        <v>2745</v>
      </c>
      <c r="F70" s="74" t="s">
        <v>2959</v>
      </c>
      <c r="G70" s="75" t="s">
        <v>3078</v>
      </c>
      <c r="H70" s="75" t="s">
        <v>3065</v>
      </c>
      <c r="I70" s="76" t="s">
        <v>3148</v>
      </c>
      <c r="J70" s="243"/>
    </row>
    <row r="71" spans="1:10" ht="15" customHeight="1">
      <c r="A71" s="164" t="s">
        <v>3093</v>
      </c>
      <c r="B71" s="73">
        <v>65</v>
      </c>
      <c r="C71" s="74" t="s">
        <v>3006</v>
      </c>
      <c r="D71" s="75" t="s">
        <v>3160</v>
      </c>
      <c r="E71" s="75" t="s">
        <v>3161</v>
      </c>
      <c r="F71" s="74" t="s">
        <v>2959</v>
      </c>
      <c r="G71" s="75" t="s">
        <v>3039</v>
      </c>
      <c r="H71" s="75" t="s">
        <v>3042</v>
      </c>
      <c r="I71" s="76" t="s">
        <v>3149</v>
      </c>
      <c r="J71" s="243"/>
    </row>
    <row r="72" spans="1:10" ht="15" customHeight="1">
      <c r="A72" s="164" t="s">
        <v>3097</v>
      </c>
      <c r="B72" s="73">
        <v>66</v>
      </c>
      <c r="C72" s="74" t="s">
        <v>2985</v>
      </c>
      <c r="D72" s="75" t="s">
        <v>2746</v>
      </c>
      <c r="E72" s="75" t="s">
        <v>2747</v>
      </c>
      <c r="F72" s="74" t="s">
        <v>3270</v>
      </c>
      <c r="G72" s="75" t="s">
        <v>2667</v>
      </c>
      <c r="H72" s="75" t="s">
        <v>2653</v>
      </c>
      <c r="I72" s="76" t="s">
        <v>3154</v>
      </c>
      <c r="J72" s="243"/>
    </row>
    <row r="73" spans="1:10" ht="15" customHeight="1">
      <c r="A73" s="164" t="s">
        <v>3226</v>
      </c>
      <c r="B73" s="73">
        <v>67</v>
      </c>
      <c r="C73" s="74" t="s">
        <v>3059</v>
      </c>
      <c r="D73" s="75" t="s">
        <v>3155</v>
      </c>
      <c r="E73" s="75" t="s">
        <v>3156</v>
      </c>
      <c r="F73" s="74" t="s">
        <v>2959</v>
      </c>
      <c r="G73" s="75" t="s">
        <v>3152</v>
      </c>
      <c r="H73" s="75" t="s">
        <v>3084</v>
      </c>
      <c r="I73" s="76" t="s">
        <v>3157</v>
      </c>
      <c r="J73" s="243"/>
    </row>
    <row r="74" spans="1:10" ht="15" customHeight="1">
      <c r="A74" s="164" t="s">
        <v>3230</v>
      </c>
      <c r="B74" s="73">
        <v>68</v>
      </c>
      <c r="C74" s="74" t="s">
        <v>3025</v>
      </c>
      <c r="D74" s="75" t="s">
        <v>3299</v>
      </c>
      <c r="E74" s="75" t="s">
        <v>3372</v>
      </c>
      <c r="F74" s="74" t="s">
        <v>2959</v>
      </c>
      <c r="G74" s="75" t="s">
        <v>3035</v>
      </c>
      <c r="H74" s="75" t="s">
        <v>2748</v>
      </c>
      <c r="I74" s="76" t="s">
        <v>3159</v>
      </c>
      <c r="J74" s="243"/>
    </row>
    <row r="75" spans="1:10" ht="15" customHeight="1">
      <c r="A75" s="164" t="s">
        <v>3234</v>
      </c>
      <c r="B75" s="73">
        <v>69</v>
      </c>
      <c r="C75" s="74" t="s">
        <v>3059</v>
      </c>
      <c r="D75" s="75" t="s">
        <v>3214</v>
      </c>
      <c r="E75" s="75" t="s">
        <v>3215</v>
      </c>
      <c r="F75" s="74" t="s">
        <v>2959</v>
      </c>
      <c r="G75" s="75" t="s">
        <v>3055</v>
      </c>
      <c r="H75" s="75" t="s">
        <v>2749</v>
      </c>
      <c r="I75" s="76" t="s">
        <v>3162</v>
      </c>
      <c r="J75" s="243"/>
    </row>
    <row r="76" spans="1:10" ht="15" customHeight="1">
      <c r="A76" s="164" t="s">
        <v>3235</v>
      </c>
      <c r="B76" s="73">
        <v>70</v>
      </c>
      <c r="C76" s="74" t="s">
        <v>3057</v>
      </c>
      <c r="D76" s="75" t="s">
        <v>3204</v>
      </c>
      <c r="E76" s="75" t="s">
        <v>3205</v>
      </c>
      <c r="F76" s="74" t="s">
        <v>2959</v>
      </c>
      <c r="G76" s="75" t="s">
        <v>3078</v>
      </c>
      <c r="H76" s="75" t="s">
        <v>3206</v>
      </c>
      <c r="I76" s="76" t="s">
        <v>3163</v>
      </c>
      <c r="J76" s="243"/>
    </row>
    <row r="77" spans="1:10" ht="15" customHeight="1">
      <c r="A77" s="164" t="s">
        <v>3238</v>
      </c>
      <c r="B77" s="73">
        <v>71</v>
      </c>
      <c r="C77" s="74" t="s">
        <v>3057</v>
      </c>
      <c r="D77" s="75" t="s">
        <v>2750</v>
      </c>
      <c r="E77" s="75" t="s">
        <v>2751</v>
      </c>
      <c r="F77" s="74" t="s">
        <v>2959</v>
      </c>
      <c r="G77" s="75" t="s">
        <v>3191</v>
      </c>
      <c r="H77" s="75" t="s">
        <v>3184</v>
      </c>
      <c r="I77" s="76" t="s">
        <v>3165</v>
      </c>
      <c r="J77" s="243"/>
    </row>
    <row r="78" spans="1:10" ht="15" customHeight="1">
      <c r="A78" s="164" t="s">
        <v>3240</v>
      </c>
      <c r="B78" s="73">
        <v>72</v>
      </c>
      <c r="C78" s="74" t="s">
        <v>3057</v>
      </c>
      <c r="D78" s="75" t="s">
        <v>3068</v>
      </c>
      <c r="E78" s="75" t="s">
        <v>3069</v>
      </c>
      <c r="F78" s="74" t="s">
        <v>2959</v>
      </c>
      <c r="G78" s="75" t="s">
        <v>3047</v>
      </c>
      <c r="H78" s="75" t="s">
        <v>3065</v>
      </c>
      <c r="I78" s="76" t="s">
        <v>3166</v>
      </c>
      <c r="J78" s="243"/>
    </row>
    <row r="79" spans="1:10" ht="15" customHeight="1">
      <c r="A79" s="164" t="s">
        <v>3242</v>
      </c>
      <c r="B79" s="73">
        <v>73</v>
      </c>
      <c r="C79" s="74" t="s">
        <v>3057</v>
      </c>
      <c r="D79" s="75" t="s">
        <v>2752</v>
      </c>
      <c r="E79" s="75" t="s">
        <v>2753</v>
      </c>
      <c r="F79" s="74" t="s">
        <v>2959</v>
      </c>
      <c r="G79" s="75" t="s">
        <v>3026</v>
      </c>
      <c r="H79" s="75" t="s">
        <v>3065</v>
      </c>
      <c r="I79" s="76" t="s">
        <v>3171</v>
      </c>
      <c r="J79" s="243"/>
    </row>
    <row r="80" spans="1:10" ht="15" customHeight="1">
      <c r="A80" s="164" t="s">
        <v>3245</v>
      </c>
      <c r="B80" s="73">
        <v>74</v>
      </c>
      <c r="C80" s="74" t="s">
        <v>3059</v>
      </c>
      <c r="D80" s="75" t="s">
        <v>2754</v>
      </c>
      <c r="E80" s="75" t="s">
        <v>2755</v>
      </c>
      <c r="F80" s="74" t="s">
        <v>2959</v>
      </c>
      <c r="G80" s="75" t="s">
        <v>3232</v>
      </c>
      <c r="H80" s="75" t="s">
        <v>2756</v>
      </c>
      <c r="I80" s="76" t="s">
        <v>3172</v>
      </c>
      <c r="J80" s="243"/>
    </row>
    <row r="81" spans="1:10" ht="15" customHeight="1">
      <c r="A81" s="164" t="s">
        <v>3246</v>
      </c>
      <c r="B81" s="73">
        <v>75</v>
      </c>
      <c r="C81" s="74" t="s">
        <v>3025</v>
      </c>
      <c r="D81" s="75" t="s">
        <v>2757</v>
      </c>
      <c r="E81" s="75" t="s">
        <v>2758</v>
      </c>
      <c r="F81" s="74" t="s">
        <v>2959</v>
      </c>
      <c r="G81" s="75" t="s">
        <v>3191</v>
      </c>
      <c r="H81" s="75" t="s">
        <v>3027</v>
      </c>
      <c r="I81" s="76" t="s">
        <v>3176</v>
      </c>
      <c r="J81" s="243"/>
    </row>
    <row r="82" spans="1:10" ht="15">
      <c r="A82" s="164" t="s">
        <v>3312</v>
      </c>
      <c r="B82" s="73">
        <v>76</v>
      </c>
      <c r="C82" s="74" t="s">
        <v>3059</v>
      </c>
      <c r="D82" s="75" t="s">
        <v>2759</v>
      </c>
      <c r="E82" s="75" t="s">
        <v>2760</v>
      </c>
      <c r="F82" s="74" t="s">
        <v>3169</v>
      </c>
      <c r="G82" s="75" t="s">
        <v>2761</v>
      </c>
      <c r="H82" s="75" t="s">
        <v>2762</v>
      </c>
      <c r="I82" s="76" t="s">
        <v>3177</v>
      </c>
      <c r="J82" s="243"/>
    </row>
    <row r="83" spans="1:10" ht="15">
      <c r="A83" s="164" t="s">
        <v>3313</v>
      </c>
      <c r="B83" s="73">
        <v>77</v>
      </c>
      <c r="C83" s="74" t="s">
        <v>3025</v>
      </c>
      <c r="D83" s="75" t="s">
        <v>2763</v>
      </c>
      <c r="E83" s="75" t="s">
        <v>2764</v>
      </c>
      <c r="F83" s="74" t="s">
        <v>2959</v>
      </c>
      <c r="G83" s="75" t="s">
        <v>3361</v>
      </c>
      <c r="H83" s="75" t="s">
        <v>3027</v>
      </c>
      <c r="I83" s="76" t="s">
        <v>3178</v>
      </c>
      <c r="J83" s="243"/>
    </row>
    <row r="84" spans="1:10" ht="15">
      <c r="A84" s="164" t="s">
        <v>3314</v>
      </c>
      <c r="B84" s="73">
        <v>78</v>
      </c>
      <c r="C84" s="74" t="s">
        <v>3025</v>
      </c>
      <c r="D84" s="75" t="s">
        <v>3288</v>
      </c>
      <c r="E84" s="75" t="s">
        <v>3289</v>
      </c>
      <c r="F84" s="74" t="s">
        <v>2959</v>
      </c>
      <c r="G84" s="75" t="s">
        <v>3361</v>
      </c>
      <c r="H84" s="75" t="s">
        <v>3027</v>
      </c>
      <c r="I84" s="76" t="s">
        <v>3181</v>
      </c>
      <c r="J84" s="243"/>
    </row>
    <row r="85" spans="1:10" ht="15">
      <c r="A85" s="164" t="s">
        <v>3315</v>
      </c>
      <c r="B85" s="73">
        <v>79</v>
      </c>
      <c r="C85" s="74" t="s">
        <v>3025</v>
      </c>
      <c r="D85" s="75" t="s">
        <v>3300</v>
      </c>
      <c r="E85" s="75" t="s">
        <v>3301</v>
      </c>
      <c r="F85" s="74" t="s">
        <v>2959</v>
      </c>
      <c r="G85" s="75" t="s">
        <v>3285</v>
      </c>
      <c r="H85" s="75" t="s">
        <v>3027</v>
      </c>
      <c r="I85" s="76" t="s">
        <v>3183</v>
      </c>
      <c r="J85" s="243"/>
    </row>
    <row r="86" spans="1:10" ht="15">
      <c r="A86" s="164" t="s">
        <v>3318</v>
      </c>
      <c r="B86" s="73">
        <v>80</v>
      </c>
      <c r="C86" s="74" t="s">
        <v>3025</v>
      </c>
      <c r="D86" s="75" t="s">
        <v>3086</v>
      </c>
      <c r="E86" s="75" t="s">
        <v>3087</v>
      </c>
      <c r="F86" s="74" t="s">
        <v>2959</v>
      </c>
      <c r="G86" s="75" t="s">
        <v>2986</v>
      </c>
      <c r="H86" s="75" t="s">
        <v>3053</v>
      </c>
      <c r="I86" s="76" t="s">
        <v>3185</v>
      </c>
      <c r="J86" s="243"/>
    </row>
    <row r="87" spans="1:10" ht="15">
      <c r="A87" s="164" t="s">
        <v>3319</v>
      </c>
      <c r="B87" s="73">
        <v>81</v>
      </c>
      <c r="C87" s="74" t="s">
        <v>3057</v>
      </c>
      <c r="D87" s="75" t="s">
        <v>3302</v>
      </c>
      <c r="E87" s="75" t="s">
        <v>3303</v>
      </c>
      <c r="F87" s="74" t="s">
        <v>2959</v>
      </c>
      <c r="G87" s="75" t="s">
        <v>3304</v>
      </c>
      <c r="H87" s="75" t="s">
        <v>3184</v>
      </c>
      <c r="I87" s="76" t="s">
        <v>3186</v>
      </c>
      <c r="J87" s="243"/>
    </row>
    <row r="88" spans="1:10" ht="15">
      <c r="A88" s="164" t="s">
        <v>3320</v>
      </c>
      <c r="B88" s="73">
        <v>82</v>
      </c>
      <c r="C88" s="74" t="s">
        <v>3057</v>
      </c>
      <c r="D88" s="75" t="s">
        <v>2765</v>
      </c>
      <c r="E88" s="75" t="s">
        <v>3373</v>
      </c>
      <c r="F88" s="74" t="s">
        <v>2959</v>
      </c>
      <c r="G88" s="75" t="s">
        <v>3061</v>
      </c>
      <c r="H88" s="75" t="s">
        <v>2766</v>
      </c>
      <c r="I88" s="76" t="s">
        <v>3188</v>
      </c>
      <c r="J88" s="243"/>
    </row>
    <row r="89" spans="1:10" ht="15">
      <c r="A89" s="164" t="s">
        <v>3321</v>
      </c>
      <c r="B89" s="73">
        <v>83</v>
      </c>
      <c r="C89" s="74" t="s">
        <v>3057</v>
      </c>
      <c r="D89" s="75" t="s">
        <v>3092</v>
      </c>
      <c r="E89" s="75" t="s">
        <v>2767</v>
      </c>
      <c r="F89" s="74" t="s">
        <v>2959</v>
      </c>
      <c r="G89" s="75" t="s">
        <v>3039</v>
      </c>
      <c r="H89" s="75" t="s">
        <v>2768</v>
      </c>
      <c r="I89" s="76" t="s">
        <v>3192</v>
      </c>
      <c r="J89" s="243"/>
    </row>
    <row r="90" spans="1:10" ht="15">
      <c r="A90" s="164" t="s">
        <v>3323</v>
      </c>
      <c r="B90" s="73">
        <v>84</v>
      </c>
      <c r="C90" s="74" t="s">
        <v>3025</v>
      </c>
      <c r="D90" s="75" t="s">
        <v>2769</v>
      </c>
      <c r="E90" s="75" t="s">
        <v>2770</v>
      </c>
      <c r="F90" s="74" t="s">
        <v>2959</v>
      </c>
      <c r="G90" s="75" t="s">
        <v>3152</v>
      </c>
      <c r="H90" s="75" t="s">
        <v>2771</v>
      </c>
      <c r="I90" s="76" t="s">
        <v>3193</v>
      </c>
      <c r="J90" s="243"/>
    </row>
    <row r="91" spans="1:10" ht="15">
      <c r="A91" s="164" t="s">
        <v>3324</v>
      </c>
      <c r="B91" s="73">
        <v>86</v>
      </c>
      <c r="C91" s="74" t="s">
        <v>3025</v>
      </c>
      <c r="D91" s="75" t="s">
        <v>2772</v>
      </c>
      <c r="E91" s="75" t="s">
        <v>3374</v>
      </c>
      <c r="F91" s="74" t="s">
        <v>2959</v>
      </c>
      <c r="G91" s="75" t="s">
        <v>3365</v>
      </c>
      <c r="H91" s="75" t="s">
        <v>3053</v>
      </c>
      <c r="I91" s="76" t="s">
        <v>3194</v>
      </c>
      <c r="J91" s="243"/>
    </row>
    <row r="92" spans="1:10" ht="15">
      <c r="A92" s="164" t="s">
        <v>3325</v>
      </c>
      <c r="B92" s="73">
        <v>87</v>
      </c>
      <c r="C92" s="74" t="s">
        <v>3057</v>
      </c>
      <c r="D92" s="75" t="s">
        <v>2773</v>
      </c>
      <c r="E92" s="75" t="s">
        <v>2774</v>
      </c>
      <c r="F92" s="74" t="s">
        <v>2959</v>
      </c>
      <c r="G92" s="75" t="s">
        <v>2775</v>
      </c>
      <c r="H92" s="75" t="s">
        <v>2776</v>
      </c>
      <c r="I92" s="76" t="s">
        <v>3195</v>
      </c>
      <c r="J92" s="243"/>
    </row>
    <row r="93" spans="1:10" ht="15">
      <c r="A93" s="164" t="s">
        <v>3326</v>
      </c>
      <c r="B93" s="73">
        <v>88</v>
      </c>
      <c r="C93" s="74" t="s">
        <v>3025</v>
      </c>
      <c r="D93" s="75" t="s">
        <v>2777</v>
      </c>
      <c r="E93" s="75" t="s">
        <v>2778</v>
      </c>
      <c r="F93" s="74" t="s">
        <v>2959</v>
      </c>
      <c r="G93" s="75" t="s">
        <v>3152</v>
      </c>
      <c r="H93" s="75" t="s">
        <v>3027</v>
      </c>
      <c r="I93" s="76" t="s">
        <v>3196</v>
      </c>
      <c r="J93" s="243"/>
    </row>
    <row r="94" spans="1:10" ht="15">
      <c r="A94" s="164" t="s">
        <v>3327</v>
      </c>
      <c r="B94" s="73">
        <v>89</v>
      </c>
      <c r="C94" s="74" t="s">
        <v>3057</v>
      </c>
      <c r="D94" s="75" t="s">
        <v>2779</v>
      </c>
      <c r="E94" s="75" t="s">
        <v>2780</v>
      </c>
      <c r="F94" s="74" t="s">
        <v>2678</v>
      </c>
      <c r="G94" s="75" t="s">
        <v>2781</v>
      </c>
      <c r="H94" s="75" t="s">
        <v>2782</v>
      </c>
      <c r="I94" s="76" t="s">
        <v>3197</v>
      </c>
      <c r="J94" s="243"/>
    </row>
    <row r="95" spans="1:10" ht="15">
      <c r="A95" s="164" t="s">
        <v>3329</v>
      </c>
      <c r="B95" s="73">
        <v>90</v>
      </c>
      <c r="C95" s="74" t="s">
        <v>3025</v>
      </c>
      <c r="D95" s="75" t="s">
        <v>2783</v>
      </c>
      <c r="E95" s="75" t="s">
        <v>2784</v>
      </c>
      <c r="F95" s="74" t="s">
        <v>2959</v>
      </c>
      <c r="G95" s="75" t="s">
        <v>3304</v>
      </c>
      <c r="H95" s="75" t="s">
        <v>3053</v>
      </c>
      <c r="I95" s="76" t="s">
        <v>3198</v>
      </c>
      <c r="J95" s="243"/>
    </row>
    <row r="96" spans="1:10" ht="15">
      <c r="A96" s="164" t="s">
        <v>3331</v>
      </c>
      <c r="B96" s="73">
        <v>91</v>
      </c>
      <c r="C96" s="74" t="s">
        <v>3059</v>
      </c>
      <c r="D96" s="75" t="s">
        <v>2785</v>
      </c>
      <c r="E96" s="75" t="s">
        <v>2786</v>
      </c>
      <c r="F96" s="74" t="s">
        <v>2959</v>
      </c>
      <c r="G96" s="75" t="s">
        <v>2986</v>
      </c>
      <c r="H96" s="75" t="s">
        <v>2787</v>
      </c>
      <c r="I96" s="76" t="s">
        <v>3199</v>
      </c>
      <c r="J96" s="243"/>
    </row>
    <row r="97" spans="1:10" ht="15">
      <c r="A97" s="164" t="s">
        <v>3332</v>
      </c>
      <c r="B97" s="73">
        <v>92</v>
      </c>
      <c r="C97" s="74" t="s">
        <v>3059</v>
      </c>
      <c r="D97" s="75" t="s">
        <v>3305</v>
      </c>
      <c r="E97" s="75" t="s">
        <v>3306</v>
      </c>
      <c r="F97" s="74" t="s">
        <v>2988</v>
      </c>
      <c r="G97" s="75" t="s">
        <v>3307</v>
      </c>
      <c r="H97" s="75" t="s">
        <v>3062</v>
      </c>
      <c r="I97" s="76" t="s">
        <v>3200</v>
      </c>
      <c r="J97" s="243"/>
    </row>
    <row r="98" spans="1:10" ht="15">
      <c r="A98" s="164" t="s">
        <v>3334</v>
      </c>
      <c r="B98" s="73">
        <v>93</v>
      </c>
      <c r="C98" s="74" t="s">
        <v>3059</v>
      </c>
      <c r="D98" s="75" t="s">
        <v>2790</v>
      </c>
      <c r="E98" s="75" t="s">
        <v>2791</v>
      </c>
      <c r="F98" s="74" t="s">
        <v>2959</v>
      </c>
      <c r="G98" s="75" t="s">
        <v>2987</v>
      </c>
      <c r="H98" s="75" t="s">
        <v>3084</v>
      </c>
      <c r="I98" s="76" t="s">
        <v>3202</v>
      </c>
      <c r="J98" s="243"/>
    </row>
    <row r="99" spans="1:10" ht="15">
      <c r="A99" s="164" t="s">
        <v>3336</v>
      </c>
      <c r="B99" s="73">
        <v>94</v>
      </c>
      <c r="C99" s="74" t="s">
        <v>3059</v>
      </c>
      <c r="D99" s="75" t="s">
        <v>2793</v>
      </c>
      <c r="E99" s="75" t="s">
        <v>2794</v>
      </c>
      <c r="F99" s="74" t="s">
        <v>2959</v>
      </c>
      <c r="G99" s="75" t="s">
        <v>3201</v>
      </c>
      <c r="H99" s="75" t="s">
        <v>3062</v>
      </c>
      <c r="I99" s="76" t="s">
        <v>3203</v>
      </c>
      <c r="J99" s="243"/>
    </row>
    <row r="100" spans="1:10" ht="15">
      <c r="A100" s="164" t="s">
        <v>2788</v>
      </c>
      <c r="B100" s="73">
        <v>95</v>
      </c>
      <c r="C100" s="74" t="s">
        <v>3057</v>
      </c>
      <c r="D100" s="75" t="s">
        <v>3167</v>
      </c>
      <c r="E100" s="75" t="s">
        <v>3168</v>
      </c>
      <c r="F100" s="74" t="s">
        <v>3169</v>
      </c>
      <c r="G100" s="75" t="s">
        <v>3170</v>
      </c>
      <c r="H100" s="75" t="s">
        <v>3065</v>
      </c>
      <c r="I100" s="76" t="s">
        <v>3207</v>
      </c>
      <c r="J100" s="243"/>
    </row>
    <row r="101" spans="1:10" ht="15">
      <c r="A101" s="164" t="s">
        <v>2789</v>
      </c>
      <c r="B101" s="73">
        <v>96</v>
      </c>
      <c r="C101" s="74" t="s">
        <v>3059</v>
      </c>
      <c r="D101" s="75" t="s">
        <v>2797</v>
      </c>
      <c r="E101" s="75" t="s">
        <v>2798</v>
      </c>
      <c r="F101" s="74" t="s">
        <v>2959</v>
      </c>
      <c r="G101" s="75" t="s">
        <v>3152</v>
      </c>
      <c r="H101" s="75" t="s">
        <v>3062</v>
      </c>
      <c r="I101" s="76" t="s">
        <v>3210</v>
      </c>
      <c r="J101" s="243"/>
    </row>
    <row r="102" spans="1:10" ht="15">
      <c r="A102" s="164" t="s">
        <v>2792</v>
      </c>
      <c r="B102" s="73">
        <v>97</v>
      </c>
      <c r="C102" s="74" t="s">
        <v>3059</v>
      </c>
      <c r="D102" s="75" t="s">
        <v>2800</v>
      </c>
      <c r="E102" s="75" t="s">
        <v>3328</v>
      </c>
      <c r="F102" s="74" t="s">
        <v>2959</v>
      </c>
      <c r="G102" s="75" t="s">
        <v>3191</v>
      </c>
      <c r="H102" s="75" t="s">
        <v>3051</v>
      </c>
      <c r="I102" s="76" t="s">
        <v>3211</v>
      </c>
      <c r="J102" s="243"/>
    </row>
    <row r="103" spans="1:10" ht="15">
      <c r="A103" s="164" t="s">
        <v>2795</v>
      </c>
      <c r="B103" s="73">
        <v>98</v>
      </c>
      <c r="C103" s="74" t="s">
        <v>3025</v>
      </c>
      <c r="D103" s="75" t="s">
        <v>2802</v>
      </c>
      <c r="E103" s="75" t="s">
        <v>2803</v>
      </c>
      <c r="F103" s="74" t="s">
        <v>2959</v>
      </c>
      <c r="G103" s="75" t="s">
        <v>2986</v>
      </c>
      <c r="H103" s="75" t="s">
        <v>2804</v>
      </c>
      <c r="I103" s="76" t="s">
        <v>3212</v>
      </c>
      <c r="J103" s="243"/>
    </row>
    <row r="104" spans="1:10" ht="15">
      <c r="A104" s="164" t="s">
        <v>2796</v>
      </c>
      <c r="B104" s="73">
        <v>101</v>
      </c>
      <c r="C104" s="74" t="s">
        <v>3057</v>
      </c>
      <c r="D104" s="75" t="s">
        <v>2808</v>
      </c>
      <c r="E104" s="75" t="s">
        <v>2809</v>
      </c>
      <c r="F104" s="74" t="s">
        <v>2959</v>
      </c>
      <c r="G104" s="75" t="s">
        <v>3055</v>
      </c>
      <c r="H104" s="75" t="s">
        <v>3184</v>
      </c>
      <c r="I104" s="76" t="s">
        <v>3213</v>
      </c>
      <c r="J104" s="243"/>
    </row>
    <row r="105" spans="1:10" ht="15">
      <c r="A105" s="164" t="s">
        <v>2799</v>
      </c>
      <c r="B105" s="73">
        <v>102</v>
      </c>
      <c r="C105" s="74" t="s">
        <v>3025</v>
      </c>
      <c r="D105" s="75" t="s">
        <v>2811</v>
      </c>
      <c r="E105" s="75" t="s">
        <v>2812</v>
      </c>
      <c r="F105" s="74" t="s">
        <v>2959</v>
      </c>
      <c r="G105" s="75" t="s">
        <v>3026</v>
      </c>
      <c r="H105" s="75" t="s">
        <v>2813</v>
      </c>
      <c r="I105" s="76" t="s">
        <v>3216</v>
      </c>
      <c r="J105" s="243"/>
    </row>
    <row r="106" spans="1:10" ht="15">
      <c r="A106" s="164" t="s">
        <v>2801</v>
      </c>
      <c r="B106" s="73">
        <v>103</v>
      </c>
      <c r="C106" s="74" t="s">
        <v>3057</v>
      </c>
      <c r="D106" s="75" t="s">
        <v>3316</v>
      </c>
      <c r="E106" s="75" t="s">
        <v>3317</v>
      </c>
      <c r="F106" s="74" t="s">
        <v>2959</v>
      </c>
      <c r="G106" s="75" t="s">
        <v>3061</v>
      </c>
      <c r="H106" s="75" t="s">
        <v>3206</v>
      </c>
      <c r="I106" s="76" t="s">
        <v>3218</v>
      </c>
      <c r="J106" s="243"/>
    </row>
    <row r="107" spans="1:10" ht="15">
      <c r="A107" s="164" t="s">
        <v>2805</v>
      </c>
      <c r="B107" s="73">
        <v>104</v>
      </c>
      <c r="C107" s="74" t="s">
        <v>3006</v>
      </c>
      <c r="D107" s="75" t="s">
        <v>2816</v>
      </c>
      <c r="E107" s="75" t="s">
        <v>3118</v>
      </c>
      <c r="F107" s="74" t="s">
        <v>2959</v>
      </c>
      <c r="G107" s="75" t="s">
        <v>3039</v>
      </c>
      <c r="H107" s="75" t="s">
        <v>3042</v>
      </c>
      <c r="I107" s="76" t="s">
        <v>3220</v>
      </c>
      <c r="J107" s="243"/>
    </row>
    <row r="108" spans="1:10" ht="15">
      <c r="A108" s="164" t="s">
        <v>2806</v>
      </c>
      <c r="B108" s="73">
        <v>105</v>
      </c>
      <c r="C108" s="74" t="s">
        <v>3059</v>
      </c>
      <c r="D108" s="75" t="s">
        <v>2818</v>
      </c>
      <c r="E108" s="75" t="s">
        <v>2819</v>
      </c>
      <c r="F108" s="74" t="s">
        <v>2959</v>
      </c>
      <c r="G108" s="75" t="s">
        <v>3187</v>
      </c>
      <c r="H108" s="75" t="s">
        <v>3084</v>
      </c>
      <c r="I108" s="76" t="s">
        <v>3310</v>
      </c>
      <c r="J108" s="243"/>
    </row>
    <row r="109" spans="1:10" ht="15">
      <c r="A109" s="164" t="s">
        <v>2807</v>
      </c>
      <c r="B109" s="73">
        <v>106</v>
      </c>
      <c r="C109" s="74" t="s">
        <v>3025</v>
      </c>
      <c r="D109" s="75" t="s">
        <v>2821</v>
      </c>
      <c r="E109" s="75" t="s">
        <v>2822</v>
      </c>
      <c r="F109" s="74" t="s">
        <v>2959</v>
      </c>
      <c r="G109" s="75" t="s">
        <v>3361</v>
      </c>
      <c r="H109" s="75" t="s">
        <v>3296</v>
      </c>
      <c r="I109" s="76" t="s">
        <v>3311</v>
      </c>
      <c r="J109" s="243"/>
    </row>
    <row r="110" spans="1:10" ht="15">
      <c r="A110" s="164" t="s">
        <v>2810</v>
      </c>
      <c r="B110" s="73">
        <v>108</v>
      </c>
      <c r="C110" s="74" t="s">
        <v>3059</v>
      </c>
      <c r="D110" s="75" t="s">
        <v>2825</v>
      </c>
      <c r="E110" s="75" t="s">
        <v>2826</v>
      </c>
      <c r="F110" s="74" t="s">
        <v>2959</v>
      </c>
      <c r="G110" s="75" t="s">
        <v>3201</v>
      </c>
      <c r="H110" s="75" t="s">
        <v>2827</v>
      </c>
      <c r="I110" s="76" t="s">
        <v>3224</v>
      </c>
      <c r="J110" s="243"/>
    </row>
    <row r="111" spans="1:10" ht="15">
      <c r="A111" s="164" t="s">
        <v>2814</v>
      </c>
      <c r="B111" s="73">
        <v>109</v>
      </c>
      <c r="C111" s="74" t="s">
        <v>3025</v>
      </c>
      <c r="D111" s="75" t="s">
        <v>2829</v>
      </c>
      <c r="E111" s="75" t="s">
        <v>2830</v>
      </c>
      <c r="F111" s="74" t="s">
        <v>2959</v>
      </c>
      <c r="G111" s="75" t="s">
        <v>3232</v>
      </c>
      <c r="H111" s="75" t="s">
        <v>2736</v>
      </c>
      <c r="I111" s="76" t="s">
        <v>3225</v>
      </c>
      <c r="J111" s="243"/>
    </row>
    <row r="112" spans="1:10" ht="15">
      <c r="A112" s="164" t="s">
        <v>2815</v>
      </c>
      <c r="B112" s="73">
        <v>110</v>
      </c>
      <c r="C112" s="74" t="s">
        <v>3057</v>
      </c>
      <c r="D112" s="75" t="s">
        <v>2832</v>
      </c>
      <c r="E112" s="75" t="s">
        <v>2833</v>
      </c>
      <c r="F112" s="74" t="s">
        <v>2959</v>
      </c>
      <c r="G112" s="75" t="s">
        <v>2987</v>
      </c>
      <c r="H112" s="75" t="s">
        <v>3065</v>
      </c>
      <c r="I112" s="76" t="s">
        <v>3229</v>
      </c>
      <c r="J112" s="243"/>
    </row>
    <row r="113" spans="1:10" ht="15">
      <c r="A113" s="164" t="s">
        <v>2817</v>
      </c>
      <c r="B113" s="73">
        <v>111</v>
      </c>
      <c r="C113" s="74" t="s">
        <v>3006</v>
      </c>
      <c r="D113" s="75" t="s">
        <v>2835</v>
      </c>
      <c r="E113" s="75" t="s">
        <v>3350</v>
      </c>
      <c r="F113" s="74" t="s">
        <v>2959</v>
      </c>
      <c r="G113" s="75" t="s">
        <v>3015</v>
      </c>
      <c r="H113" s="75" t="s">
        <v>3367</v>
      </c>
      <c r="I113" s="76" t="s">
        <v>3233</v>
      </c>
      <c r="J113" s="243"/>
    </row>
    <row r="114" spans="1:10" ht="15">
      <c r="A114" s="164" t="s">
        <v>2820</v>
      </c>
      <c r="B114" s="73">
        <v>112</v>
      </c>
      <c r="C114" s="74" t="s">
        <v>3057</v>
      </c>
      <c r="D114" s="75" t="s">
        <v>2838</v>
      </c>
      <c r="E114" s="75" t="s">
        <v>2839</v>
      </c>
      <c r="F114" s="74" t="s">
        <v>2959</v>
      </c>
      <c r="G114" s="75" t="s">
        <v>3055</v>
      </c>
      <c r="H114" s="75" t="s">
        <v>3084</v>
      </c>
      <c r="I114" s="76" t="s">
        <v>3237</v>
      </c>
      <c r="J114" s="243"/>
    </row>
    <row r="115" spans="1:10" ht="15">
      <c r="A115" s="164" t="s">
        <v>2823</v>
      </c>
      <c r="B115" s="73">
        <v>113</v>
      </c>
      <c r="C115" s="74" t="s">
        <v>3057</v>
      </c>
      <c r="D115" s="75" t="s">
        <v>2842</v>
      </c>
      <c r="E115" s="75" t="s">
        <v>2843</v>
      </c>
      <c r="F115" s="74" t="s">
        <v>2959</v>
      </c>
      <c r="G115" s="75" t="s">
        <v>3232</v>
      </c>
      <c r="H115" s="75" t="s">
        <v>2766</v>
      </c>
      <c r="I115" s="76" t="s">
        <v>3239</v>
      </c>
      <c r="J115" s="243"/>
    </row>
    <row r="116" spans="1:10" ht="15">
      <c r="A116" s="164" t="s">
        <v>2824</v>
      </c>
      <c r="B116" s="73">
        <v>114</v>
      </c>
      <c r="C116" s="74" t="s">
        <v>3025</v>
      </c>
      <c r="D116" s="75" t="s">
        <v>2845</v>
      </c>
      <c r="E116" s="75" t="s">
        <v>2846</v>
      </c>
      <c r="F116" s="74" t="s">
        <v>2959</v>
      </c>
      <c r="G116" s="75" t="s">
        <v>3152</v>
      </c>
      <c r="H116" s="75" t="s">
        <v>3309</v>
      </c>
      <c r="I116" s="76" t="s">
        <v>3241</v>
      </c>
      <c r="J116" s="243"/>
    </row>
    <row r="117" spans="1:10" ht="15">
      <c r="A117" s="164" t="s">
        <v>2828</v>
      </c>
      <c r="B117" s="73">
        <v>115</v>
      </c>
      <c r="C117" s="74" t="s">
        <v>3057</v>
      </c>
      <c r="D117" s="75" t="s">
        <v>2848</v>
      </c>
      <c r="E117" s="75" t="s">
        <v>2849</v>
      </c>
      <c r="F117" s="74" t="s">
        <v>2959</v>
      </c>
      <c r="G117" s="75" t="s">
        <v>3035</v>
      </c>
      <c r="H117" s="75" t="s">
        <v>3065</v>
      </c>
      <c r="I117" s="76" t="s">
        <v>2836</v>
      </c>
      <c r="J117" s="243"/>
    </row>
    <row r="118" spans="1:10" ht="15">
      <c r="A118" s="164" t="s">
        <v>2831</v>
      </c>
      <c r="B118" s="73">
        <v>116</v>
      </c>
      <c r="C118" s="74" t="s">
        <v>3025</v>
      </c>
      <c r="D118" s="75" t="s">
        <v>2851</v>
      </c>
      <c r="E118" s="75" t="s">
        <v>3354</v>
      </c>
      <c r="F118" s="74" t="s">
        <v>2959</v>
      </c>
      <c r="G118" s="75" t="s">
        <v>2986</v>
      </c>
      <c r="H118" s="75" t="s">
        <v>3309</v>
      </c>
      <c r="I118" s="76" t="s">
        <v>2840</v>
      </c>
      <c r="J118" s="243"/>
    </row>
    <row r="119" spans="1:10" ht="15">
      <c r="A119" s="164" t="s">
        <v>2834</v>
      </c>
      <c r="B119" s="73">
        <v>117</v>
      </c>
      <c r="C119" s="74" t="s">
        <v>3025</v>
      </c>
      <c r="D119" s="75" t="s">
        <v>2853</v>
      </c>
      <c r="E119" s="75" t="s">
        <v>2854</v>
      </c>
      <c r="F119" s="74" t="s">
        <v>2959</v>
      </c>
      <c r="G119" s="75" t="s">
        <v>3364</v>
      </c>
      <c r="H119" s="75" t="s">
        <v>2736</v>
      </c>
      <c r="I119" s="76" t="s">
        <v>3247</v>
      </c>
      <c r="J119" s="243"/>
    </row>
    <row r="120" spans="1:10" ht="15">
      <c r="A120" s="164" t="s">
        <v>2837</v>
      </c>
      <c r="B120" s="73">
        <v>118</v>
      </c>
      <c r="C120" s="74" t="s">
        <v>3025</v>
      </c>
      <c r="D120" s="75" t="s">
        <v>2856</v>
      </c>
      <c r="E120" s="75" t="s">
        <v>2857</v>
      </c>
      <c r="F120" s="74" t="s">
        <v>2959</v>
      </c>
      <c r="G120" s="75" t="s">
        <v>3035</v>
      </c>
      <c r="H120" s="75" t="s">
        <v>3309</v>
      </c>
      <c r="I120" s="76" t="s">
        <v>3255</v>
      </c>
      <c r="J120" s="243"/>
    </row>
    <row r="121" spans="1:10" ht="15">
      <c r="A121" s="164" t="s">
        <v>2841</v>
      </c>
      <c r="B121" s="73">
        <v>119</v>
      </c>
      <c r="C121" s="74" t="s">
        <v>3006</v>
      </c>
      <c r="D121" s="75" t="s">
        <v>2859</v>
      </c>
      <c r="E121" s="75" t="s">
        <v>2860</v>
      </c>
      <c r="F121" s="74" t="s">
        <v>2959</v>
      </c>
      <c r="G121" s="75" t="s">
        <v>3047</v>
      </c>
      <c r="H121" s="75" t="s">
        <v>3042</v>
      </c>
      <c r="I121" s="76" t="s">
        <v>3256</v>
      </c>
      <c r="J121" s="243"/>
    </row>
    <row r="122" spans="1:10" ht="15">
      <c r="A122" s="164" t="s">
        <v>2844</v>
      </c>
      <c r="B122" s="73">
        <v>120</v>
      </c>
      <c r="C122" s="74" t="s">
        <v>3059</v>
      </c>
      <c r="D122" s="75" t="s">
        <v>2862</v>
      </c>
      <c r="E122" s="75" t="s">
        <v>2863</v>
      </c>
      <c r="F122" s="74" t="s">
        <v>3270</v>
      </c>
      <c r="G122" s="75" t="s">
        <v>2864</v>
      </c>
      <c r="H122" s="75" t="s">
        <v>2787</v>
      </c>
      <c r="I122" s="76" t="s">
        <v>3363</v>
      </c>
      <c r="J122" s="243"/>
    </row>
    <row r="123" spans="1:10" ht="15">
      <c r="A123" s="164" t="s">
        <v>2847</v>
      </c>
      <c r="B123" s="73">
        <v>121</v>
      </c>
      <c r="C123" s="74" t="s">
        <v>3217</v>
      </c>
      <c r="D123" s="75" t="s">
        <v>3221</v>
      </c>
      <c r="E123" s="75" t="s">
        <v>3222</v>
      </c>
      <c r="F123" s="74" t="s">
        <v>2959</v>
      </c>
      <c r="G123" s="75" t="s">
        <v>3078</v>
      </c>
      <c r="H123" s="75" t="s">
        <v>3322</v>
      </c>
      <c r="I123" s="76" t="s">
        <v>3257</v>
      </c>
      <c r="J123" s="243"/>
    </row>
    <row r="124" spans="1:10" ht="15">
      <c r="A124" s="164" t="s">
        <v>2850</v>
      </c>
      <c r="B124" s="73">
        <v>122</v>
      </c>
      <c r="C124" s="74" t="s">
        <v>3217</v>
      </c>
      <c r="D124" s="75" t="s">
        <v>3076</v>
      </c>
      <c r="E124" s="75" t="s">
        <v>3077</v>
      </c>
      <c r="F124" s="74" t="s">
        <v>2959</v>
      </c>
      <c r="G124" s="75" t="s">
        <v>3078</v>
      </c>
      <c r="H124" s="75" t="s">
        <v>3322</v>
      </c>
      <c r="I124" s="76" t="s">
        <v>3333</v>
      </c>
      <c r="J124" s="243"/>
    </row>
    <row r="125" spans="1:10" ht="15">
      <c r="A125" s="164" t="s">
        <v>2852</v>
      </c>
      <c r="B125" s="73">
        <v>123</v>
      </c>
      <c r="C125" s="74" t="s">
        <v>3217</v>
      </c>
      <c r="D125" s="75" t="s">
        <v>3219</v>
      </c>
      <c r="E125" s="75" t="s">
        <v>3250</v>
      </c>
      <c r="F125" s="74" t="s">
        <v>2959</v>
      </c>
      <c r="G125" s="75" t="s">
        <v>3035</v>
      </c>
      <c r="H125" s="75" t="s">
        <v>3322</v>
      </c>
      <c r="I125" s="76" t="s">
        <v>3335</v>
      </c>
      <c r="J125" s="243"/>
    </row>
    <row r="126" spans="1:10" ht="15">
      <c r="A126" s="164" t="s">
        <v>2855</v>
      </c>
      <c r="B126" s="73">
        <v>124</v>
      </c>
      <c r="C126" s="74" t="s">
        <v>3217</v>
      </c>
      <c r="D126" s="75" t="s">
        <v>3231</v>
      </c>
      <c r="E126" s="75" t="s">
        <v>3343</v>
      </c>
      <c r="F126" s="74" t="s">
        <v>2959</v>
      </c>
      <c r="G126" s="75" t="s">
        <v>3232</v>
      </c>
      <c r="H126" s="75" t="s">
        <v>3322</v>
      </c>
      <c r="I126" s="76" t="s">
        <v>3337</v>
      </c>
      <c r="J126" s="243"/>
    </row>
    <row r="127" spans="1:10" ht="15">
      <c r="A127" s="164" t="s">
        <v>2858</v>
      </c>
      <c r="B127" s="73">
        <v>125</v>
      </c>
      <c r="C127" s="74" t="s">
        <v>3217</v>
      </c>
      <c r="D127" s="75" t="s">
        <v>3227</v>
      </c>
      <c r="E127" s="75" t="s">
        <v>3228</v>
      </c>
      <c r="F127" s="74" t="s">
        <v>2959</v>
      </c>
      <c r="G127" s="75" t="s">
        <v>3078</v>
      </c>
      <c r="H127" s="75" t="s">
        <v>3322</v>
      </c>
      <c r="I127" s="76" t="s">
        <v>3345</v>
      </c>
      <c r="J127" s="243"/>
    </row>
    <row r="128" spans="1:10" ht="15">
      <c r="A128" s="164" t="s">
        <v>2861</v>
      </c>
      <c r="B128" s="73">
        <v>126</v>
      </c>
      <c r="C128" s="74" t="s">
        <v>3217</v>
      </c>
      <c r="D128" s="75" t="s">
        <v>3236</v>
      </c>
      <c r="E128" s="75" t="s">
        <v>3349</v>
      </c>
      <c r="F128" s="74" t="s">
        <v>2959</v>
      </c>
      <c r="G128" s="75" t="s">
        <v>3074</v>
      </c>
      <c r="H128" s="75" t="s">
        <v>3330</v>
      </c>
      <c r="I128" s="76" t="s">
        <v>3346</v>
      </c>
      <c r="J128" s="243"/>
    </row>
    <row r="129" spans="1:10" ht="15">
      <c r="A129" s="164" t="s">
        <v>2865</v>
      </c>
      <c r="B129" s="73">
        <v>127</v>
      </c>
      <c r="C129" s="74" t="s">
        <v>3217</v>
      </c>
      <c r="D129" s="75" t="s">
        <v>3073</v>
      </c>
      <c r="E129" s="75" t="s">
        <v>2874</v>
      </c>
      <c r="F129" s="74" t="s">
        <v>2959</v>
      </c>
      <c r="G129" s="75" t="s">
        <v>3074</v>
      </c>
      <c r="H129" s="75" t="s">
        <v>3322</v>
      </c>
      <c r="I129" s="76" t="s">
        <v>3347</v>
      </c>
      <c r="J129" s="243"/>
    </row>
    <row r="130" spans="1:10" ht="15">
      <c r="A130" s="164" t="s">
        <v>2866</v>
      </c>
      <c r="B130" s="73">
        <v>128</v>
      </c>
      <c r="C130" s="74" t="s">
        <v>3217</v>
      </c>
      <c r="D130" s="75" t="s">
        <v>3223</v>
      </c>
      <c r="E130" s="75" t="s">
        <v>3298</v>
      </c>
      <c r="F130" s="74" t="s">
        <v>2959</v>
      </c>
      <c r="G130" s="75" t="s">
        <v>3009</v>
      </c>
      <c r="H130" s="75" t="s">
        <v>3322</v>
      </c>
      <c r="I130" s="76" t="s">
        <v>2870</v>
      </c>
      <c r="J130" s="243"/>
    </row>
    <row r="131" spans="1:10" ht="15">
      <c r="A131" s="164" t="s">
        <v>2867</v>
      </c>
      <c r="B131" s="73">
        <v>129</v>
      </c>
      <c r="C131" s="74" t="s">
        <v>3217</v>
      </c>
      <c r="D131" s="75" t="s">
        <v>2879</v>
      </c>
      <c r="E131" s="75" t="s">
        <v>2880</v>
      </c>
      <c r="F131" s="74" t="s">
        <v>2959</v>
      </c>
      <c r="G131" s="75" t="s">
        <v>3078</v>
      </c>
      <c r="H131" s="75" t="s">
        <v>3322</v>
      </c>
      <c r="I131" s="76" t="s">
        <v>2872</v>
      </c>
      <c r="J131" s="243"/>
    </row>
    <row r="132" spans="1:10" ht="15">
      <c r="A132" s="164" t="s">
        <v>2868</v>
      </c>
      <c r="B132" s="73">
        <v>130</v>
      </c>
      <c r="C132" s="74" t="s">
        <v>3217</v>
      </c>
      <c r="D132" s="75" t="s">
        <v>3243</v>
      </c>
      <c r="E132" s="75" t="s">
        <v>3244</v>
      </c>
      <c r="F132" s="74" t="s">
        <v>2959</v>
      </c>
      <c r="G132" s="75" t="s">
        <v>3074</v>
      </c>
      <c r="H132" s="75" t="s">
        <v>3322</v>
      </c>
      <c r="I132" s="76" t="s">
        <v>2875</v>
      </c>
      <c r="J132" s="243"/>
    </row>
    <row r="133" spans="1:10" ht="15">
      <c r="A133" s="164" t="s">
        <v>2869</v>
      </c>
      <c r="B133" s="73">
        <v>131</v>
      </c>
      <c r="C133" s="74" t="s">
        <v>3217</v>
      </c>
      <c r="D133" s="75" t="s">
        <v>2882</v>
      </c>
      <c r="E133" s="75" t="s">
        <v>3375</v>
      </c>
      <c r="F133" s="74" t="s">
        <v>2959</v>
      </c>
      <c r="G133" s="75" t="s">
        <v>3364</v>
      </c>
      <c r="H133" s="75" t="s">
        <v>3322</v>
      </c>
      <c r="I133" s="76" t="s">
        <v>2877</v>
      </c>
      <c r="J133" s="243"/>
    </row>
    <row r="134" spans="1:10" ht="15">
      <c r="A134" s="164" t="s">
        <v>2871</v>
      </c>
      <c r="B134" s="73">
        <v>132</v>
      </c>
      <c r="C134" s="74" t="s">
        <v>3217</v>
      </c>
      <c r="D134" s="75" t="s">
        <v>2883</v>
      </c>
      <c r="E134" s="75" t="s">
        <v>2884</v>
      </c>
      <c r="F134" s="74" t="s">
        <v>2959</v>
      </c>
      <c r="G134" s="75" t="s">
        <v>2662</v>
      </c>
      <c r="H134" s="75" t="s">
        <v>2885</v>
      </c>
      <c r="I134" s="76" t="s">
        <v>2881</v>
      </c>
      <c r="J134" s="243"/>
    </row>
    <row r="135" spans="1:10" ht="15">
      <c r="A135" s="164" t="s">
        <v>2873</v>
      </c>
      <c r="B135" s="73">
        <v>133</v>
      </c>
      <c r="C135" s="74" t="s">
        <v>3217</v>
      </c>
      <c r="D135" s="75" t="s">
        <v>2886</v>
      </c>
      <c r="E135" s="75" t="s">
        <v>2887</v>
      </c>
      <c r="F135" s="74" t="s">
        <v>2959</v>
      </c>
      <c r="G135" s="75" t="s">
        <v>3074</v>
      </c>
      <c r="H135" s="75" t="s">
        <v>3338</v>
      </c>
      <c r="I135" s="76" t="s">
        <v>3355</v>
      </c>
      <c r="J135" s="243"/>
    </row>
    <row r="136" spans="1:10" ht="15">
      <c r="A136" s="164" t="s">
        <v>2876</v>
      </c>
      <c r="B136" s="73">
        <v>135</v>
      </c>
      <c r="C136" s="74" t="s">
        <v>3217</v>
      </c>
      <c r="D136" s="75" t="s">
        <v>2888</v>
      </c>
      <c r="E136" s="75" t="s">
        <v>2889</v>
      </c>
      <c r="F136" s="74" t="s">
        <v>2959</v>
      </c>
      <c r="G136" s="75" t="s">
        <v>3362</v>
      </c>
      <c r="H136" s="75" t="s">
        <v>3338</v>
      </c>
      <c r="I136" s="76" t="s">
        <v>3356</v>
      </c>
      <c r="J136" s="243"/>
    </row>
    <row r="137" spans="1:10" ht="15">
      <c r="A137" s="164" t="s">
        <v>2878</v>
      </c>
      <c r="B137" s="73">
        <v>136</v>
      </c>
      <c r="C137" s="74" t="s">
        <v>3217</v>
      </c>
      <c r="D137" s="75" t="s">
        <v>2890</v>
      </c>
      <c r="E137" s="75" t="s">
        <v>2891</v>
      </c>
      <c r="F137" s="74" t="s">
        <v>2959</v>
      </c>
      <c r="G137" s="75" t="s">
        <v>3074</v>
      </c>
      <c r="H137" s="75" t="s">
        <v>3322</v>
      </c>
      <c r="I137" s="76" t="s">
        <v>3357</v>
      </c>
      <c r="J137" s="243"/>
    </row>
  </sheetData>
  <sheetProtection/>
  <autoFilter ref="A9:I137"/>
  <mergeCells count="1">
    <mergeCell ref="A1:I1"/>
  </mergeCells>
  <printOptions horizontalCentered="1"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J13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89" sqref="D89"/>
    </sheetView>
  </sheetViews>
  <sheetFormatPr defaultColWidth="9.140625" defaultRowHeight="12.75"/>
  <cols>
    <col min="1" max="2" width="6.00390625" style="17" customWidth="1"/>
    <col min="3" max="3" width="6.00390625" style="161" customWidth="1"/>
    <col min="4" max="4" width="9.421875" style="0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39" customWidth="1"/>
    <col min="10" max="10" width="9.140625" style="1" customWidth="1"/>
  </cols>
  <sheetData>
    <row r="1" spans="1:9" ht="9" customHeight="1">
      <c r="A1" s="189"/>
      <c r="B1" s="189"/>
      <c r="C1" s="92"/>
      <c r="D1" s="30"/>
      <c r="E1" s="30"/>
      <c r="F1" s="162"/>
      <c r="G1" s="30"/>
      <c r="H1" s="30"/>
      <c r="I1" s="43"/>
    </row>
    <row r="2" spans="1:9" ht="15" customHeight="1">
      <c r="A2" s="300" t="str">
        <f>Startlist!A1</f>
        <v>54. Saaremaa Rally 2021</v>
      </c>
      <c r="B2" s="300"/>
      <c r="C2" s="301"/>
      <c r="D2" s="301"/>
      <c r="E2" s="301"/>
      <c r="F2" s="301"/>
      <c r="G2" s="301"/>
      <c r="H2" s="301"/>
      <c r="I2" s="301"/>
    </row>
    <row r="3" spans="1:9" ht="15">
      <c r="A3" s="291" t="str">
        <f>Startlist!$F2</f>
        <v>October 08-09, 2021</v>
      </c>
      <c r="B3" s="297"/>
      <c r="C3" s="297"/>
      <c r="D3" s="297"/>
      <c r="E3" s="297"/>
      <c r="F3" s="297"/>
      <c r="G3" s="297"/>
      <c r="H3" s="297"/>
      <c r="I3" s="297"/>
    </row>
    <row r="4" spans="1:9" ht="15">
      <c r="A4" s="291" t="str">
        <f>Startlist!$F3</f>
        <v>Saaremaa</v>
      </c>
      <c r="B4" s="297"/>
      <c r="C4" s="297"/>
      <c r="D4" s="297"/>
      <c r="E4" s="297"/>
      <c r="F4" s="297"/>
      <c r="G4" s="297"/>
      <c r="H4" s="297"/>
      <c r="I4" s="297"/>
    </row>
    <row r="5" spans="1:9" ht="15" customHeight="1">
      <c r="A5" s="189"/>
      <c r="B5" s="189"/>
      <c r="C5" s="92"/>
      <c r="D5" s="155"/>
      <c r="E5" s="30"/>
      <c r="F5" s="30"/>
      <c r="G5" s="30"/>
      <c r="H5" s="30"/>
      <c r="I5" s="44"/>
    </row>
    <row r="6" spans="1:10" ht="15.75" customHeight="1">
      <c r="A6" s="115"/>
      <c r="B6" s="115"/>
      <c r="C6" s="190" t="s">
        <v>2923</v>
      </c>
      <c r="D6" s="120"/>
      <c r="E6" s="115"/>
      <c r="F6" s="115"/>
      <c r="G6" s="115"/>
      <c r="H6" s="115"/>
      <c r="I6" s="119"/>
      <c r="J6" s="78"/>
    </row>
    <row r="7" spans="1:10" ht="12.75">
      <c r="A7" s="236" t="s">
        <v>3121</v>
      </c>
      <c r="B7" s="237" t="s">
        <v>3122</v>
      </c>
      <c r="C7" s="237" t="s">
        <v>2934</v>
      </c>
      <c r="D7" s="94"/>
      <c r="E7" s="95" t="s">
        <v>2922</v>
      </c>
      <c r="F7" s="94"/>
      <c r="G7" s="96" t="s">
        <v>2931</v>
      </c>
      <c r="H7" s="93" t="s">
        <v>2930</v>
      </c>
      <c r="I7" s="240" t="s">
        <v>2924</v>
      </c>
      <c r="J7" s="78"/>
    </row>
    <row r="8" spans="1:10" ht="15" customHeight="1">
      <c r="A8" s="97">
        <v>1</v>
      </c>
      <c r="B8" s="231">
        <f>COUNTIF($D$1:D7,D8)+1</f>
        <v>1</v>
      </c>
      <c r="C8" s="129">
        <v>1</v>
      </c>
      <c r="D8" s="98" t="str">
        <f>VLOOKUP(C8,Startlist!B:F,2,FALSE)</f>
        <v>MV1</v>
      </c>
      <c r="E8" s="99" t="str">
        <f>CONCATENATE(VLOOKUP(C8,Startlist!B:H,3,FALSE)," / ",VLOOKUP(C8,Startlist!B:H,4,FALSE))</f>
        <v>Georg Gross / Raigo Mōlder</v>
      </c>
      <c r="F8" s="100" t="str">
        <f>VLOOKUP(C8,Startlist!B:F,5,FALSE)</f>
        <v>EST</v>
      </c>
      <c r="G8" s="99" t="str">
        <f>VLOOKUP(C8,Startlist!B:H,7,FALSE)</f>
        <v>Ford Fiesta WRC</v>
      </c>
      <c r="H8" s="99" t="str">
        <f>VLOOKUP(C8,Startlist!B:H,6,FALSE)</f>
        <v>OT RACING</v>
      </c>
      <c r="I8" s="239" t="str">
        <f>IF(VLOOKUP(C8,Results!B:S,18,FALSE)="","Retired",VLOOKUP(C8,Results!B:S,18,FALSE))</f>
        <v> 1:06.59,4</v>
      </c>
      <c r="J8" s="158"/>
    </row>
    <row r="9" spans="1:10" ht="15" customHeight="1">
      <c r="A9" s="97">
        <f>A8+1</f>
        <v>2</v>
      </c>
      <c r="B9" s="231">
        <f>COUNTIF($D$1:D8,D9)+1</f>
        <v>1</v>
      </c>
      <c r="C9" s="129">
        <v>5</v>
      </c>
      <c r="D9" s="98" t="str">
        <f>VLOOKUP(C9,Startlist!B:F,2,FALSE)</f>
        <v>MV2</v>
      </c>
      <c r="E9" s="99" t="str">
        <f>CONCATENATE(VLOOKUP(C9,Startlist!B:H,3,FALSE)," / ",VLOOKUP(C9,Startlist!B:H,4,FALSE))</f>
        <v>Ken Torn / Kauri Pannas</v>
      </c>
      <c r="F9" s="100" t="str">
        <f>VLOOKUP(C9,Startlist!B:F,5,FALSE)</f>
        <v>EST</v>
      </c>
      <c r="G9" s="99" t="str">
        <f>VLOOKUP(C9,Startlist!B:H,7,FALSE)</f>
        <v>Hyundai I20 NG R5</v>
      </c>
      <c r="H9" s="99" t="str">
        <f>VLOOKUP(C9,Startlist!B:H,6,FALSE)</f>
        <v>HT MOTORSPORT</v>
      </c>
      <c r="I9" s="239" t="str">
        <f>IF(VLOOKUP(C9,Results!B:S,18,FALSE)="","Retired",VLOOKUP(C9,Results!B:S,18,FALSE))</f>
        <v> 1:07.21,7</v>
      </c>
      <c r="J9" s="158"/>
    </row>
    <row r="10" spans="1:10" ht="15" customHeight="1">
      <c r="A10" s="97">
        <f aca="true" t="shared" si="0" ref="A10:A63">A9+1</f>
        <v>3</v>
      </c>
      <c r="B10" s="231">
        <f>COUNTIF($D$1:D9,D10)+1</f>
        <v>2</v>
      </c>
      <c r="C10" s="129">
        <v>9</v>
      </c>
      <c r="D10" s="98" t="str">
        <f>VLOOKUP(C10,Startlist!B:F,2,FALSE)</f>
        <v>MV2</v>
      </c>
      <c r="E10" s="99" t="str">
        <f>CONCATENATE(VLOOKUP(C10,Startlist!B:H,3,FALSE)," / ",VLOOKUP(C10,Startlist!B:H,4,FALSE))</f>
        <v>Robert Virves / Aleks Lesk</v>
      </c>
      <c r="F10" s="100" t="str">
        <f>VLOOKUP(C10,Startlist!B:F,5,FALSE)</f>
        <v>EST</v>
      </c>
      <c r="G10" s="99" t="str">
        <f>VLOOKUP(C10,Startlist!B:H,7,FALSE)</f>
        <v>Volkswagen Polo GTI R5</v>
      </c>
      <c r="H10" s="99" t="str">
        <f>VLOOKUP(C10,Startlist!B:H,6,FALSE)</f>
        <v>PRINTSPORT</v>
      </c>
      <c r="I10" s="239" t="str">
        <f>IF(VLOOKUP(C10,Results!B:S,18,FALSE)="","Retired",VLOOKUP(C10,Results!B:S,18,FALSE))</f>
        <v> 1:07.57,4</v>
      </c>
      <c r="J10" s="158"/>
    </row>
    <row r="11" spans="1:10" ht="15" customHeight="1">
      <c r="A11" s="97">
        <f t="shared" si="0"/>
        <v>4</v>
      </c>
      <c r="B11" s="231">
        <f>COUNTIF($D$1:D10,D11)+1</f>
        <v>3</v>
      </c>
      <c r="C11" s="129">
        <v>2</v>
      </c>
      <c r="D11" s="98" t="str">
        <f>VLOOKUP(C11,Startlist!B:F,2,FALSE)</f>
        <v>MV2</v>
      </c>
      <c r="E11" s="99" t="str">
        <f>CONCATENATE(VLOOKUP(C11,Startlist!B:H,3,FALSE)," / ",VLOOKUP(C11,Startlist!B:H,4,FALSE))</f>
        <v>Raul Jeets / Andrus Toom</v>
      </c>
      <c r="F11" s="100" t="str">
        <f>VLOOKUP(C11,Startlist!B:F,5,FALSE)</f>
        <v>EST</v>
      </c>
      <c r="G11" s="99" t="str">
        <f>VLOOKUP(C11,Startlist!B:H,7,FALSE)</f>
        <v>Skoda Fabia R5</v>
      </c>
      <c r="H11" s="99" t="str">
        <f>VLOOKUP(C11,Startlist!B:H,6,FALSE)</f>
        <v>TEHASE AUTO</v>
      </c>
      <c r="I11" s="239" t="str">
        <f>IF(VLOOKUP(C11,Results!B:S,18,FALSE)="","Retired",VLOOKUP(C11,Results!B:S,18,FALSE))</f>
        <v> 1:09.01,0</v>
      </c>
      <c r="J11" s="158"/>
    </row>
    <row r="12" spans="1:10" ht="15" customHeight="1">
      <c r="A12" s="97">
        <f t="shared" si="0"/>
        <v>5</v>
      </c>
      <c r="B12" s="231">
        <f>COUNTIF($D$1:D11,D12)+1</f>
        <v>4</v>
      </c>
      <c r="C12" s="129">
        <v>8</v>
      </c>
      <c r="D12" s="98" t="str">
        <f>VLOOKUP(C12,Startlist!B:F,2,FALSE)</f>
        <v>MV2</v>
      </c>
      <c r="E12" s="99" t="str">
        <f>CONCATENATE(VLOOKUP(C12,Startlist!B:H,3,FALSE)," / ",VLOOKUP(C12,Startlist!B:H,4,FALSE))</f>
        <v>Vladas Jurkevicius / Aisvydas Paliukenas</v>
      </c>
      <c r="F12" s="100" t="str">
        <f>VLOOKUP(C12,Startlist!B:F,5,FALSE)</f>
        <v>LTU</v>
      </c>
      <c r="G12" s="99" t="str">
        <f>VLOOKUP(C12,Startlist!B:H,7,FALSE)</f>
        <v>Skoda Fabia R5</v>
      </c>
      <c r="H12" s="99" t="str">
        <f>VLOOKUP(C12,Startlist!B:H,6,FALSE)</f>
        <v>ATLANTIS RACING</v>
      </c>
      <c r="I12" s="239" t="str">
        <f>IF(VLOOKUP(C12,Results!B:S,18,FALSE)="","Retired",VLOOKUP(C12,Results!B:S,18,FALSE))</f>
        <v> 1:09.01,2</v>
      </c>
      <c r="J12" s="158"/>
    </row>
    <row r="13" spans="1:10" ht="15" customHeight="1">
      <c r="A13" s="97">
        <f t="shared" si="0"/>
        <v>6</v>
      </c>
      <c r="B13" s="231">
        <f>COUNTIF($D$1:D12,D13)+1</f>
        <v>1</v>
      </c>
      <c r="C13" s="129">
        <v>12</v>
      </c>
      <c r="D13" s="98" t="str">
        <f>VLOOKUP(C13,Startlist!B:F,2,FALSE)</f>
        <v>MV5</v>
      </c>
      <c r="E13" s="99" t="str">
        <f>CONCATENATE(VLOOKUP(C13,Startlist!B:H,3,FALSE)," / ",VLOOKUP(C13,Startlist!B:H,4,FALSE))</f>
        <v>Timmu Kōrge / Erik Vaasa</v>
      </c>
      <c r="F13" s="100" t="str">
        <f>VLOOKUP(C13,Startlist!B:F,5,FALSE)</f>
        <v>EST</v>
      </c>
      <c r="G13" s="99" t="str">
        <f>VLOOKUP(C13,Startlist!B:H,7,FALSE)</f>
        <v>Mitsubishi Lancer Evo 9</v>
      </c>
      <c r="H13" s="99" t="str">
        <f>VLOOKUP(C13,Startlist!B:H,6,FALSE)</f>
        <v>KUPATAMA MOTORSPORT</v>
      </c>
      <c r="I13" s="239" t="str">
        <f>IF(VLOOKUP(C13,Results!B:S,18,FALSE)="","Retired",VLOOKUP(C13,Results!B:S,18,FALSE))</f>
        <v> 1:09.50,1</v>
      </c>
      <c r="J13" s="158"/>
    </row>
    <row r="14" spans="1:10" ht="15" customHeight="1">
      <c r="A14" s="97">
        <f t="shared" si="0"/>
        <v>7</v>
      </c>
      <c r="B14" s="231">
        <f>COUNTIF($D$1:D13,D14)+1</f>
        <v>5</v>
      </c>
      <c r="C14" s="129">
        <v>6</v>
      </c>
      <c r="D14" s="98" t="str">
        <f>VLOOKUP(C14,Startlist!B:F,2,FALSE)</f>
        <v>MV2</v>
      </c>
      <c r="E14" s="99" t="str">
        <f>CONCATENATE(VLOOKUP(C14,Startlist!B:H,3,FALSE)," / ",VLOOKUP(C14,Startlist!B:H,4,FALSE))</f>
        <v>Priit Koik / Kristo Tamm</v>
      </c>
      <c r="F14" s="100" t="str">
        <f>VLOOKUP(C14,Startlist!B:F,5,FALSE)</f>
        <v>EST</v>
      </c>
      <c r="G14" s="99" t="str">
        <f>VLOOKUP(C14,Startlist!B:H,7,FALSE)</f>
        <v>Ford Fiesta R5</v>
      </c>
      <c r="H14" s="99" t="str">
        <f>VLOOKUP(C14,Startlist!B:H,6,FALSE)</f>
        <v>OT RACING</v>
      </c>
      <c r="I14" s="239" t="str">
        <f>IF(VLOOKUP(C14,Results!B:S,18,FALSE)="","Retired",VLOOKUP(C14,Results!B:S,18,FALSE))</f>
        <v> 1:11.07,5</v>
      </c>
      <c r="J14" s="158"/>
    </row>
    <row r="15" spans="1:10" ht="15" customHeight="1">
      <c r="A15" s="97">
        <f t="shared" si="0"/>
        <v>8</v>
      </c>
      <c r="B15" s="231">
        <f>COUNTIF($D$1:D14,D15)+1</f>
        <v>2</v>
      </c>
      <c r="C15" s="129">
        <v>14</v>
      </c>
      <c r="D15" s="98" t="str">
        <f>VLOOKUP(C15,Startlist!B:F,2,FALSE)</f>
        <v>MV5</v>
      </c>
      <c r="E15" s="99" t="str">
        <f>CONCATENATE(VLOOKUP(C15,Startlist!B:H,3,FALSE)," / ",VLOOKUP(C15,Startlist!B:H,4,FALSE))</f>
        <v>Ranno Bundsen / Robert Loshtshenikov</v>
      </c>
      <c r="F15" s="100" t="str">
        <f>VLOOKUP(C15,Startlist!B:F,5,FALSE)</f>
        <v>EST</v>
      </c>
      <c r="G15" s="99" t="str">
        <f>VLOOKUP(C15,Startlist!B:H,7,FALSE)</f>
        <v>Mitsubishi Lancer Evo 7</v>
      </c>
      <c r="H15" s="99" t="str">
        <f>VLOOKUP(C15,Startlist!B:H,6,FALSE)</f>
        <v>A1M MOTORSPORT</v>
      </c>
      <c r="I15" s="239" t="str">
        <f>IF(VLOOKUP(C15,Results!B:S,18,FALSE)="","Retired",VLOOKUP(C15,Results!B:S,18,FALSE))</f>
        <v> 1:11.15,0</v>
      </c>
      <c r="J15" s="158"/>
    </row>
    <row r="16" spans="1:10" ht="15" customHeight="1">
      <c r="A16" s="97">
        <f t="shared" si="0"/>
        <v>9</v>
      </c>
      <c r="B16" s="231">
        <f>COUNTIF($D$1:D15,D16)+1</f>
        <v>3</v>
      </c>
      <c r="C16" s="129">
        <v>17</v>
      </c>
      <c r="D16" s="98" t="str">
        <f>VLOOKUP(C16,Startlist!B:F,2,FALSE)</f>
        <v>MV5</v>
      </c>
      <c r="E16" s="99" t="str">
        <f>CONCATENATE(VLOOKUP(C16,Startlist!B:H,3,FALSE)," / ",VLOOKUP(C16,Startlist!B:H,4,FALSE))</f>
        <v>Kristo Subi / Raido Subi</v>
      </c>
      <c r="F16" s="100" t="str">
        <f>VLOOKUP(C16,Startlist!B:F,5,FALSE)</f>
        <v>EST</v>
      </c>
      <c r="G16" s="99" t="str">
        <f>VLOOKUP(C16,Startlist!B:H,7,FALSE)</f>
        <v>Mitsubishi Lancer Evo 9</v>
      </c>
      <c r="H16" s="99" t="str">
        <f>VLOOKUP(C16,Startlist!B:H,6,FALSE)</f>
        <v>A1M MOTORSPORT</v>
      </c>
      <c r="I16" s="239" t="str">
        <f>IF(VLOOKUP(C16,Results!B:S,18,FALSE)="","Retired",VLOOKUP(C16,Results!B:S,18,FALSE))</f>
        <v> 1:11.59,2</v>
      </c>
      <c r="J16" s="158"/>
    </row>
    <row r="17" spans="1:10" ht="15" customHeight="1">
      <c r="A17" s="97">
        <f t="shared" si="0"/>
        <v>10</v>
      </c>
      <c r="B17" s="231">
        <f>COUNTIF($D$1:D16,D17)+1</f>
        <v>6</v>
      </c>
      <c r="C17" s="129">
        <v>11</v>
      </c>
      <c r="D17" s="98" t="str">
        <f>VLOOKUP(C17,Startlist!B:F,2,FALSE)</f>
        <v>MV2</v>
      </c>
      <c r="E17" s="99" t="str">
        <f>CONCATENATE(VLOOKUP(C17,Startlist!B:H,3,FALSE)," / ",VLOOKUP(C17,Startlist!B:H,4,FALSE))</f>
        <v>Mikolaj Kempa / Marcin Szeja</v>
      </c>
      <c r="F17" s="100" t="str">
        <f>VLOOKUP(C17,Startlist!B:F,5,FALSE)</f>
        <v>POL</v>
      </c>
      <c r="G17" s="99" t="str">
        <f>VLOOKUP(C17,Startlist!B:H,7,FALSE)</f>
        <v>Hyundai I20 NG R5</v>
      </c>
      <c r="H17" s="99" t="str">
        <f>VLOOKUP(C17,Startlist!B:H,6,FALSE)</f>
        <v>MIKOLAJ KEMPA</v>
      </c>
      <c r="I17" s="239" t="str">
        <f>IF(VLOOKUP(C17,Results!B:S,18,FALSE)="","Retired",VLOOKUP(C17,Results!B:S,18,FALSE))</f>
        <v> 1:12.09,2</v>
      </c>
      <c r="J17" s="158"/>
    </row>
    <row r="18" spans="1:10" ht="15" customHeight="1">
      <c r="A18" s="97">
        <f t="shared" si="0"/>
        <v>11</v>
      </c>
      <c r="B18" s="231">
        <f>COUNTIF($D$1:D17,D18)+1</f>
        <v>7</v>
      </c>
      <c r="C18" s="129">
        <v>7</v>
      </c>
      <c r="D18" s="98" t="str">
        <f>VLOOKUP(C18,Startlist!B:F,2,FALSE)</f>
        <v>MV2</v>
      </c>
      <c r="E18" s="99" t="str">
        <f>CONCATENATE(VLOOKUP(C18,Startlist!B:H,3,FALSE)," / ",VLOOKUP(C18,Startlist!B:H,4,FALSE))</f>
        <v>Giedrius Notkus / Dalius Strizanas</v>
      </c>
      <c r="F18" s="100" t="str">
        <f>VLOOKUP(C18,Startlist!B:F,5,FALSE)</f>
        <v>LTU</v>
      </c>
      <c r="G18" s="99" t="str">
        <f>VLOOKUP(C18,Startlist!B:H,7,FALSE)</f>
        <v>Skoda Fabia R5</v>
      </c>
      <c r="H18" s="99" t="str">
        <f>VLOOKUP(C18,Startlist!B:H,6,FALSE)</f>
        <v>VIADA-MULTIFX</v>
      </c>
      <c r="I18" s="239" t="str">
        <f>IF(VLOOKUP(C18,Results!B:S,18,FALSE)="","Retired",VLOOKUP(C18,Results!B:S,18,FALSE))</f>
        <v> 1:12.51,6</v>
      </c>
      <c r="J18" s="158"/>
    </row>
    <row r="19" spans="1:10" ht="15" customHeight="1">
      <c r="A19" s="97">
        <f t="shared" si="0"/>
        <v>12</v>
      </c>
      <c r="B19" s="231">
        <f>COUNTIF($D$1:D18,D19)+1</f>
        <v>8</v>
      </c>
      <c r="C19" s="129">
        <v>10</v>
      </c>
      <c r="D19" s="98" t="str">
        <f>VLOOKUP(C19,Startlist!B:F,2,FALSE)</f>
        <v>MV2</v>
      </c>
      <c r="E19" s="99" t="str">
        <f>CONCATENATE(VLOOKUP(C19,Startlist!B:H,3,FALSE)," / ",VLOOKUP(C19,Startlist!B:H,4,FALSE))</f>
        <v>Radik Shaymiev / Maxim Tsvetkov</v>
      </c>
      <c r="F19" s="100" t="str">
        <f>VLOOKUP(C19,Startlist!B:F,5,FALSE)</f>
        <v>RUS</v>
      </c>
      <c r="G19" s="99" t="str">
        <f>VLOOKUP(C19,Startlist!B:H,7,FALSE)</f>
        <v>Hyundai I20 NG R5</v>
      </c>
      <c r="H19" s="99" t="str">
        <f>VLOOKUP(C19,Startlist!B:H,6,FALSE)</f>
        <v>TAIF MOTORSPORT</v>
      </c>
      <c r="I19" s="239" t="str">
        <f>IF(VLOOKUP(C19,Results!B:S,18,FALSE)="","Retired",VLOOKUP(C19,Results!B:S,18,FALSE))</f>
        <v> 1:13.02,5</v>
      </c>
      <c r="J19" s="158"/>
    </row>
    <row r="20" spans="1:10" ht="15" customHeight="1">
      <c r="A20" s="97">
        <f t="shared" si="0"/>
        <v>13</v>
      </c>
      <c r="B20" s="231">
        <f>COUNTIF($D$1:D19,D20)+1</f>
        <v>1</v>
      </c>
      <c r="C20" s="129">
        <v>24</v>
      </c>
      <c r="D20" s="98" t="str">
        <f>VLOOKUP(C20,Startlist!B:F,2,FALSE)</f>
        <v>MV6</v>
      </c>
      <c r="E20" s="99" t="str">
        <f>CONCATENATE(VLOOKUP(C20,Startlist!B:H,3,FALSE)," / ",VLOOKUP(C20,Startlist!B:H,4,FALSE))</f>
        <v>Taavi Niinemets / Esko Allika</v>
      </c>
      <c r="F20" s="100" t="str">
        <f>VLOOKUP(C20,Startlist!B:F,5,FALSE)</f>
        <v>EST</v>
      </c>
      <c r="G20" s="99" t="str">
        <f>VLOOKUP(C20,Startlist!B:H,7,FALSE)</f>
        <v>BMW M3</v>
      </c>
      <c r="H20" s="99" t="str">
        <f>VLOOKUP(C20,Startlist!B:H,6,FALSE)</f>
        <v>JUURU TEHNIKAKLUBI</v>
      </c>
      <c r="I20" s="239" t="str">
        <f>IF(VLOOKUP(C20,Results!B:S,18,FALSE)="","Retired",VLOOKUP(C20,Results!B:S,18,FALSE))</f>
        <v> 1:13.46,5</v>
      </c>
      <c r="J20" s="158"/>
    </row>
    <row r="21" spans="1:10" ht="15" customHeight="1">
      <c r="A21" s="97">
        <f t="shared" si="0"/>
        <v>14</v>
      </c>
      <c r="B21" s="231">
        <f>COUNTIF($D$1:D20,D21)+1</f>
        <v>2</v>
      </c>
      <c r="C21" s="129">
        <v>21</v>
      </c>
      <c r="D21" s="98" t="str">
        <f>VLOOKUP(C21,Startlist!B:F,2,FALSE)</f>
        <v>MV6</v>
      </c>
      <c r="E21" s="99" t="str">
        <f>CONCATENATE(VLOOKUP(C21,Startlist!B:H,3,FALSE)," / ",VLOOKUP(C21,Startlist!B:H,4,FALSE))</f>
        <v>Toomas Vask / Taaniel Tigas</v>
      </c>
      <c r="F21" s="100" t="str">
        <f>VLOOKUP(C21,Startlist!B:F,5,FALSE)</f>
        <v>EST</v>
      </c>
      <c r="G21" s="99" t="str">
        <f>VLOOKUP(C21,Startlist!B:H,7,FALSE)</f>
        <v>BMW M3</v>
      </c>
      <c r="H21" s="99" t="str">
        <f>VLOOKUP(C21,Startlist!B:H,6,FALSE)</f>
        <v>MS RACING</v>
      </c>
      <c r="I21" s="239" t="str">
        <f>IF(VLOOKUP(C21,Results!B:S,18,FALSE)="","Retired",VLOOKUP(C21,Results!B:S,18,FALSE))</f>
        <v> 1:14.16,2</v>
      </c>
      <c r="J21" s="158"/>
    </row>
    <row r="22" spans="1:9" ht="15">
      <c r="A22" s="97">
        <f t="shared" si="0"/>
        <v>15</v>
      </c>
      <c r="B22" s="231">
        <f>COUNTIF($D$1:D21,D22)+1</f>
        <v>2</v>
      </c>
      <c r="C22" s="129">
        <v>19</v>
      </c>
      <c r="D22" s="98" t="str">
        <f>VLOOKUP(C22,Startlist!B:F,2,FALSE)</f>
        <v>MV1</v>
      </c>
      <c r="E22" s="99" t="str">
        <f>CONCATENATE(VLOOKUP(C22,Startlist!B:H,3,FALSE)," / ",VLOOKUP(C22,Startlist!B:H,4,FALSE))</f>
        <v>Saku Vierimaa / Duncan McNiven</v>
      </c>
      <c r="F22" s="100" t="str">
        <f>VLOOKUP(C22,Startlist!B:F,5,FALSE)</f>
        <v>FIN / GB</v>
      </c>
      <c r="G22" s="99" t="str">
        <f>VLOOKUP(C22,Startlist!B:H,7,FALSE)</f>
        <v>Volkswagen Polo</v>
      </c>
      <c r="H22" s="99" t="str">
        <f>VLOOKUP(C22,Startlist!B:H,6,FALSE)</f>
        <v>KUPATAMA MOTORSPORT</v>
      </c>
      <c r="I22" s="239" t="str">
        <f>IF(VLOOKUP(C22,Results!B:S,18,FALSE)="","Retired",VLOOKUP(C22,Results!B:S,18,FALSE))</f>
        <v> 1:14.45,2</v>
      </c>
    </row>
    <row r="23" spans="1:9" ht="15">
      <c r="A23" s="97">
        <f t="shared" si="0"/>
        <v>16</v>
      </c>
      <c r="B23" s="231">
        <f>COUNTIF($D$1:D22,D23)+1</f>
        <v>4</v>
      </c>
      <c r="C23" s="129">
        <v>40</v>
      </c>
      <c r="D23" s="98" t="str">
        <f>VLOOKUP(C23,Startlist!B:F,2,FALSE)</f>
        <v>MV5</v>
      </c>
      <c r="E23" s="99" t="str">
        <f>CONCATENATE(VLOOKUP(C23,Startlist!B:H,3,FALSE)," / ",VLOOKUP(C23,Startlist!B:H,4,FALSE))</f>
        <v>Edgars Balodis / Lasma Tole</v>
      </c>
      <c r="F23" s="100" t="str">
        <f>VLOOKUP(C23,Startlist!B:F,5,FALSE)</f>
        <v>LVA</v>
      </c>
      <c r="G23" s="99" t="str">
        <f>VLOOKUP(C23,Startlist!B:H,7,FALSE)</f>
        <v>Mitsubishi Lancer Evo 8</v>
      </c>
      <c r="H23" s="99" t="str">
        <f>VLOOKUP(C23,Startlist!B:H,6,FALSE)</f>
        <v>A1M MOTORSPORT</v>
      </c>
      <c r="I23" s="239" t="str">
        <f>IF(VLOOKUP(C23,Results!B:S,18,FALSE)="","Retired",VLOOKUP(C23,Results!B:S,18,FALSE))</f>
        <v> 1:15.02,3</v>
      </c>
    </row>
    <row r="24" spans="1:9" ht="15">
      <c r="A24" s="97">
        <f t="shared" si="0"/>
        <v>17</v>
      </c>
      <c r="B24" s="231">
        <f>COUNTIF($D$1:D23,D24)+1</f>
        <v>9</v>
      </c>
      <c r="C24" s="129">
        <v>45</v>
      </c>
      <c r="D24" s="98" t="str">
        <f>VLOOKUP(C24,Startlist!B:F,2,FALSE)</f>
        <v>MV2</v>
      </c>
      <c r="E24" s="99" t="str">
        <f>CONCATENATE(VLOOKUP(C24,Startlist!B:H,3,FALSE)," / ",VLOOKUP(C24,Startlist!B:H,4,FALSE))</f>
        <v>Robert Kocik / Sebastian Wach</v>
      </c>
      <c r="F24" s="100" t="str">
        <f>VLOOKUP(C24,Startlist!B:F,5,FALSE)</f>
        <v>POL</v>
      </c>
      <c r="G24" s="99" t="str">
        <f>VLOOKUP(C24,Startlist!B:H,7,FALSE)</f>
        <v>Ford Fiesta R5</v>
      </c>
      <c r="H24" s="99" t="str">
        <f>VLOOKUP(C24,Startlist!B:H,6,FALSE)</f>
        <v>ROBERT KOCIK</v>
      </c>
      <c r="I24" s="239" t="str">
        <f>IF(VLOOKUP(C24,Results!B:S,18,FALSE)="","Retired",VLOOKUP(C24,Results!B:S,18,FALSE))</f>
        <v> 1:15.20,1</v>
      </c>
    </row>
    <row r="25" spans="1:9" ht="15">
      <c r="A25" s="97">
        <f t="shared" si="0"/>
        <v>18</v>
      </c>
      <c r="B25" s="231">
        <f>COUNTIF($D$1:D24,D25)+1</f>
        <v>3</v>
      </c>
      <c r="C25" s="129">
        <v>23</v>
      </c>
      <c r="D25" s="98" t="str">
        <f>VLOOKUP(C25,Startlist!B:F,2,FALSE)</f>
        <v>MV6</v>
      </c>
      <c r="E25" s="99" t="str">
        <f>CONCATENATE(VLOOKUP(C25,Startlist!B:H,3,FALSE)," / ",VLOOKUP(C25,Startlist!B:H,4,FALSE))</f>
        <v>Raiko Aru / Veiko Kullamäe</v>
      </c>
      <c r="F25" s="100" t="str">
        <f>VLOOKUP(C25,Startlist!B:F,5,FALSE)</f>
        <v>EST</v>
      </c>
      <c r="G25" s="99" t="str">
        <f>VLOOKUP(C25,Startlist!B:H,7,FALSE)</f>
        <v>BMW 1M</v>
      </c>
      <c r="H25" s="99" t="str">
        <f>VLOOKUP(C25,Startlist!B:H,6,FALSE)</f>
        <v>MRF MOTORSPORT</v>
      </c>
      <c r="I25" s="239" t="str">
        <f>IF(VLOOKUP(C25,Results!B:S,18,FALSE)="","Retired",VLOOKUP(C25,Results!B:S,18,FALSE))</f>
        <v> 1:15.22,8</v>
      </c>
    </row>
    <row r="26" spans="1:9" ht="15">
      <c r="A26" s="97">
        <f t="shared" si="0"/>
        <v>19</v>
      </c>
      <c r="B26" s="231">
        <f>COUNTIF($D$1:D25,D26)+1</f>
        <v>1</v>
      </c>
      <c r="C26" s="129">
        <v>32</v>
      </c>
      <c r="D26" s="98" t="str">
        <f>VLOOKUP(C26,Startlist!B:F,2,FALSE)</f>
        <v>MV4</v>
      </c>
      <c r="E26" s="99" t="str">
        <f>CONCATENATE(VLOOKUP(C26,Startlist!B:H,3,FALSE)," / ",VLOOKUP(C26,Startlist!B:H,4,FALSE))</f>
        <v>Kaspar Kasari / Rainis Raidma</v>
      </c>
      <c r="F26" s="100" t="str">
        <f>VLOOKUP(C26,Startlist!B:F,5,FALSE)</f>
        <v>EST</v>
      </c>
      <c r="G26" s="99" t="str">
        <f>VLOOKUP(C26,Startlist!B:H,7,FALSE)</f>
        <v>Ford Fiesta</v>
      </c>
      <c r="H26" s="99" t="str">
        <f>VLOOKUP(C26,Startlist!B:H,6,FALSE)</f>
        <v>OT RACING</v>
      </c>
      <c r="I26" s="239" t="str">
        <f>IF(VLOOKUP(C26,Results!B:S,18,FALSE)="","Retired",VLOOKUP(C26,Results!B:S,18,FALSE))</f>
        <v> 1:15.24,8</v>
      </c>
    </row>
    <row r="27" spans="1:9" ht="15">
      <c r="A27" s="97">
        <f t="shared" si="0"/>
        <v>20</v>
      </c>
      <c r="B27" s="231">
        <f>COUNTIF($D$1:D26,D27)+1</f>
        <v>4</v>
      </c>
      <c r="C27" s="129">
        <v>55</v>
      </c>
      <c r="D27" s="98" t="str">
        <f>VLOOKUP(C27,Startlist!B:F,2,FALSE)</f>
        <v>MV6</v>
      </c>
      <c r="E27" s="99" t="str">
        <f>CONCATENATE(VLOOKUP(C27,Startlist!B:H,3,FALSE)," / ",VLOOKUP(C27,Startlist!B:H,4,FALSE))</f>
        <v>Einar Laipaik / Priit Piir</v>
      </c>
      <c r="F27" s="100" t="str">
        <f>VLOOKUP(C27,Startlist!B:F,5,FALSE)</f>
        <v>EST</v>
      </c>
      <c r="G27" s="99" t="str">
        <f>VLOOKUP(C27,Startlist!B:H,7,FALSE)</f>
        <v>BMW M3</v>
      </c>
      <c r="H27" s="99" t="str">
        <f>VLOOKUP(C27,Startlist!B:H,6,FALSE)</f>
        <v>MS RACING</v>
      </c>
      <c r="I27" s="239" t="str">
        <f>IF(VLOOKUP(C27,Results!B:S,18,FALSE)="","Retired",VLOOKUP(C27,Results!B:S,18,FALSE))</f>
        <v> 1:15.40,7</v>
      </c>
    </row>
    <row r="28" spans="1:9" ht="15">
      <c r="A28" s="97">
        <f t="shared" si="0"/>
        <v>21</v>
      </c>
      <c r="B28" s="231">
        <f>COUNTIF($D$1:D27,D28)+1</f>
        <v>2</v>
      </c>
      <c r="C28" s="129">
        <v>31</v>
      </c>
      <c r="D28" s="98" t="str">
        <f>VLOOKUP(C28,Startlist!B:F,2,FALSE)</f>
        <v>MV4</v>
      </c>
      <c r="E28" s="99" t="str">
        <f>CONCATENATE(VLOOKUP(C28,Startlist!B:H,3,FALSE)," / ",VLOOKUP(C28,Startlist!B:H,4,FALSE))</f>
        <v>Jooa Iivari / Kari Kallio</v>
      </c>
      <c r="F28" s="100" t="str">
        <f>VLOOKUP(C28,Startlist!B:F,5,FALSE)</f>
        <v>FIN</v>
      </c>
      <c r="G28" s="99" t="str">
        <f>VLOOKUP(C28,Startlist!B:H,7,FALSE)</f>
        <v>Ford Fiesta R2T</v>
      </c>
      <c r="H28" s="99" t="str">
        <f>VLOOKUP(C28,Startlist!B:H,6,FALSE)</f>
        <v>KARI KALLIO</v>
      </c>
      <c r="I28" s="239" t="str">
        <f>IF(VLOOKUP(C28,Results!B:S,18,FALSE)="","Retired",VLOOKUP(C28,Results!B:S,18,FALSE))</f>
        <v> 1:15.59,7</v>
      </c>
    </row>
    <row r="29" spans="1:9" ht="15">
      <c r="A29" s="97">
        <f t="shared" si="0"/>
        <v>22</v>
      </c>
      <c r="B29" s="231">
        <f>COUNTIF($D$1:D28,D29)+1</f>
        <v>5</v>
      </c>
      <c r="C29" s="129">
        <v>54</v>
      </c>
      <c r="D29" s="98" t="str">
        <f>VLOOKUP(C29,Startlist!B:F,2,FALSE)</f>
        <v>MV6</v>
      </c>
      <c r="E29" s="99" t="str">
        <f>CONCATENATE(VLOOKUP(C29,Startlist!B:H,3,FALSE)," / ",VLOOKUP(C29,Startlist!B:H,4,FALSE))</f>
        <v>Ott Mesikäpp / Ilmar Pukk</v>
      </c>
      <c r="F29" s="100" t="str">
        <f>VLOOKUP(C29,Startlist!B:F,5,FALSE)</f>
        <v>EST</v>
      </c>
      <c r="G29" s="99" t="str">
        <f>VLOOKUP(C29,Startlist!B:H,7,FALSE)</f>
        <v>BMW M3</v>
      </c>
      <c r="H29" s="99" t="str">
        <f>VLOOKUP(C29,Startlist!B:H,6,FALSE)</f>
        <v>BTR RACING</v>
      </c>
      <c r="I29" s="239" t="str">
        <f>IF(VLOOKUP(C29,Results!B:S,18,FALSE)="","Retired",VLOOKUP(C29,Results!B:S,18,FALSE))</f>
        <v> 1:16.07,4</v>
      </c>
    </row>
    <row r="30" spans="1:9" ht="15">
      <c r="A30" s="97">
        <f t="shared" si="0"/>
        <v>23</v>
      </c>
      <c r="B30" s="231">
        <f>COUNTIF($D$1:D29,D30)+1</f>
        <v>5</v>
      </c>
      <c r="C30" s="129">
        <v>58</v>
      </c>
      <c r="D30" s="98" t="str">
        <f>VLOOKUP(C30,Startlist!B:F,2,FALSE)</f>
        <v>MV5</v>
      </c>
      <c r="E30" s="99" t="str">
        <f>CONCATENATE(VLOOKUP(C30,Startlist!B:H,3,FALSE)," / ",VLOOKUP(C30,Startlist!B:H,4,FALSE))</f>
        <v>Raik-Karl Aarma / Alo Vahtmäe</v>
      </c>
      <c r="F30" s="100" t="str">
        <f>VLOOKUP(C30,Startlist!B:F,5,FALSE)</f>
        <v>EST</v>
      </c>
      <c r="G30" s="99" t="str">
        <f>VLOOKUP(C30,Startlist!B:H,7,FALSE)</f>
        <v>Mitsubishi Lancer Evo 8</v>
      </c>
      <c r="H30" s="99" t="str">
        <f>VLOOKUP(C30,Startlist!B:H,6,FALSE)</f>
        <v>JUURU TEHNIKAKLUBI</v>
      </c>
      <c r="I30" s="239" t="str">
        <f>IF(VLOOKUP(C30,Results!B:S,18,FALSE)="","Retired",VLOOKUP(C30,Results!B:S,18,FALSE))</f>
        <v> 1:16.19,2</v>
      </c>
    </row>
    <row r="31" spans="1:9" ht="15">
      <c r="A31" s="97">
        <f t="shared" si="0"/>
        <v>24</v>
      </c>
      <c r="B31" s="231">
        <f>COUNTIF($D$1:D30,D31)+1</f>
        <v>1</v>
      </c>
      <c r="C31" s="129">
        <v>449</v>
      </c>
      <c r="D31" s="98" t="str">
        <f>VLOOKUP(C31,Startlist!B:F,2,FALSE)</f>
        <v>MV3</v>
      </c>
      <c r="E31" s="99" t="str">
        <f>CONCATENATE(VLOOKUP(C31,Startlist!B:H,3,FALSE)," / ",VLOOKUP(C31,Startlist!B:H,4,FALSE))</f>
        <v>Franek Veeber / Sander Pärn</v>
      </c>
      <c r="F31" s="100" t="str">
        <f>VLOOKUP(C31,Startlist!B:F,5,FALSE)</f>
        <v>EST</v>
      </c>
      <c r="G31" s="99" t="str">
        <f>VLOOKUP(C31,Startlist!B:H,7,FALSE)</f>
        <v>Ford Fiesta</v>
      </c>
      <c r="H31" s="99" t="str">
        <f>VLOOKUP(C31,Startlist!B:H,6,FALSE)</f>
        <v>G.M. RACING</v>
      </c>
      <c r="I31" s="239" t="str">
        <f>IF(VLOOKUP(C31,Results!B:S,18,FALSE)="","Retired",VLOOKUP(C31,Results!B:S,18,FALSE))</f>
        <v> 1:16.22,6</v>
      </c>
    </row>
    <row r="32" spans="1:9" ht="15">
      <c r="A32" s="97">
        <f t="shared" si="0"/>
        <v>25</v>
      </c>
      <c r="B32" s="231">
        <f>COUNTIF($D$1:D31,D32)+1</f>
        <v>3</v>
      </c>
      <c r="C32" s="129">
        <v>28</v>
      </c>
      <c r="D32" s="98" t="str">
        <f>VLOOKUP(C32,Startlist!B:F,2,FALSE)</f>
        <v>MV4</v>
      </c>
      <c r="E32" s="99" t="str">
        <f>CONCATENATE(VLOOKUP(C32,Startlist!B:H,3,FALSE)," / ",VLOOKUP(C32,Startlist!B:H,4,FALSE))</f>
        <v>Karl-Markus Sei / Tanel Kasesalu</v>
      </c>
      <c r="F32" s="100" t="str">
        <f>VLOOKUP(C32,Startlist!B:F,5,FALSE)</f>
        <v>EST</v>
      </c>
      <c r="G32" s="99" t="str">
        <f>VLOOKUP(C32,Startlist!B:H,7,FALSE)</f>
        <v>Ford Fiesta</v>
      </c>
      <c r="H32" s="99" t="str">
        <f>VLOOKUP(C32,Startlist!B:H,6,FALSE)</f>
        <v>ALM MOTORSPORT</v>
      </c>
      <c r="I32" s="239" t="str">
        <f>IF(VLOOKUP(C32,Results!B:S,18,FALSE)="","Retired",VLOOKUP(C32,Results!B:S,18,FALSE))</f>
        <v> 1:16.25,0</v>
      </c>
    </row>
    <row r="33" spans="1:9" ht="15">
      <c r="A33" s="97">
        <f t="shared" si="0"/>
        <v>26</v>
      </c>
      <c r="B33" s="231">
        <f>COUNTIF($D$1:D32,D33)+1</f>
        <v>1</v>
      </c>
      <c r="C33" s="129">
        <v>53</v>
      </c>
      <c r="D33" s="98" t="str">
        <f>VLOOKUP(C33,Startlist!B:F,2,FALSE)</f>
        <v>MV7</v>
      </c>
      <c r="E33" s="99" t="str">
        <f>CONCATENATE(VLOOKUP(C33,Startlist!B:H,3,FALSE)," / ",VLOOKUP(C33,Startlist!B:H,4,FALSE))</f>
        <v>David Sultanjants / Siim Oja</v>
      </c>
      <c r="F33" s="100" t="str">
        <f>VLOOKUP(C33,Startlist!B:F,5,FALSE)</f>
        <v>EST</v>
      </c>
      <c r="G33" s="99" t="str">
        <f>VLOOKUP(C33,Startlist!B:H,7,FALSE)</f>
        <v>Citroen DS3</v>
      </c>
      <c r="H33" s="99" t="str">
        <f>VLOOKUP(C33,Startlist!B:H,6,FALSE)</f>
        <v>MS RACING</v>
      </c>
      <c r="I33" s="239" t="str">
        <f>IF(VLOOKUP(C33,Results!B:S,18,FALSE)="","Retired",VLOOKUP(C33,Results!B:S,18,FALSE))</f>
        <v> 1:16.29,9</v>
      </c>
    </row>
    <row r="34" spans="1:9" ht="15">
      <c r="A34" s="97">
        <f t="shared" si="0"/>
        <v>27</v>
      </c>
      <c r="B34" s="231">
        <f>COUNTIF($D$1:D33,D34)+1</f>
        <v>1</v>
      </c>
      <c r="C34" s="129">
        <v>33</v>
      </c>
      <c r="D34" s="98" t="str">
        <f>VLOOKUP(C34,Startlist!B:F,2,FALSE)</f>
        <v>MV8</v>
      </c>
      <c r="E34" s="99" t="str">
        <f>CONCATENATE(VLOOKUP(C34,Startlist!B:H,3,FALSE)," / ",VLOOKUP(C34,Startlist!B:H,4,FALSE))</f>
        <v>Patrick Enok / Rauno Rohtmets</v>
      </c>
      <c r="F34" s="100" t="str">
        <f>VLOOKUP(C34,Startlist!B:F,5,FALSE)</f>
        <v>EST</v>
      </c>
      <c r="G34" s="99" t="str">
        <f>VLOOKUP(C34,Startlist!B:H,7,FALSE)</f>
        <v>Citroen C2 R2 MAX</v>
      </c>
      <c r="H34" s="99" t="str">
        <f>VLOOKUP(C34,Startlist!B:H,6,FALSE)</f>
        <v>CKR ESTONIA</v>
      </c>
      <c r="I34" s="239" t="str">
        <f>IF(VLOOKUP(C34,Results!B:S,18,FALSE)="","Retired",VLOOKUP(C34,Results!B:S,18,FALSE))</f>
        <v> 1:16.39,4</v>
      </c>
    </row>
    <row r="35" spans="1:9" ht="15">
      <c r="A35" s="97">
        <f t="shared" si="0"/>
        <v>28</v>
      </c>
      <c r="B35" s="231">
        <f>COUNTIF($D$1:D34,D35)+1</f>
        <v>6</v>
      </c>
      <c r="C35" s="129">
        <v>62</v>
      </c>
      <c r="D35" s="98" t="str">
        <f>VLOOKUP(C35,Startlist!B:F,2,FALSE)</f>
        <v>MV6</v>
      </c>
      <c r="E35" s="99" t="str">
        <f>CONCATENATE(VLOOKUP(C35,Startlist!B:H,3,FALSE)," / ",VLOOKUP(C35,Startlist!B:H,4,FALSE))</f>
        <v>Kristers Cimdins / Renars Skenders</v>
      </c>
      <c r="F35" s="100" t="str">
        <f>VLOOKUP(C35,Startlist!B:F,5,FALSE)</f>
        <v>LVA</v>
      </c>
      <c r="G35" s="99" t="str">
        <f>VLOOKUP(C35,Startlist!B:H,7,FALSE)</f>
        <v>BMW 330</v>
      </c>
      <c r="H35" s="99" t="str">
        <f>VLOOKUP(C35,Startlist!B:H,6,FALSE)</f>
        <v>KRISTERS CIMDINS</v>
      </c>
      <c r="I35" s="239" t="str">
        <f>IF(VLOOKUP(C35,Results!B:S,18,FALSE)="","Retired",VLOOKUP(C35,Results!B:S,18,FALSE))</f>
        <v> 1:16.45,4</v>
      </c>
    </row>
    <row r="36" spans="1:9" ht="15">
      <c r="A36" s="97">
        <f t="shared" si="0"/>
        <v>29</v>
      </c>
      <c r="B36" s="231">
        <f>COUNTIF($D$1:D35,D36)+1</f>
        <v>7</v>
      </c>
      <c r="C36" s="129">
        <v>68</v>
      </c>
      <c r="D36" s="98" t="str">
        <f>VLOOKUP(C36,Startlist!B:F,2,FALSE)</f>
        <v>MV6</v>
      </c>
      <c r="E36" s="99" t="str">
        <f>CONCATENATE(VLOOKUP(C36,Startlist!B:H,3,FALSE)," / ",VLOOKUP(C36,Startlist!B:H,4,FALSE))</f>
        <v>Tarmo Lee / Tōnu Nōmmik</v>
      </c>
      <c r="F36" s="100" t="str">
        <f>VLOOKUP(C36,Startlist!B:F,5,FALSE)</f>
        <v>EST</v>
      </c>
      <c r="G36" s="99" t="str">
        <f>VLOOKUP(C36,Startlist!B:H,7,FALSE)</f>
        <v>BMW 320I</v>
      </c>
      <c r="H36" s="99" t="str">
        <f>VLOOKUP(C36,Startlist!B:H,6,FALSE)</f>
        <v>JUURU TEHNIKAKLUBI</v>
      </c>
      <c r="I36" s="239" t="str">
        <f>IF(VLOOKUP(C36,Results!B:S,18,FALSE)="","Retired",VLOOKUP(C36,Results!B:S,18,FALSE))</f>
        <v> 1:17.07,4</v>
      </c>
    </row>
    <row r="37" spans="1:9" ht="15">
      <c r="A37" s="97">
        <f t="shared" si="0"/>
        <v>30</v>
      </c>
      <c r="B37" s="231">
        <f>COUNTIF($D$1:D36,D37)+1</f>
        <v>10</v>
      </c>
      <c r="C37" s="129">
        <v>66</v>
      </c>
      <c r="D37" s="98" t="str">
        <f>VLOOKUP(C37,Startlist!B:F,2,FALSE)</f>
        <v>MV2</v>
      </c>
      <c r="E37" s="99" t="str">
        <f>CONCATENATE(VLOOKUP(C37,Startlist!B:H,3,FALSE)," / ",VLOOKUP(C37,Startlist!B:H,4,FALSE))</f>
        <v>Jonas Sluckus / Giedrius Sileikis</v>
      </c>
      <c r="F37" s="100" t="str">
        <f>VLOOKUP(C37,Startlist!B:F,5,FALSE)</f>
        <v>LTU</v>
      </c>
      <c r="G37" s="99" t="str">
        <f>VLOOKUP(C37,Startlist!B:H,7,FALSE)</f>
        <v>Skoda Fabia R5</v>
      </c>
      <c r="H37" s="99" t="str">
        <f>VLOOKUP(C37,Startlist!B:H,6,FALSE)</f>
        <v>VIADA-MULTIFX</v>
      </c>
      <c r="I37" s="239" t="str">
        <f>IF(VLOOKUP(C37,Results!B:S,18,FALSE)="","Retired",VLOOKUP(C37,Results!B:S,18,FALSE))</f>
        <v> 1:17.24,6</v>
      </c>
    </row>
    <row r="38" spans="1:9" ht="15">
      <c r="A38" s="97">
        <f t="shared" si="0"/>
        <v>31</v>
      </c>
      <c r="B38" s="231">
        <f>COUNTIF($D$1:D37,D38)+1</f>
        <v>6</v>
      </c>
      <c r="C38" s="129">
        <v>49</v>
      </c>
      <c r="D38" s="98" t="str">
        <f>VLOOKUP(C38,Startlist!B:F,2,FALSE)</f>
        <v>MV5</v>
      </c>
      <c r="E38" s="99" t="str">
        <f>CONCATENATE(VLOOKUP(C38,Startlist!B:H,3,FALSE)," / ",VLOOKUP(C38,Startlist!B:H,4,FALSE))</f>
        <v>Margus Reek / Janar Tänak</v>
      </c>
      <c r="F38" s="100" t="str">
        <f>VLOOKUP(C38,Startlist!B:F,5,FALSE)</f>
        <v>EST</v>
      </c>
      <c r="G38" s="99" t="str">
        <f>VLOOKUP(C38,Startlist!B:H,7,FALSE)</f>
        <v>Mitsubishi Lancer Evo 7</v>
      </c>
      <c r="H38" s="99" t="str">
        <f>VLOOKUP(C38,Startlist!B:H,6,FALSE)</f>
        <v>THULE MOTORSPORT</v>
      </c>
      <c r="I38" s="239" t="str">
        <f>IF(VLOOKUP(C38,Results!B:S,18,FALSE)="","Retired",VLOOKUP(C38,Results!B:S,18,FALSE))</f>
        <v> 1:17.44,4</v>
      </c>
    </row>
    <row r="39" spans="1:9" ht="15">
      <c r="A39" s="97">
        <f t="shared" si="0"/>
        <v>32</v>
      </c>
      <c r="B39" s="231">
        <f>COUNTIF($D$1:D38,D39)+1</f>
        <v>8</v>
      </c>
      <c r="C39" s="129">
        <v>78</v>
      </c>
      <c r="D39" s="98" t="str">
        <f>VLOOKUP(C39,Startlist!B:F,2,FALSE)</f>
        <v>MV6</v>
      </c>
      <c r="E39" s="99" t="str">
        <f>CONCATENATE(VLOOKUP(C39,Startlist!B:H,3,FALSE)," / ",VLOOKUP(C39,Startlist!B:H,4,FALSE))</f>
        <v>Argo Kuutok / Vallo Pleesi</v>
      </c>
      <c r="F39" s="100" t="str">
        <f>VLOOKUP(C39,Startlist!B:F,5,FALSE)</f>
        <v>EST</v>
      </c>
      <c r="G39" s="99" t="str">
        <f>VLOOKUP(C39,Startlist!B:H,7,FALSE)</f>
        <v>BMW M3</v>
      </c>
      <c r="H39" s="99" t="str">
        <f>VLOOKUP(C39,Startlist!B:H,6,FALSE)</f>
        <v>BTR RACING 2</v>
      </c>
      <c r="I39" s="239" t="str">
        <f>IF(VLOOKUP(C39,Results!B:S,18,FALSE)="","Retired",VLOOKUP(C39,Results!B:S,18,FALSE))</f>
        <v> 1:17.44,9</v>
      </c>
    </row>
    <row r="40" spans="1:9" ht="15">
      <c r="A40" s="97">
        <f t="shared" si="0"/>
        <v>33</v>
      </c>
      <c r="B40" s="231">
        <f>COUNTIF($D$1:D39,D40)+1</f>
        <v>2</v>
      </c>
      <c r="C40" s="129">
        <v>81</v>
      </c>
      <c r="D40" s="98" t="str">
        <f>VLOOKUP(C40,Startlist!B:F,2,FALSE)</f>
        <v>MV7</v>
      </c>
      <c r="E40" s="99" t="str">
        <f>CONCATENATE(VLOOKUP(C40,Startlist!B:H,3,FALSE)," / ",VLOOKUP(C40,Startlist!B:H,4,FALSE))</f>
        <v>Olavi Paju / Martin Kuris</v>
      </c>
      <c r="F40" s="100" t="str">
        <f>VLOOKUP(C40,Startlist!B:F,5,FALSE)</f>
        <v>EST</v>
      </c>
      <c r="G40" s="99" t="str">
        <f>VLOOKUP(C40,Startlist!B:H,7,FALSE)</f>
        <v>Renault Clio</v>
      </c>
      <c r="H40" s="99" t="str">
        <f>VLOOKUP(C40,Startlist!B:H,6,FALSE)</f>
        <v>SAR-TECH MOTORSPORT</v>
      </c>
      <c r="I40" s="239" t="str">
        <f>IF(VLOOKUP(C40,Results!B:S,18,FALSE)="","Retired",VLOOKUP(C40,Results!B:S,18,FALSE))</f>
        <v> 1:18.00,3</v>
      </c>
    </row>
    <row r="41" spans="1:9" ht="15">
      <c r="A41" s="97">
        <f t="shared" si="0"/>
        <v>34</v>
      </c>
      <c r="B41" s="231">
        <f>COUNTIF($D$1:D40,D41)+1</f>
        <v>9</v>
      </c>
      <c r="C41" s="129">
        <v>79</v>
      </c>
      <c r="D41" s="98" t="str">
        <f>VLOOKUP(C41,Startlist!B:F,2,FALSE)</f>
        <v>MV6</v>
      </c>
      <c r="E41" s="99" t="str">
        <f>CONCATENATE(VLOOKUP(C41,Startlist!B:H,3,FALSE)," / ",VLOOKUP(C41,Startlist!B:H,4,FALSE))</f>
        <v>Kristen Volkov / Mirko Kaunis</v>
      </c>
      <c r="F41" s="100" t="str">
        <f>VLOOKUP(C41,Startlist!B:F,5,FALSE)</f>
        <v>EST</v>
      </c>
      <c r="G41" s="99" t="str">
        <f>VLOOKUP(C41,Startlist!B:H,7,FALSE)</f>
        <v>BMW M3</v>
      </c>
      <c r="H41" s="99" t="str">
        <f>VLOOKUP(C41,Startlist!B:H,6,FALSE)</f>
        <v>G.M. RACING</v>
      </c>
      <c r="I41" s="239" t="str">
        <f>IF(VLOOKUP(C41,Results!B:S,18,FALSE)="","Retired",VLOOKUP(C41,Results!B:S,18,FALSE))</f>
        <v> 1:18.09,8</v>
      </c>
    </row>
    <row r="42" spans="1:9" ht="15">
      <c r="A42" s="97">
        <f t="shared" si="0"/>
        <v>35</v>
      </c>
      <c r="B42" s="231">
        <f>COUNTIF($D$1:D41,D42)+1</f>
        <v>10</v>
      </c>
      <c r="C42" s="129">
        <v>63</v>
      </c>
      <c r="D42" s="98" t="str">
        <f>VLOOKUP(C42,Startlist!B:F,2,FALSE)</f>
        <v>MV6</v>
      </c>
      <c r="E42" s="99" t="str">
        <f>CONCATENATE(VLOOKUP(C42,Startlist!B:H,3,FALSE)," / ",VLOOKUP(C42,Startlist!B:H,4,FALSE))</f>
        <v>Karl Jalakas / Janek Kundrats</v>
      </c>
      <c r="F42" s="100" t="str">
        <f>VLOOKUP(C42,Startlist!B:F,5,FALSE)</f>
        <v>EST</v>
      </c>
      <c r="G42" s="99" t="str">
        <f>VLOOKUP(C42,Startlist!B:H,7,FALSE)</f>
        <v>BMW 330I</v>
      </c>
      <c r="H42" s="99" t="str">
        <f>VLOOKUP(C42,Startlist!B:H,6,FALSE)</f>
        <v>PIHTLA RT</v>
      </c>
      <c r="I42" s="239" t="str">
        <f>IF(VLOOKUP(C42,Results!B:S,18,FALSE)="","Retired",VLOOKUP(C42,Results!B:S,18,FALSE))</f>
        <v> 1:18.11,3</v>
      </c>
    </row>
    <row r="43" spans="1:9" ht="15">
      <c r="A43" s="97">
        <f t="shared" si="0"/>
        <v>36</v>
      </c>
      <c r="B43" s="231">
        <f>COUNTIF($D$1:D42,D43)+1</f>
        <v>3</v>
      </c>
      <c r="C43" s="129">
        <v>48</v>
      </c>
      <c r="D43" s="98" t="str">
        <f>VLOOKUP(C43,Startlist!B:F,2,FALSE)</f>
        <v>MV1</v>
      </c>
      <c r="E43" s="99" t="str">
        <f>CONCATENATE(VLOOKUP(C43,Startlist!B:H,3,FALSE)," / ",VLOOKUP(C43,Startlist!B:H,4,FALSE))</f>
        <v>Ivan Mironov / Sergey Denisov</v>
      </c>
      <c r="F43" s="100" t="str">
        <f>VLOOKUP(C43,Startlist!B:F,5,FALSE)</f>
        <v>RUS</v>
      </c>
      <c r="G43" s="99" t="str">
        <f>VLOOKUP(C43,Startlist!B:H,7,FALSE)</f>
        <v>Ford Fiesta N5+</v>
      </c>
      <c r="H43" s="99" t="str">
        <f>VLOOKUP(C43,Startlist!B:H,6,FALSE)</f>
        <v>MIRONOV IVAN</v>
      </c>
      <c r="I43" s="239" t="str">
        <f>IF(VLOOKUP(C43,Results!B:S,18,FALSE)="","Retired",VLOOKUP(C43,Results!B:S,18,FALSE))</f>
        <v> 1:18.16,4</v>
      </c>
    </row>
    <row r="44" spans="1:9" ht="15">
      <c r="A44" s="97">
        <f t="shared" si="0"/>
        <v>37</v>
      </c>
      <c r="B44" s="231">
        <f>COUNTIF($D$1:D43,D44)+1</f>
        <v>2</v>
      </c>
      <c r="C44" s="129">
        <v>37</v>
      </c>
      <c r="D44" s="98" t="str">
        <f>VLOOKUP(C44,Startlist!B:F,2,FALSE)</f>
        <v>MV8</v>
      </c>
      <c r="E44" s="99" t="str">
        <f>CONCATENATE(VLOOKUP(C44,Startlist!B:H,3,FALSE)," / ",VLOOKUP(C44,Startlist!B:H,4,FALSE))</f>
        <v>Patrick Juhe / Rauno Orupōld</v>
      </c>
      <c r="F44" s="100" t="str">
        <f>VLOOKUP(C44,Startlist!B:F,5,FALSE)</f>
        <v>EST</v>
      </c>
      <c r="G44" s="99" t="str">
        <f>VLOOKUP(C44,Startlist!B:H,7,FALSE)</f>
        <v>Honda Civic</v>
      </c>
      <c r="H44" s="99" t="str">
        <f>VLOOKUP(C44,Startlist!B:H,6,FALSE)</f>
        <v>BTR RACING</v>
      </c>
      <c r="I44" s="239" t="str">
        <f>IF(VLOOKUP(C44,Results!B:S,18,FALSE)="","Retired",VLOOKUP(C44,Results!B:S,18,FALSE))</f>
        <v> 1:18.40,9</v>
      </c>
    </row>
    <row r="45" spans="1:9" ht="15">
      <c r="A45" s="97">
        <f t="shared" si="0"/>
        <v>38</v>
      </c>
      <c r="B45" s="231">
        <f>COUNTIF($D$1:D44,D45)+1</f>
        <v>7</v>
      </c>
      <c r="C45" s="129">
        <v>119</v>
      </c>
      <c r="D45" s="98" t="str">
        <f>VLOOKUP(C45,Startlist!B:F,2,FALSE)</f>
        <v>MV5</v>
      </c>
      <c r="E45" s="99" t="str">
        <f>CONCATENATE(VLOOKUP(C45,Startlist!B:H,3,FALSE)," / ",VLOOKUP(C45,Startlist!B:H,4,FALSE))</f>
        <v>Timo Tooming / Karl Koosa</v>
      </c>
      <c r="F45" s="100" t="str">
        <f>VLOOKUP(C45,Startlist!B:F,5,FALSE)</f>
        <v>EST</v>
      </c>
      <c r="G45" s="99" t="str">
        <f>VLOOKUP(C45,Startlist!B:H,7,FALSE)</f>
        <v>Subaru Impreza</v>
      </c>
      <c r="H45" s="99" t="str">
        <f>VLOOKUP(C45,Startlist!B:H,6,FALSE)</f>
        <v>CUEKS RACING</v>
      </c>
      <c r="I45" s="239" t="str">
        <f>IF(VLOOKUP(C45,Results!B:S,18,FALSE)="","Retired",VLOOKUP(C45,Results!B:S,18,FALSE))</f>
        <v> 1:19.07,2</v>
      </c>
    </row>
    <row r="46" spans="1:9" ht="15">
      <c r="A46" s="97">
        <f t="shared" si="0"/>
        <v>39</v>
      </c>
      <c r="B46" s="231">
        <f>COUNTIF($D$1:D45,D46)+1</f>
        <v>8</v>
      </c>
      <c r="C46" s="129">
        <v>50</v>
      </c>
      <c r="D46" s="98" t="str">
        <f>VLOOKUP(C46,Startlist!B:F,2,FALSE)</f>
        <v>MV5</v>
      </c>
      <c r="E46" s="99" t="str">
        <f>CONCATENATE(VLOOKUP(C46,Startlist!B:H,3,FALSE)," / ",VLOOKUP(C46,Startlist!B:H,4,FALSE))</f>
        <v>Janno Pagar / Magnus Lepp</v>
      </c>
      <c r="F46" s="100" t="str">
        <f>VLOOKUP(C46,Startlist!B:F,5,FALSE)</f>
        <v>EST</v>
      </c>
      <c r="G46" s="99" t="str">
        <f>VLOOKUP(C46,Startlist!B:H,7,FALSE)</f>
        <v>Mitsubishi Lancer Evo 9</v>
      </c>
      <c r="H46" s="99" t="str">
        <f>VLOOKUP(C46,Startlist!B:H,6,FALSE)</f>
        <v>A1M MOTORSPORT 2</v>
      </c>
      <c r="I46" s="239" t="str">
        <f>IF(VLOOKUP(C46,Results!B:S,18,FALSE)="","Retired",VLOOKUP(C46,Results!B:S,18,FALSE))</f>
        <v> 1:19.32,4</v>
      </c>
    </row>
    <row r="47" spans="1:9" ht="15">
      <c r="A47" s="97">
        <f t="shared" si="0"/>
        <v>40</v>
      </c>
      <c r="B47" s="231">
        <f>COUNTIF($D$1:D46,D47)+1</f>
        <v>3</v>
      </c>
      <c r="C47" s="129">
        <v>73</v>
      </c>
      <c r="D47" s="98" t="str">
        <f>VLOOKUP(C47,Startlist!B:F,2,FALSE)</f>
        <v>MV7</v>
      </c>
      <c r="E47" s="99" t="str">
        <f>CONCATENATE(VLOOKUP(C47,Startlist!B:H,3,FALSE)," / ",VLOOKUP(C47,Startlist!B:H,4,FALSE))</f>
        <v>Karmo Karelson / Karol Pert</v>
      </c>
      <c r="F47" s="100" t="str">
        <f>VLOOKUP(C47,Startlist!B:F,5,FALSE)</f>
        <v>EST</v>
      </c>
      <c r="G47" s="99" t="str">
        <f>VLOOKUP(C47,Startlist!B:H,7,FALSE)</f>
        <v>Honda Civic Type-R</v>
      </c>
      <c r="H47" s="99" t="str">
        <f>VLOOKUP(C47,Startlist!B:H,6,FALSE)</f>
        <v>MRF MOTORSPORT</v>
      </c>
      <c r="I47" s="239" t="str">
        <f>IF(VLOOKUP(C47,Results!B:S,18,FALSE)="","Retired",VLOOKUP(C47,Results!B:S,18,FALSE))</f>
        <v> 1:19.50,1</v>
      </c>
    </row>
    <row r="48" spans="1:9" ht="15">
      <c r="A48" s="97">
        <f t="shared" si="0"/>
        <v>41</v>
      </c>
      <c r="B48" s="231">
        <f>COUNTIF($D$1:D47,D48)+1</f>
        <v>11</v>
      </c>
      <c r="C48" s="129">
        <v>77</v>
      </c>
      <c r="D48" s="98" t="str">
        <f>VLOOKUP(C48,Startlist!B:F,2,FALSE)</f>
        <v>MV6</v>
      </c>
      <c r="E48" s="99" t="str">
        <f>CONCATENATE(VLOOKUP(C48,Startlist!B:H,3,FALSE)," / ",VLOOKUP(C48,Startlist!B:H,4,FALSE))</f>
        <v>Mihkel Mändla / Kaur Teder</v>
      </c>
      <c r="F48" s="100" t="str">
        <f>VLOOKUP(C48,Startlist!B:F,5,FALSE)</f>
        <v>EST</v>
      </c>
      <c r="G48" s="99" t="str">
        <f>VLOOKUP(C48,Startlist!B:H,7,FALSE)</f>
        <v>BMW M3</v>
      </c>
      <c r="H48" s="99" t="str">
        <f>VLOOKUP(C48,Startlist!B:H,6,FALSE)</f>
        <v>BTR RACING 2</v>
      </c>
      <c r="I48" s="239" t="str">
        <f>IF(VLOOKUP(C48,Results!B:S,18,FALSE)="","Retired",VLOOKUP(C48,Results!B:S,18,FALSE))</f>
        <v> 1:19.52,4</v>
      </c>
    </row>
    <row r="49" spans="1:9" ht="15">
      <c r="A49" s="97">
        <f t="shared" si="0"/>
        <v>42</v>
      </c>
      <c r="B49" s="231">
        <f>COUNTIF($D$1:D48,D49)+1</f>
        <v>12</v>
      </c>
      <c r="C49" s="129">
        <v>84</v>
      </c>
      <c r="D49" s="98" t="str">
        <f>VLOOKUP(C49,Startlist!B:F,2,FALSE)</f>
        <v>MV6</v>
      </c>
      <c r="E49" s="99" t="str">
        <f>CONCATENATE(VLOOKUP(C49,Startlist!B:H,3,FALSE)," / ",VLOOKUP(C49,Startlist!B:H,4,FALSE))</f>
        <v>Siim Järveots / Priit Järveots</v>
      </c>
      <c r="F49" s="100" t="str">
        <f>VLOOKUP(C49,Startlist!B:F,5,FALSE)</f>
        <v>EST</v>
      </c>
      <c r="G49" s="99" t="str">
        <f>VLOOKUP(C49,Startlist!B:H,7,FALSE)</f>
        <v>BMW 318</v>
      </c>
      <c r="H49" s="99" t="str">
        <f>VLOOKUP(C49,Startlist!B:H,6,FALSE)</f>
        <v>PIHTLA RT</v>
      </c>
      <c r="I49" s="239" t="str">
        <f>IF(VLOOKUP(C49,Results!B:S,18,FALSE)="","Retired",VLOOKUP(C49,Results!B:S,18,FALSE))</f>
        <v> 1:19.53,4</v>
      </c>
    </row>
    <row r="50" spans="1:9" ht="15">
      <c r="A50" s="97">
        <f t="shared" si="0"/>
        <v>43</v>
      </c>
      <c r="B50" s="231">
        <f>COUNTIF($D$1:D49,D50)+1</f>
        <v>9</v>
      </c>
      <c r="C50" s="129">
        <v>59</v>
      </c>
      <c r="D50" s="98" t="str">
        <f>VLOOKUP(C50,Startlist!B:F,2,FALSE)</f>
        <v>MV5</v>
      </c>
      <c r="E50" s="99" t="str">
        <f>CONCATENATE(VLOOKUP(C50,Startlist!B:H,3,FALSE)," / ",VLOOKUP(C50,Startlist!B:H,4,FALSE))</f>
        <v>Tarmo Bortnik / Rainer Niinepuu</v>
      </c>
      <c r="F50" s="100" t="str">
        <f>VLOOKUP(C50,Startlist!B:F,5,FALSE)</f>
        <v>EST</v>
      </c>
      <c r="G50" s="99" t="str">
        <f>VLOOKUP(C50,Startlist!B:H,7,FALSE)</f>
        <v>Mitsubishi Lancer Evo 8</v>
      </c>
      <c r="H50" s="99" t="str">
        <f>VLOOKUP(C50,Startlist!B:H,6,FALSE)</f>
        <v>KUPATAMA MOTORSPORT</v>
      </c>
      <c r="I50" s="239" t="str">
        <f>IF(VLOOKUP(C50,Results!B:S,18,FALSE)="","Retired",VLOOKUP(C50,Results!B:S,18,FALSE))</f>
        <v> 1:20.00,0</v>
      </c>
    </row>
    <row r="51" spans="1:9" ht="15">
      <c r="A51" s="97">
        <f t="shared" si="0"/>
        <v>44</v>
      </c>
      <c r="B51" s="231">
        <f>COUNTIF($D$1:D50,D51)+1</f>
        <v>3</v>
      </c>
      <c r="C51" s="129">
        <v>92</v>
      </c>
      <c r="D51" s="98" t="str">
        <f>VLOOKUP(C51,Startlist!B:F,2,FALSE)</f>
        <v>MV8</v>
      </c>
      <c r="E51" s="99" t="str">
        <f>CONCATENATE(VLOOKUP(C51,Startlist!B:H,3,FALSE)," / ",VLOOKUP(C51,Startlist!B:H,4,FALSE))</f>
        <v>Adrian Pawlowski / Mateusz Pawlowski</v>
      </c>
      <c r="F51" s="100" t="str">
        <f>VLOOKUP(C51,Startlist!B:F,5,FALSE)</f>
        <v>POL</v>
      </c>
      <c r="G51" s="99" t="str">
        <f>VLOOKUP(C51,Startlist!B:H,7,FALSE)</f>
        <v>Honda Civic</v>
      </c>
      <c r="H51" s="99" t="str">
        <f>VLOOKUP(C51,Startlist!B:H,6,FALSE)</f>
        <v>KG-RT</v>
      </c>
      <c r="I51" s="239" t="str">
        <f>IF(VLOOKUP(C51,Results!B:S,18,FALSE)="","Retired",VLOOKUP(C51,Results!B:S,18,FALSE))</f>
        <v> 1:20.03,5</v>
      </c>
    </row>
    <row r="52" spans="1:9" ht="15">
      <c r="A52" s="97">
        <f t="shared" si="0"/>
        <v>45</v>
      </c>
      <c r="B52" s="231">
        <f>COUNTIF($D$1:D51,D52)+1</f>
        <v>4</v>
      </c>
      <c r="C52" s="129">
        <v>39</v>
      </c>
      <c r="D52" s="98" t="str">
        <f>VLOOKUP(C52,Startlist!B:F,2,FALSE)</f>
        <v>MV8</v>
      </c>
      <c r="E52" s="99" t="str">
        <f>CONCATENATE(VLOOKUP(C52,Startlist!B:H,3,FALSE)," / ",VLOOKUP(C52,Startlist!B:H,4,FALSE))</f>
        <v>Karl-Kenneth Neuhaus / Inga Reimal</v>
      </c>
      <c r="F52" s="100" t="str">
        <f>VLOOKUP(C52,Startlist!B:F,5,FALSE)</f>
        <v>EST</v>
      </c>
      <c r="G52" s="99" t="str">
        <f>VLOOKUP(C52,Startlist!B:H,7,FALSE)</f>
        <v>Honda Civic</v>
      </c>
      <c r="H52" s="99" t="str">
        <f>VLOOKUP(C52,Startlist!B:H,6,FALSE)</f>
        <v>THULE MOTORSPORT</v>
      </c>
      <c r="I52" s="239" t="str">
        <f>IF(VLOOKUP(C52,Results!B:S,18,FALSE)="","Retired",VLOOKUP(C52,Results!B:S,18,FALSE))</f>
        <v> 1:20.46,9</v>
      </c>
    </row>
    <row r="53" spans="1:9" ht="15">
      <c r="A53" s="97">
        <f t="shared" si="0"/>
        <v>46</v>
      </c>
      <c r="B53" s="231">
        <f>COUNTIF($D$1:D52,D53)+1</f>
        <v>5</v>
      </c>
      <c r="C53" s="129">
        <v>105</v>
      </c>
      <c r="D53" s="98" t="str">
        <f>VLOOKUP(C53,Startlist!B:F,2,FALSE)</f>
        <v>MV8</v>
      </c>
      <c r="E53" s="99" t="str">
        <f>CONCATENATE(VLOOKUP(C53,Startlist!B:H,3,FALSE)," / ",VLOOKUP(C53,Startlist!B:H,4,FALSE))</f>
        <v>Priit Guljajev / Gerdi Guljajev</v>
      </c>
      <c r="F53" s="100" t="str">
        <f>VLOOKUP(C53,Startlist!B:F,5,FALSE)</f>
        <v>EST</v>
      </c>
      <c r="G53" s="99" t="str">
        <f>VLOOKUP(C53,Startlist!B:H,7,FALSE)</f>
        <v>Nissan Sunny</v>
      </c>
      <c r="H53" s="99" t="str">
        <f>VLOOKUP(C53,Startlist!B:H,6,FALSE)</f>
        <v>VÄNDRA TSK</v>
      </c>
      <c r="I53" s="239" t="str">
        <f>IF(VLOOKUP(C53,Results!B:S,18,FALSE)="","Retired",VLOOKUP(C53,Results!B:S,18,FALSE))</f>
        <v> 1:21.07,9</v>
      </c>
    </row>
    <row r="54" spans="1:9" ht="15">
      <c r="A54" s="97">
        <f t="shared" si="0"/>
        <v>47</v>
      </c>
      <c r="B54" s="231">
        <f>COUNTIF($D$1:D53,D54)+1</f>
        <v>6</v>
      </c>
      <c r="C54" s="129">
        <v>94</v>
      </c>
      <c r="D54" s="98" t="str">
        <f>VLOOKUP(C54,Startlist!B:F,2,FALSE)</f>
        <v>MV8</v>
      </c>
      <c r="E54" s="99" t="str">
        <f>CONCATENATE(VLOOKUP(C54,Startlist!B:H,3,FALSE)," / ",VLOOKUP(C54,Startlist!B:H,4,FALSE))</f>
        <v>Siim Nōmme / Indrek Hioväin</v>
      </c>
      <c r="F54" s="100" t="str">
        <f>VLOOKUP(C54,Startlist!B:F,5,FALSE)</f>
        <v>EST</v>
      </c>
      <c r="G54" s="99" t="str">
        <f>VLOOKUP(C54,Startlist!B:H,7,FALSE)</f>
        <v>Honda Civic</v>
      </c>
      <c r="H54" s="99" t="str">
        <f>VLOOKUP(C54,Startlist!B:H,6,FALSE)</f>
        <v>MILREM MOTORSPORT</v>
      </c>
      <c r="I54" s="239" t="str">
        <f>IF(VLOOKUP(C54,Results!B:S,18,FALSE)="","Retired",VLOOKUP(C54,Results!B:S,18,FALSE))</f>
        <v> 1:21.21,1</v>
      </c>
    </row>
    <row r="55" spans="1:9" ht="15">
      <c r="A55" s="97">
        <f t="shared" si="0"/>
        <v>48</v>
      </c>
      <c r="B55" s="231">
        <f>COUNTIF($D$1:D54,D55)+1</f>
        <v>13</v>
      </c>
      <c r="C55" s="129">
        <v>116</v>
      </c>
      <c r="D55" s="98" t="str">
        <f>VLOOKUP(C55,Startlist!B:F,2,FALSE)</f>
        <v>MV6</v>
      </c>
      <c r="E55" s="99" t="str">
        <f>CONCATENATE(VLOOKUP(C55,Startlist!B:H,3,FALSE)," / ",VLOOKUP(C55,Startlist!B:H,4,FALSE))</f>
        <v>Maero Pruul / Karel Kastein</v>
      </c>
      <c r="F55" s="100" t="str">
        <f>VLOOKUP(C55,Startlist!B:F,5,FALSE)</f>
        <v>EST</v>
      </c>
      <c r="G55" s="99" t="str">
        <f>VLOOKUP(C55,Startlist!B:H,7,FALSE)</f>
        <v>BMW Compact</v>
      </c>
      <c r="H55" s="99" t="str">
        <f>VLOOKUP(C55,Startlist!B:H,6,FALSE)</f>
        <v>KAUR MOTORSPORT</v>
      </c>
      <c r="I55" s="239" t="str">
        <f>IF(VLOOKUP(C55,Results!B:S,18,FALSE)="","Retired",VLOOKUP(C55,Results!B:S,18,FALSE))</f>
        <v> 1:21.28,2</v>
      </c>
    </row>
    <row r="56" spans="1:9" ht="15">
      <c r="A56" s="97">
        <f t="shared" si="0"/>
        <v>49</v>
      </c>
      <c r="B56" s="231">
        <f>COUNTIF($D$1:D55,D56)+1</f>
        <v>4</v>
      </c>
      <c r="C56" s="129">
        <v>87</v>
      </c>
      <c r="D56" s="98" t="str">
        <f>VLOOKUP(C56,Startlist!B:F,2,FALSE)</f>
        <v>MV7</v>
      </c>
      <c r="E56" s="99" t="str">
        <f>CONCATENATE(VLOOKUP(C56,Startlist!B:H,3,FALSE)," / ",VLOOKUP(C56,Startlist!B:H,4,FALSE))</f>
        <v>Janar Lehtniit / Paavo Pajuväli</v>
      </c>
      <c r="F56" s="100" t="str">
        <f>VLOOKUP(C56,Startlist!B:F,5,FALSE)</f>
        <v>EST</v>
      </c>
      <c r="G56" s="99" t="str">
        <f>VLOOKUP(C56,Startlist!B:H,7,FALSE)</f>
        <v>Ford Escort RS2000</v>
      </c>
      <c r="H56" s="99" t="str">
        <f>VLOOKUP(C56,Startlist!B:H,6,FALSE)</f>
        <v>ERKI SPORT</v>
      </c>
      <c r="I56" s="239" t="str">
        <f>IF(VLOOKUP(C56,Results!B:S,18,FALSE)="","Retired",VLOOKUP(C56,Results!B:S,18,FALSE))</f>
        <v> 1:21.28,3</v>
      </c>
    </row>
    <row r="57" spans="1:9" ht="15">
      <c r="A57" s="97">
        <f t="shared" si="0"/>
        <v>50</v>
      </c>
      <c r="B57" s="231">
        <f>COUNTIF($D$1:D56,D57)+1</f>
        <v>14</v>
      </c>
      <c r="C57" s="129">
        <v>114</v>
      </c>
      <c r="D57" s="98" t="str">
        <f>VLOOKUP(C57,Startlist!B:F,2,FALSE)</f>
        <v>MV6</v>
      </c>
      <c r="E57" s="99" t="str">
        <f>CONCATENATE(VLOOKUP(C57,Startlist!B:H,3,FALSE)," / ",VLOOKUP(C57,Startlist!B:H,4,FALSE))</f>
        <v>Markus Pruul / Geito Reek</v>
      </c>
      <c r="F57" s="100" t="str">
        <f>VLOOKUP(C57,Startlist!B:F,5,FALSE)</f>
        <v>EST</v>
      </c>
      <c r="G57" s="99" t="str">
        <f>VLOOKUP(C57,Startlist!B:H,7,FALSE)</f>
        <v>BMW Compact</v>
      </c>
      <c r="H57" s="99" t="str">
        <f>VLOOKUP(C57,Startlist!B:H,6,FALSE)</f>
        <v>PIHTLA RT</v>
      </c>
      <c r="I57" s="239" t="str">
        <f>IF(VLOOKUP(C57,Results!B:S,18,FALSE)="","Retired",VLOOKUP(C57,Results!B:S,18,FALSE))</f>
        <v> 1:21.33,0</v>
      </c>
    </row>
    <row r="58" spans="1:9" ht="15">
      <c r="A58" s="97">
        <f t="shared" si="0"/>
        <v>51</v>
      </c>
      <c r="B58" s="231">
        <f>COUNTIF($D$1:D57,D58)+1</f>
        <v>7</v>
      </c>
      <c r="C58" s="129">
        <v>91</v>
      </c>
      <c r="D58" s="98" t="str">
        <f>VLOOKUP(C58,Startlist!B:F,2,FALSE)</f>
        <v>MV8</v>
      </c>
      <c r="E58" s="99" t="str">
        <f>CONCATENATE(VLOOKUP(C58,Startlist!B:H,3,FALSE)," / ",VLOOKUP(C58,Startlist!B:H,4,FALSE))</f>
        <v>Raigo Vilbiks / Hellu Smorodin</v>
      </c>
      <c r="F58" s="100" t="str">
        <f>VLOOKUP(C58,Startlist!B:F,5,FALSE)</f>
        <v>EST</v>
      </c>
      <c r="G58" s="99" t="str">
        <f>VLOOKUP(C58,Startlist!B:H,7,FALSE)</f>
        <v>Lada Samara</v>
      </c>
      <c r="H58" s="99" t="str">
        <f>VLOOKUP(C58,Startlist!B:H,6,FALSE)</f>
        <v>KAUR MOTORSPORT</v>
      </c>
      <c r="I58" s="239" t="str">
        <f>IF(VLOOKUP(C58,Results!B:S,18,FALSE)="","Retired",VLOOKUP(C58,Results!B:S,18,FALSE))</f>
        <v> 1:21.34,2</v>
      </c>
    </row>
    <row r="59" spans="1:9" ht="15">
      <c r="A59" s="97">
        <f t="shared" si="0"/>
        <v>52</v>
      </c>
      <c r="B59" s="231">
        <f>COUNTIF($D$1:D58,D59)+1</f>
        <v>5</v>
      </c>
      <c r="C59" s="129">
        <v>82</v>
      </c>
      <c r="D59" s="98" t="str">
        <f>VLOOKUP(C59,Startlist!B:F,2,FALSE)</f>
        <v>MV7</v>
      </c>
      <c r="E59" s="99" t="str">
        <f>CONCATENATE(VLOOKUP(C59,Startlist!B:H,3,FALSE)," / ",VLOOKUP(C59,Startlist!B:H,4,FALSE))</f>
        <v>Pranko Kōrgesaar / Priit Kōrgesaar</v>
      </c>
      <c r="F59" s="100" t="str">
        <f>VLOOKUP(C59,Startlist!B:F,5,FALSE)</f>
        <v>EST</v>
      </c>
      <c r="G59" s="99" t="str">
        <f>VLOOKUP(C59,Startlist!B:H,7,FALSE)</f>
        <v>BMW Compact E36</v>
      </c>
      <c r="H59" s="99" t="str">
        <f>VLOOKUP(C59,Startlist!B:H,6,FALSE)</f>
        <v>BTR RACING</v>
      </c>
      <c r="I59" s="239" t="str">
        <f>IF(VLOOKUP(C59,Results!B:S,18,FALSE)="","Retired",VLOOKUP(C59,Results!B:S,18,FALSE))</f>
        <v> 1:21.43,1</v>
      </c>
    </row>
    <row r="60" spans="1:9" ht="15">
      <c r="A60" s="97">
        <f t="shared" si="0"/>
        <v>53</v>
      </c>
      <c r="B60" s="231">
        <f>COUNTIF($D$1:D59,D60)+1</f>
        <v>6</v>
      </c>
      <c r="C60" s="129">
        <v>110</v>
      </c>
      <c r="D60" s="98" t="str">
        <f>VLOOKUP(C60,Startlist!B:F,2,FALSE)</f>
        <v>MV7</v>
      </c>
      <c r="E60" s="99" t="str">
        <f>CONCATENATE(VLOOKUP(C60,Startlist!B:H,3,FALSE)," / ",VLOOKUP(C60,Startlist!B:H,4,FALSE))</f>
        <v>Raigo Uusjärv / Kristo Parve</v>
      </c>
      <c r="F60" s="100" t="str">
        <f>VLOOKUP(C60,Startlist!B:F,5,FALSE)</f>
        <v>EST</v>
      </c>
      <c r="G60" s="99" t="str">
        <f>VLOOKUP(C60,Startlist!B:H,7,FALSE)</f>
        <v>Honda Civic Type-R</v>
      </c>
      <c r="H60" s="99" t="str">
        <f>VLOOKUP(C60,Startlist!B:H,6,FALSE)</f>
        <v>MURAKAS RACING TEAM</v>
      </c>
      <c r="I60" s="239" t="str">
        <f>IF(VLOOKUP(C60,Results!B:S,18,FALSE)="","Retired",VLOOKUP(C60,Results!B:S,18,FALSE))</f>
        <v> 1:21.51,1</v>
      </c>
    </row>
    <row r="61" spans="1:9" ht="15">
      <c r="A61" s="97">
        <f t="shared" si="0"/>
        <v>54</v>
      </c>
      <c r="B61" s="231">
        <f>COUNTIF($D$1:D60,D61)+1</f>
        <v>15</v>
      </c>
      <c r="C61" s="129">
        <v>88</v>
      </c>
      <c r="D61" s="98" t="str">
        <f>VLOOKUP(C61,Startlist!B:F,2,FALSE)</f>
        <v>MV6</v>
      </c>
      <c r="E61" s="99" t="str">
        <f>CONCATENATE(VLOOKUP(C61,Startlist!B:H,3,FALSE)," / ",VLOOKUP(C61,Startlist!B:H,4,FALSE))</f>
        <v>Tiit Pōlluäär / Rasmus Vaher</v>
      </c>
      <c r="F61" s="100" t="str">
        <f>VLOOKUP(C61,Startlist!B:F,5,FALSE)</f>
        <v>EST</v>
      </c>
      <c r="G61" s="99" t="str">
        <f>VLOOKUP(C61,Startlist!B:H,7,FALSE)</f>
        <v>BMW M3</v>
      </c>
      <c r="H61" s="99" t="str">
        <f>VLOOKUP(C61,Startlist!B:H,6,FALSE)</f>
        <v>PIHTLA RT</v>
      </c>
      <c r="I61" s="239" t="str">
        <f>IF(VLOOKUP(C61,Results!B:S,18,FALSE)="","Retired",VLOOKUP(C61,Results!B:S,18,FALSE))</f>
        <v> 1:21.55,0</v>
      </c>
    </row>
    <row r="62" spans="1:9" ht="15">
      <c r="A62" s="97">
        <f t="shared" si="0"/>
        <v>55</v>
      </c>
      <c r="B62" s="231">
        <f>COUNTIF($D$1:D61,D62)+1</f>
        <v>8</v>
      </c>
      <c r="C62" s="129">
        <v>97</v>
      </c>
      <c r="D62" s="98" t="str">
        <f>VLOOKUP(C62,Startlist!B:F,2,FALSE)</f>
        <v>MV8</v>
      </c>
      <c r="E62" s="99" t="str">
        <f>CONCATENATE(VLOOKUP(C62,Startlist!B:H,3,FALSE)," / ",VLOOKUP(C62,Startlist!B:H,4,FALSE))</f>
        <v>Kristo Laadre / Andres Lichtfeldt</v>
      </c>
      <c r="F62" s="100" t="str">
        <f>VLOOKUP(C62,Startlist!B:F,5,FALSE)</f>
        <v>EST</v>
      </c>
      <c r="G62" s="99" t="str">
        <f>VLOOKUP(C62,Startlist!B:H,7,FALSE)</f>
        <v>Toyota Starlet</v>
      </c>
      <c r="H62" s="99" t="str">
        <f>VLOOKUP(C62,Startlist!B:H,6,FALSE)</f>
        <v>THULE MOTORSPORT</v>
      </c>
      <c r="I62" s="239" t="str">
        <f>IF(VLOOKUP(C62,Results!B:S,18,FALSE)="","Retired",VLOOKUP(C62,Results!B:S,18,FALSE))</f>
        <v> 1:22.15,0</v>
      </c>
    </row>
    <row r="63" spans="1:9" ht="15">
      <c r="A63" s="97">
        <f t="shared" si="0"/>
        <v>56</v>
      </c>
      <c r="B63" s="231">
        <f>COUNTIF($D$1:D62,D63)+1</f>
        <v>16</v>
      </c>
      <c r="C63" s="129">
        <v>90</v>
      </c>
      <c r="D63" s="98" t="str">
        <f>VLOOKUP(C63,Startlist!B:F,2,FALSE)</f>
        <v>MV6</v>
      </c>
      <c r="E63" s="99" t="str">
        <f>CONCATENATE(VLOOKUP(C63,Startlist!B:H,3,FALSE)," / ",VLOOKUP(C63,Startlist!B:H,4,FALSE))</f>
        <v>Taavi Sink / Enri Tiitson</v>
      </c>
      <c r="F63" s="100" t="str">
        <f>VLOOKUP(C63,Startlist!B:F,5,FALSE)</f>
        <v>EST</v>
      </c>
      <c r="G63" s="99" t="str">
        <f>VLOOKUP(C63,Startlist!B:H,7,FALSE)</f>
        <v>BMW 328</v>
      </c>
      <c r="H63" s="99" t="str">
        <f>VLOOKUP(C63,Startlist!B:H,6,FALSE)</f>
        <v>SAR-TECH MOTORSPORT</v>
      </c>
      <c r="I63" s="239" t="str">
        <f>IF(VLOOKUP(C63,Results!B:S,18,FALSE)="","Retired",VLOOKUP(C63,Results!B:S,18,FALSE))</f>
        <v> 1:22.29,1</v>
      </c>
    </row>
    <row r="64" spans="1:9" ht="15">
      <c r="A64" s="97">
        <f aca="true" t="shared" si="1" ref="A64:A70">A63+1</f>
        <v>57</v>
      </c>
      <c r="B64" s="231">
        <f>COUNTIF($D$1:D63,D64)+1</f>
        <v>9</v>
      </c>
      <c r="C64" s="129">
        <v>96</v>
      </c>
      <c r="D64" s="98" t="str">
        <f>VLOOKUP(C64,Startlist!B:F,2,FALSE)</f>
        <v>MV8</v>
      </c>
      <c r="E64" s="99" t="str">
        <f>CONCATENATE(VLOOKUP(C64,Startlist!B:H,3,FALSE)," / ",VLOOKUP(C64,Startlist!B:H,4,FALSE))</f>
        <v>Lauri Peegel / Anti Eelmets</v>
      </c>
      <c r="F64" s="100" t="str">
        <f>VLOOKUP(C64,Startlist!B:F,5,FALSE)</f>
        <v>EST</v>
      </c>
      <c r="G64" s="99" t="str">
        <f>VLOOKUP(C64,Startlist!B:H,7,FALSE)</f>
        <v>Honda Civic</v>
      </c>
      <c r="H64" s="99" t="str">
        <f>VLOOKUP(C64,Startlist!B:H,6,FALSE)</f>
        <v>PIHTLA RT</v>
      </c>
      <c r="I64" s="239" t="str">
        <f>IF(VLOOKUP(C64,Results!B:S,18,FALSE)="","Retired",VLOOKUP(C64,Results!B:S,18,FALSE))</f>
        <v> 1:22.36,2</v>
      </c>
    </row>
    <row r="65" spans="1:9" ht="15">
      <c r="A65" s="97">
        <f t="shared" si="1"/>
        <v>58</v>
      </c>
      <c r="B65" s="231">
        <f>COUNTIF($D$1:D64,D65)+1</f>
        <v>17</v>
      </c>
      <c r="C65" s="129">
        <v>98</v>
      </c>
      <c r="D65" s="98" t="str">
        <f>VLOOKUP(C65,Startlist!B:F,2,FALSE)</f>
        <v>MV6</v>
      </c>
      <c r="E65" s="99" t="str">
        <f>CONCATENATE(VLOOKUP(C65,Startlist!B:H,3,FALSE)," / ",VLOOKUP(C65,Startlist!B:H,4,FALSE))</f>
        <v>Ants Uustalu / Jaan Ohtra</v>
      </c>
      <c r="F65" s="100" t="str">
        <f>VLOOKUP(C65,Startlist!B:F,5,FALSE)</f>
        <v>EST</v>
      </c>
      <c r="G65" s="99" t="str">
        <f>VLOOKUP(C65,Startlist!B:H,7,FALSE)</f>
        <v>BMW Coupe</v>
      </c>
      <c r="H65" s="99" t="str">
        <f>VLOOKUP(C65,Startlist!B:H,6,FALSE)</f>
        <v>KAUR MOTORSPORT</v>
      </c>
      <c r="I65" s="239" t="str">
        <f>IF(VLOOKUP(C65,Results!B:S,18,FALSE)="","Retired",VLOOKUP(C65,Results!B:S,18,FALSE))</f>
        <v> 1:23.00,2</v>
      </c>
    </row>
    <row r="66" spans="1:9" ht="15">
      <c r="A66" s="97">
        <f t="shared" si="1"/>
        <v>59</v>
      </c>
      <c r="B66" s="231">
        <f>COUNTIF($D$1:D65,D66)+1</f>
        <v>18</v>
      </c>
      <c r="C66" s="129">
        <v>102</v>
      </c>
      <c r="D66" s="98" t="str">
        <f>VLOOKUP(C66,Startlist!B:F,2,FALSE)</f>
        <v>MV6</v>
      </c>
      <c r="E66" s="99" t="str">
        <f>CONCATENATE(VLOOKUP(C66,Startlist!B:H,3,FALSE)," / ",VLOOKUP(C66,Startlist!B:H,4,FALSE))</f>
        <v>Toomas Klemmer / Kaili Klemmer</v>
      </c>
      <c r="F66" s="100" t="str">
        <f>VLOOKUP(C66,Startlist!B:F,5,FALSE)</f>
        <v>EST</v>
      </c>
      <c r="G66" s="99" t="str">
        <f>VLOOKUP(C66,Startlist!B:H,7,FALSE)</f>
        <v>BMW 323I</v>
      </c>
      <c r="H66" s="99" t="str">
        <f>VLOOKUP(C66,Startlist!B:H,6,FALSE)</f>
        <v>MRF MOTORSPORT</v>
      </c>
      <c r="I66" s="239" t="str">
        <f>IF(VLOOKUP(C66,Results!B:S,18,FALSE)="","Retired",VLOOKUP(C66,Results!B:S,18,FALSE))</f>
        <v> 1:23.03,1</v>
      </c>
    </row>
    <row r="67" spans="1:9" ht="15">
      <c r="A67" s="97">
        <f t="shared" si="1"/>
        <v>60</v>
      </c>
      <c r="B67" s="231">
        <f>COUNTIF($D$1:D66,D67)+1</f>
        <v>19</v>
      </c>
      <c r="C67" s="129">
        <v>117</v>
      </c>
      <c r="D67" s="98" t="str">
        <f>VLOOKUP(C67,Startlist!B:F,2,FALSE)</f>
        <v>MV6</v>
      </c>
      <c r="E67" s="99" t="str">
        <f>CONCATENATE(VLOOKUP(C67,Startlist!B:H,3,FALSE)," / ",VLOOKUP(C67,Startlist!B:H,4,FALSE))</f>
        <v>Mart Loitjärv / Geilo Valdmann</v>
      </c>
      <c r="F67" s="100" t="str">
        <f>VLOOKUP(C67,Startlist!B:F,5,FALSE)</f>
        <v>EST</v>
      </c>
      <c r="G67" s="99" t="str">
        <f>VLOOKUP(C67,Startlist!B:H,7,FALSE)</f>
        <v>BMW 325</v>
      </c>
      <c r="H67" s="99" t="str">
        <f>VLOOKUP(C67,Startlist!B:H,6,FALSE)</f>
        <v>JUURU TEHNIKAKLUBI 2</v>
      </c>
      <c r="I67" s="239" t="str">
        <f>IF(VLOOKUP(C67,Results!B:S,18,FALSE)="","Retired",VLOOKUP(C67,Results!B:S,18,FALSE))</f>
        <v> 1:23.45,6</v>
      </c>
    </row>
    <row r="68" spans="1:9" ht="15">
      <c r="A68" s="97">
        <f t="shared" si="1"/>
        <v>61</v>
      </c>
      <c r="B68" s="231">
        <f>COUNTIF($D$1:D67,D68)+1</f>
        <v>1</v>
      </c>
      <c r="C68" s="129">
        <v>122</v>
      </c>
      <c r="D68" s="98" t="str">
        <f>VLOOKUP(C68,Startlist!B:F,2,FALSE)</f>
        <v>MV9</v>
      </c>
      <c r="E68" s="99" t="str">
        <f>CONCATENATE(VLOOKUP(C68,Startlist!B:H,3,FALSE)," / ",VLOOKUP(C68,Startlist!B:H,4,FALSE))</f>
        <v>Tarmo Silt / Raido Loel</v>
      </c>
      <c r="F68" s="100" t="str">
        <f>VLOOKUP(C68,Startlist!B:F,5,FALSE)</f>
        <v>EST</v>
      </c>
      <c r="G68" s="99" t="str">
        <f>VLOOKUP(C68,Startlist!B:H,7,FALSE)</f>
        <v>Gaz 51</v>
      </c>
      <c r="H68" s="99" t="str">
        <f>VLOOKUP(C68,Startlist!B:H,6,FALSE)</f>
        <v>MÄRJAMAA RALLY TEAM</v>
      </c>
      <c r="I68" s="239" t="str">
        <f>IF(VLOOKUP(C68,Results!B:S,18,FALSE)="","Retired",VLOOKUP(C68,Results!B:S,18,FALSE))</f>
        <v> 1:24.53,7</v>
      </c>
    </row>
    <row r="69" spans="1:9" ht="15">
      <c r="A69" s="97">
        <f t="shared" si="1"/>
        <v>62</v>
      </c>
      <c r="B69" s="231">
        <f>COUNTIF($D$1:D68,D69)+1</f>
        <v>7</v>
      </c>
      <c r="C69" s="129">
        <v>113</v>
      </c>
      <c r="D69" s="98" t="str">
        <f>VLOOKUP(C69,Startlist!B:F,2,FALSE)</f>
        <v>MV7</v>
      </c>
      <c r="E69" s="99" t="str">
        <f>CONCATENATE(VLOOKUP(C69,Startlist!B:H,3,FALSE)," / ",VLOOKUP(C69,Startlist!B:H,4,FALSE))</f>
        <v>Rauno Ollema / Kristjan Must</v>
      </c>
      <c r="F69" s="100" t="str">
        <f>VLOOKUP(C69,Startlist!B:F,5,FALSE)</f>
        <v>EST</v>
      </c>
      <c r="G69" s="99" t="str">
        <f>VLOOKUP(C69,Startlist!B:H,7,FALSE)</f>
        <v>BMW Compact E36</v>
      </c>
      <c r="H69" s="99" t="str">
        <f>VLOOKUP(C69,Startlist!B:H,6,FALSE)</f>
        <v>SK VILLU</v>
      </c>
      <c r="I69" s="239" t="str">
        <f>IF(VLOOKUP(C69,Results!B:S,18,FALSE)="","Retired",VLOOKUP(C69,Results!B:S,18,FALSE))</f>
        <v> 1:24.58,5</v>
      </c>
    </row>
    <row r="70" spans="1:9" ht="15">
      <c r="A70" s="97">
        <f t="shared" si="1"/>
        <v>63</v>
      </c>
      <c r="B70" s="231">
        <f>COUNTIF($D$1:D69,D70)+1</f>
        <v>10</v>
      </c>
      <c r="C70" s="129">
        <v>104</v>
      </c>
      <c r="D70" s="98" t="str">
        <f>VLOOKUP(C70,Startlist!B:F,2,FALSE)</f>
        <v>MV5</v>
      </c>
      <c r="E70" s="99" t="str">
        <f>CONCATENATE(VLOOKUP(C70,Startlist!B:H,3,FALSE)," / ",VLOOKUP(C70,Startlist!B:H,4,FALSE))</f>
        <v>Tarmo Kangur / Mikk-Sander Laubert</v>
      </c>
      <c r="F70" s="100" t="str">
        <f>VLOOKUP(C70,Startlist!B:F,5,FALSE)</f>
        <v>EST</v>
      </c>
      <c r="G70" s="99" t="str">
        <f>VLOOKUP(C70,Startlist!B:H,7,FALSE)</f>
        <v>Subaru Impreza</v>
      </c>
      <c r="H70" s="99" t="str">
        <f>VLOOKUP(C70,Startlist!B:H,6,FALSE)</f>
        <v>MS RACING</v>
      </c>
      <c r="I70" s="239" t="str">
        <f>IF(VLOOKUP(C70,Results!B:S,18,FALSE)="","Retired",VLOOKUP(C70,Results!B:S,18,FALSE))</f>
        <v> 1:25.33,6</v>
      </c>
    </row>
    <row r="71" spans="1:9" ht="15">
      <c r="A71" s="97">
        <f aca="true" t="shared" si="2" ref="A71:A89">A70+1</f>
        <v>64</v>
      </c>
      <c r="B71" s="231">
        <f>COUNTIF($D$1:D70,D71)+1</f>
        <v>2</v>
      </c>
      <c r="C71" s="129">
        <v>123</v>
      </c>
      <c r="D71" s="98" t="str">
        <f>VLOOKUP(C71,Startlist!B:F,2,FALSE)</f>
        <v>MV9</v>
      </c>
      <c r="E71" s="99" t="str">
        <f>CONCATENATE(VLOOKUP(C71,Startlist!B:H,3,FALSE)," / ",VLOOKUP(C71,Startlist!B:H,4,FALSE))</f>
        <v>Rainer Tuberik / Allar Heina</v>
      </c>
      <c r="F71" s="100" t="str">
        <f>VLOOKUP(C71,Startlist!B:F,5,FALSE)</f>
        <v>EST</v>
      </c>
      <c r="G71" s="99" t="str">
        <f>VLOOKUP(C71,Startlist!B:H,7,FALSE)</f>
        <v>Gaz 51</v>
      </c>
      <c r="H71" s="99" t="str">
        <f>VLOOKUP(C71,Startlist!B:H,6,FALSE)</f>
        <v>JUURU TEHNIKAKLUBI</v>
      </c>
      <c r="I71" s="239" t="str">
        <f>IF(VLOOKUP(C71,Results!B:S,18,FALSE)="","Retired",VLOOKUP(C71,Results!B:S,18,FALSE))</f>
        <v> 1:26.02,0</v>
      </c>
    </row>
    <row r="72" spans="1:9" ht="15">
      <c r="A72" s="97">
        <f t="shared" si="2"/>
        <v>65</v>
      </c>
      <c r="B72" s="231">
        <f>COUNTIF($D$1:D71,D72)+1</f>
        <v>11</v>
      </c>
      <c r="C72" s="129">
        <v>65</v>
      </c>
      <c r="D72" s="98" t="str">
        <f>VLOOKUP(C72,Startlist!B:F,2,FALSE)</f>
        <v>MV5</v>
      </c>
      <c r="E72" s="99" t="str">
        <f>CONCATENATE(VLOOKUP(C72,Startlist!B:H,3,FALSE)," / ",VLOOKUP(C72,Startlist!B:H,4,FALSE))</f>
        <v>Janek Vallask / Kaupo Vana</v>
      </c>
      <c r="F72" s="100" t="str">
        <f>VLOOKUP(C72,Startlist!B:F,5,FALSE)</f>
        <v>EST</v>
      </c>
      <c r="G72" s="99" t="str">
        <f>VLOOKUP(C72,Startlist!B:H,7,FALSE)</f>
        <v>Subaru Impreza</v>
      </c>
      <c r="H72" s="99" t="str">
        <f>VLOOKUP(C72,Startlist!B:H,6,FALSE)</f>
        <v>MS RACING</v>
      </c>
      <c r="I72" s="239" t="str">
        <f>IF(VLOOKUP(C72,Results!B:S,18,FALSE)="","Retired",VLOOKUP(C72,Results!B:S,18,FALSE))</f>
        <v> 1:26.11,2</v>
      </c>
    </row>
    <row r="73" spans="1:9" ht="15">
      <c r="A73" s="97">
        <f t="shared" si="2"/>
        <v>66</v>
      </c>
      <c r="B73" s="231">
        <f>COUNTIF($D$1:D72,D73)+1</f>
        <v>8</v>
      </c>
      <c r="C73" s="129">
        <v>83</v>
      </c>
      <c r="D73" s="98" t="str">
        <f>VLOOKUP(C73,Startlist!B:F,2,FALSE)</f>
        <v>MV7</v>
      </c>
      <c r="E73" s="99" t="str">
        <f>CONCATENATE(VLOOKUP(C73,Startlist!B:H,3,FALSE)," / ",VLOOKUP(C73,Startlist!B:H,4,FALSE))</f>
        <v>Erkki Jürgenson / Oti Maat</v>
      </c>
      <c r="F73" s="100" t="str">
        <f>VLOOKUP(C73,Startlist!B:F,5,FALSE)</f>
        <v>EST</v>
      </c>
      <c r="G73" s="99" t="str">
        <f>VLOOKUP(C73,Startlist!B:H,7,FALSE)</f>
        <v>BMW 318 IS</v>
      </c>
      <c r="H73" s="99" t="str">
        <f>VLOOKUP(C73,Startlist!B:H,6,FALSE)</f>
        <v>MS RACING</v>
      </c>
      <c r="I73" s="239" t="str">
        <f>IF(VLOOKUP(C73,Results!B:S,18,FALSE)="","Retired",VLOOKUP(C73,Results!B:S,18,FALSE))</f>
        <v> 1:26.18,4</v>
      </c>
    </row>
    <row r="74" spans="1:9" ht="15">
      <c r="A74" s="97">
        <f t="shared" si="2"/>
        <v>67</v>
      </c>
      <c r="B74" s="231">
        <f>COUNTIF($D$1:D73,D74)+1</f>
        <v>3</v>
      </c>
      <c r="C74" s="129">
        <v>121</v>
      </c>
      <c r="D74" s="98" t="str">
        <f>VLOOKUP(C74,Startlist!B:F,2,FALSE)</f>
        <v>MV9</v>
      </c>
      <c r="E74" s="99" t="str">
        <f>CONCATENATE(VLOOKUP(C74,Startlist!B:H,3,FALSE)," / ",VLOOKUP(C74,Startlist!B:H,4,FALSE))</f>
        <v>Veiko Liukanen / Toivo Liukanen</v>
      </c>
      <c r="F74" s="100" t="str">
        <f>VLOOKUP(C74,Startlist!B:F,5,FALSE)</f>
        <v>EST</v>
      </c>
      <c r="G74" s="99" t="str">
        <f>VLOOKUP(C74,Startlist!B:H,7,FALSE)</f>
        <v>Gaz 51</v>
      </c>
      <c r="H74" s="99" t="str">
        <f>VLOOKUP(C74,Startlist!B:H,6,FALSE)</f>
        <v>MÄRJAMAA RALLY TEAM</v>
      </c>
      <c r="I74" s="239" t="str">
        <f>IF(VLOOKUP(C74,Results!B:S,18,FALSE)="","Retired",VLOOKUP(C74,Results!B:S,18,FALSE))</f>
        <v> 1:27.15,0</v>
      </c>
    </row>
    <row r="75" spans="1:9" ht="15">
      <c r="A75" s="97">
        <f t="shared" si="2"/>
        <v>68</v>
      </c>
      <c r="B75" s="231">
        <f>COUNTIF($D$1:D74,D75)+1</f>
        <v>4</v>
      </c>
      <c r="C75" s="129">
        <v>127</v>
      </c>
      <c r="D75" s="98" t="str">
        <f>VLOOKUP(C75,Startlist!B:F,2,FALSE)</f>
        <v>MV9</v>
      </c>
      <c r="E75" s="99" t="str">
        <f>CONCATENATE(VLOOKUP(C75,Startlist!B:H,3,FALSE)," / ",VLOOKUP(C75,Startlist!B:H,4,FALSE))</f>
        <v>Martin Leemets / Gunnar Heina</v>
      </c>
      <c r="F75" s="100" t="str">
        <f>VLOOKUP(C75,Startlist!B:F,5,FALSE)</f>
        <v>EST</v>
      </c>
      <c r="G75" s="99" t="str">
        <f>VLOOKUP(C75,Startlist!B:H,7,FALSE)</f>
        <v>Gaz 51</v>
      </c>
      <c r="H75" s="99" t="str">
        <f>VLOOKUP(C75,Startlist!B:H,6,FALSE)</f>
        <v>GAZ RALLIKLUBI</v>
      </c>
      <c r="I75" s="239" t="str">
        <f>IF(VLOOKUP(C75,Results!B:S,18,FALSE)="","Retired",VLOOKUP(C75,Results!B:S,18,FALSE))</f>
        <v> 1:27.30,3</v>
      </c>
    </row>
    <row r="76" spans="1:9" ht="15">
      <c r="A76" s="97">
        <f t="shared" si="2"/>
        <v>69</v>
      </c>
      <c r="B76" s="231">
        <f>COUNTIF($D$1:D75,D76)+1</f>
        <v>5</v>
      </c>
      <c r="C76" s="129">
        <v>125</v>
      </c>
      <c r="D76" s="98" t="str">
        <f>VLOOKUP(C76,Startlist!B:F,2,FALSE)</f>
        <v>MV9</v>
      </c>
      <c r="E76" s="99" t="str">
        <f>CONCATENATE(VLOOKUP(C76,Startlist!B:H,3,FALSE)," / ",VLOOKUP(C76,Startlist!B:H,4,FALSE))</f>
        <v>Janno Kamp / Karmo Kamp</v>
      </c>
      <c r="F76" s="100" t="str">
        <f>VLOOKUP(C76,Startlist!B:F,5,FALSE)</f>
        <v>EST</v>
      </c>
      <c r="G76" s="99" t="str">
        <f>VLOOKUP(C76,Startlist!B:H,7,FALSE)</f>
        <v>Gaz 51</v>
      </c>
      <c r="H76" s="99" t="str">
        <f>VLOOKUP(C76,Startlist!B:H,6,FALSE)</f>
        <v>MÄRJAMAA RALLY TEAM</v>
      </c>
      <c r="I76" s="239" t="str">
        <f>IF(VLOOKUP(C76,Results!B:S,18,FALSE)="","Retired",VLOOKUP(C76,Results!B:S,18,FALSE))</f>
        <v> 1:28.14,4</v>
      </c>
    </row>
    <row r="77" spans="1:9" ht="15">
      <c r="A77" s="97">
        <f t="shared" si="2"/>
        <v>70</v>
      </c>
      <c r="B77" s="231">
        <f>COUNTIF($D$1:D76,D77)+1</f>
        <v>10</v>
      </c>
      <c r="C77" s="129">
        <v>108</v>
      </c>
      <c r="D77" s="98" t="str">
        <f>VLOOKUP(C77,Startlist!B:F,2,FALSE)</f>
        <v>MV8</v>
      </c>
      <c r="E77" s="99" t="str">
        <f>CONCATENATE(VLOOKUP(C77,Startlist!B:H,3,FALSE)," / ",VLOOKUP(C77,Startlist!B:H,4,FALSE))</f>
        <v>Stern Ilves / Jonar Ilves</v>
      </c>
      <c r="F77" s="100" t="str">
        <f>VLOOKUP(C77,Startlist!B:F,5,FALSE)</f>
        <v>EST</v>
      </c>
      <c r="G77" s="99" t="str">
        <f>VLOOKUP(C77,Startlist!B:H,7,FALSE)</f>
        <v>IZ 412</v>
      </c>
      <c r="H77" s="99" t="str">
        <f>VLOOKUP(C77,Startlist!B:H,6,FALSE)</f>
        <v>MILREM MOTORSPORT</v>
      </c>
      <c r="I77" s="239" t="str">
        <f>IF(VLOOKUP(C77,Results!B:S,18,FALSE)="","Retired",VLOOKUP(C77,Results!B:S,18,FALSE))</f>
        <v> 1:29.07,7</v>
      </c>
    </row>
    <row r="78" spans="1:9" ht="15">
      <c r="A78" s="97">
        <f t="shared" si="2"/>
        <v>71</v>
      </c>
      <c r="B78" s="231">
        <f>COUNTIF($D$1:D77,D78)+1</f>
        <v>6</v>
      </c>
      <c r="C78" s="129">
        <v>129</v>
      </c>
      <c r="D78" s="98" t="str">
        <f>VLOOKUP(C78,Startlist!B:F,2,FALSE)</f>
        <v>MV9</v>
      </c>
      <c r="E78" s="99" t="str">
        <f>CONCATENATE(VLOOKUP(C78,Startlist!B:H,3,FALSE)," / ",VLOOKUP(C78,Startlist!B:H,4,FALSE))</f>
        <v>Ats Nōlvak / Mairo Ojaviir</v>
      </c>
      <c r="F78" s="100" t="str">
        <f>VLOOKUP(C78,Startlist!B:F,5,FALSE)</f>
        <v>EST</v>
      </c>
      <c r="G78" s="99" t="str">
        <f>VLOOKUP(C78,Startlist!B:H,7,FALSE)</f>
        <v>Gaz 51</v>
      </c>
      <c r="H78" s="99" t="str">
        <f>VLOOKUP(C78,Startlist!B:H,6,FALSE)</f>
        <v>MÄRJAMAA RALLY TEAM</v>
      </c>
      <c r="I78" s="239" t="str">
        <f>IF(VLOOKUP(C78,Results!B:S,18,FALSE)="","Retired",VLOOKUP(C78,Results!B:S,18,FALSE))</f>
        <v> 1:29.18,8</v>
      </c>
    </row>
    <row r="79" spans="1:9" ht="15">
      <c r="A79" s="97">
        <f t="shared" si="2"/>
        <v>72</v>
      </c>
      <c r="B79" s="231">
        <f>COUNTIF($D$1:D78,D79)+1</f>
        <v>7</v>
      </c>
      <c r="C79" s="129">
        <v>130</v>
      </c>
      <c r="D79" s="98" t="str">
        <f>VLOOKUP(C79,Startlist!B:F,2,FALSE)</f>
        <v>MV9</v>
      </c>
      <c r="E79" s="99" t="str">
        <f>CONCATENATE(VLOOKUP(C79,Startlist!B:H,3,FALSE)," / ",VLOOKUP(C79,Startlist!B:H,4,FALSE))</f>
        <v>Aivar Kubjas / Taneli Leivat</v>
      </c>
      <c r="F79" s="100" t="str">
        <f>VLOOKUP(C79,Startlist!B:F,5,FALSE)</f>
        <v>EST</v>
      </c>
      <c r="G79" s="99" t="str">
        <f>VLOOKUP(C79,Startlist!B:H,7,FALSE)</f>
        <v>Gaz 51</v>
      </c>
      <c r="H79" s="99" t="str">
        <f>VLOOKUP(C79,Startlist!B:H,6,FALSE)</f>
        <v>GAZ RALLIKLUBI</v>
      </c>
      <c r="I79" s="239" t="str">
        <f>IF(VLOOKUP(C79,Results!B:S,18,FALSE)="","Retired",VLOOKUP(C79,Results!B:S,18,FALSE))</f>
        <v> 1:29.48,2</v>
      </c>
    </row>
    <row r="80" spans="1:9" ht="15">
      <c r="A80" s="97">
        <f t="shared" si="2"/>
        <v>73</v>
      </c>
      <c r="B80" s="231">
        <f>COUNTIF($D$1:D79,D80)+1</f>
        <v>20</v>
      </c>
      <c r="C80" s="129">
        <v>86</v>
      </c>
      <c r="D80" s="98" t="str">
        <f>VLOOKUP(C80,Startlist!B:F,2,FALSE)</f>
        <v>MV6</v>
      </c>
      <c r="E80" s="99" t="str">
        <f>CONCATENATE(VLOOKUP(C80,Startlist!B:H,3,FALSE)," / ",VLOOKUP(C80,Startlist!B:H,4,FALSE))</f>
        <v>Kristjan Ojaste / Tōnu Tikerpalu</v>
      </c>
      <c r="F80" s="100" t="str">
        <f>VLOOKUP(C80,Startlist!B:F,5,FALSE)</f>
        <v>EST</v>
      </c>
      <c r="G80" s="99" t="str">
        <f>VLOOKUP(C80,Startlist!B:H,7,FALSE)</f>
        <v>BMW 328</v>
      </c>
      <c r="H80" s="99" t="str">
        <f>VLOOKUP(C80,Startlist!B:H,6,FALSE)</f>
        <v>A1M MOTORSPORT 2</v>
      </c>
      <c r="I80" s="239" t="str">
        <f>IF(VLOOKUP(C80,Results!B:S,18,FALSE)="","Retired",VLOOKUP(C80,Results!B:S,18,FALSE))</f>
        <v> 1:31.19,2</v>
      </c>
    </row>
    <row r="81" spans="1:9" ht="15">
      <c r="A81" s="97">
        <f t="shared" si="2"/>
        <v>74</v>
      </c>
      <c r="B81" s="231">
        <f>COUNTIF($D$1:D80,D81)+1</f>
        <v>12</v>
      </c>
      <c r="C81" s="129">
        <v>111</v>
      </c>
      <c r="D81" s="98" t="str">
        <f>VLOOKUP(C81,Startlist!B:F,2,FALSE)</f>
        <v>MV5</v>
      </c>
      <c r="E81" s="99" t="str">
        <f>CONCATENATE(VLOOKUP(C81,Startlist!B:H,3,FALSE)," / ",VLOOKUP(C81,Startlist!B:H,4,FALSE))</f>
        <v>Erliko Parisalu / Märtin Liivaoja</v>
      </c>
      <c r="F81" s="100" t="str">
        <f>VLOOKUP(C81,Startlist!B:F,5,FALSE)</f>
        <v>EST</v>
      </c>
      <c r="G81" s="99" t="str">
        <f>VLOOKUP(C81,Startlist!B:H,7,FALSE)</f>
        <v>Mitsubishi Lancer Evo 6</v>
      </c>
      <c r="H81" s="99" t="str">
        <f>VLOOKUP(C81,Startlist!B:H,6,FALSE)</f>
        <v>KUPATAMA MOTORSPORT</v>
      </c>
      <c r="I81" s="239" t="str">
        <f>IF(VLOOKUP(C81,Results!B:S,18,FALSE)="","Retired",VLOOKUP(C81,Results!B:S,18,FALSE))</f>
        <v> 1:31.24,6</v>
      </c>
    </row>
    <row r="82" spans="1:9" ht="15">
      <c r="A82" s="97">
        <f t="shared" si="2"/>
        <v>75</v>
      </c>
      <c r="B82" s="231">
        <f>COUNTIF($D$1:D81,D82)+1</f>
        <v>21</v>
      </c>
      <c r="C82" s="129">
        <v>20</v>
      </c>
      <c r="D82" s="98" t="str">
        <f>VLOOKUP(C82,Startlist!B:F,2,FALSE)</f>
        <v>MV6</v>
      </c>
      <c r="E82" s="99" t="str">
        <f>CONCATENATE(VLOOKUP(C82,Startlist!B:H,3,FALSE)," / ",VLOOKUP(C82,Startlist!B:H,4,FALSE))</f>
        <v>Martin Absalon / Jakko Viilo</v>
      </c>
      <c r="F82" s="100" t="str">
        <f>VLOOKUP(C82,Startlist!B:F,5,FALSE)</f>
        <v>EST</v>
      </c>
      <c r="G82" s="99" t="str">
        <f>VLOOKUP(C82,Startlist!B:H,7,FALSE)</f>
        <v>BMW M3</v>
      </c>
      <c r="H82" s="99" t="str">
        <f>VLOOKUP(C82,Startlist!B:H,6,FALSE)</f>
        <v>KAUR MOTORSPORT</v>
      </c>
      <c r="I82" s="239" t="str">
        <f>IF(VLOOKUP(C82,Results!B:S,18,FALSE)="","Retired",VLOOKUP(C82,Results!B:S,18,FALSE))</f>
        <v> 1:31.35,7</v>
      </c>
    </row>
    <row r="83" spans="1:9" ht="15">
      <c r="A83" s="97">
        <f t="shared" si="2"/>
        <v>76</v>
      </c>
      <c r="B83" s="231">
        <f>COUNTIF($D$1:D82,D83)+1</f>
        <v>8</v>
      </c>
      <c r="C83" s="129">
        <v>128</v>
      </c>
      <c r="D83" s="98" t="str">
        <f>VLOOKUP(C83,Startlist!B:F,2,FALSE)</f>
        <v>MV9</v>
      </c>
      <c r="E83" s="99" t="str">
        <f>CONCATENATE(VLOOKUP(C83,Startlist!B:H,3,FALSE)," / ",VLOOKUP(C83,Startlist!B:H,4,FALSE))</f>
        <v>Illimar Hirsnik / Kaido Oru</v>
      </c>
      <c r="F83" s="100" t="str">
        <f>VLOOKUP(C83,Startlist!B:F,5,FALSE)</f>
        <v>EST</v>
      </c>
      <c r="G83" s="99" t="str">
        <f>VLOOKUP(C83,Startlist!B:H,7,FALSE)</f>
        <v>Gaz 51</v>
      </c>
      <c r="H83" s="99" t="str">
        <f>VLOOKUP(C83,Startlist!B:H,6,FALSE)</f>
        <v>A1M MOTORSPORT</v>
      </c>
      <c r="I83" s="239" t="str">
        <f>IF(VLOOKUP(C83,Results!B:S,18,FALSE)="","Retired",VLOOKUP(C83,Results!B:S,18,FALSE))</f>
        <v> 1:32.05,3</v>
      </c>
    </row>
    <row r="84" spans="1:9" ht="15">
      <c r="A84" s="97">
        <f t="shared" si="2"/>
        <v>77</v>
      </c>
      <c r="B84" s="231">
        <f>COUNTIF($D$1:D83,D84)+1</f>
        <v>9</v>
      </c>
      <c r="C84" s="129">
        <v>135</v>
      </c>
      <c r="D84" s="98" t="str">
        <f>VLOOKUP(C84,Startlist!B:F,2,FALSE)</f>
        <v>MV9</v>
      </c>
      <c r="E84" s="99" t="str">
        <f>CONCATENATE(VLOOKUP(C84,Startlist!B:H,3,FALSE)," / ",VLOOKUP(C84,Startlist!B:H,4,FALSE))</f>
        <v>Heigo Ojasaar / Keir Järvsaar</v>
      </c>
      <c r="F84" s="100" t="str">
        <f>VLOOKUP(C84,Startlist!B:F,5,FALSE)</f>
        <v>EST</v>
      </c>
      <c r="G84" s="99" t="str">
        <f>VLOOKUP(C84,Startlist!B:H,7,FALSE)</f>
        <v>Gaz 53</v>
      </c>
      <c r="H84" s="99" t="str">
        <f>VLOOKUP(C84,Startlist!B:H,6,FALSE)</f>
        <v>MÄRJAMAA RALLY TEAM 2</v>
      </c>
      <c r="I84" s="239" t="str">
        <f>IF(VLOOKUP(C84,Results!B:S,18,FALSE)="","Retired",VLOOKUP(C84,Results!B:S,18,FALSE))</f>
        <v> 1:33.12,6</v>
      </c>
    </row>
    <row r="85" spans="1:9" ht="15">
      <c r="A85" s="97">
        <f t="shared" si="2"/>
        <v>78</v>
      </c>
      <c r="B85" s="231">
        <f>COUNTIF($D$1:D84,D85)+1</f>
        <v>10</v>
      </c>
      <c r="C85" s="129">
        <v>133</v>
      </c>
      <c r="D85" s="98" t="str">
        <f>VLOOKUP(C85,Startlist!B:F,2,FALSE)</f>
        <v>MV9</v>
      </c>
      <c r="E85" s="99" t="str">
        <f>CONCATENATE(VLOOKUP(C85,Startlist!B:H,3,FALSE)," / ",VLOOKUP(C85,Startlist!B:H,4,FALSE))</f>
        <v>Rünno Niitsalu / Aaro Tiiroja</v>
      </c>
      <c r="F85" s="100" t="str">
        <f>VLOOKUP(C85,Startlist!B:F,5,FALSE)</f>
        <v>EST</v>
      </c>
      <c r="G85" s="99" t="str">
        <f>VLOOKUP(C85,Startlist!B:H,7,FALSE)</f>
        <v>Gaz 53</v>
      </c>
      <c r="H85" s="99" t="str">
        <f>VLOOKUP(C85,Startlist!B:H,6,FALSE)</f>
        <v>GAZ RALLIKLUBI</v>
      </c>
      <c r="I85" s="239" t="str">
        <f>IF(VLOOKUP(C85,Results!B:S,18,FALSE)="","Retired",VLOOKUP(C85,Results!B:S,18,FALSE))</f>
        <v> 1:35.01,7</v>
      </c>
    </row>
    <row r="86" spans="1:9" ht="15">
      <c r="A86" s="97">
        <f t="shared" si="2"/>
        <v>79</v>
      </c>
      <c r="B86" s="231">
        <f>COUNTIF($D$1:D85,D86)+1</f>
        <v>9</v>
      </c>
      <c r="C86" s="129">
        <v>72</v>
      </c>
      <c r="D86" s="98" t="str">
        <f>VLOOKUP(C86,Startlist!B:F,2,FALSE)</f>
        <v>MV7</v>
      </c>
      <c r="E86" s="99" t="str">
        <f>CONCATENATE(VLOOKUP(C86,Startlist!B:H,3,FALSE)," / ",VLOOKUP(C86,Startlist!B:H,4,FALSE))</f>
        <v>Koit Repnau / Hannes Hannus</v>
      </c>
      <c r="F86" s="100" t="str">
        <f>VLOOKUP(C86,Startlist!B:F,5,FALSE)</f>
        <v>EST</v>
      </c>
      <c r="G86" s="99" t="str">
        <f>VLOOKUP(C86,Startlist!B:H,7,FALSE)</f>
        <v>Honda Civic Type-R</v>
      </c>
      <c r="H86" s="99" t="str">
        <f>VLOOKUP(C86,Startlist!B:H,6,FALSE)</f>
        <v>CUEKS RACING</v>
      </c>
      <c r="I86" s="239" t="str">
        <f>IF(VLOOKUP(C86,Results!B:S,18,FALSE)="","Retired",VLOOKUP(C86,Results!B:S,18,FALSE))</f>
        <v> 1:38.28,8</v>
      </c>
    </row>
    <row r="87" spans="1:9" ht="15">
      <c r="A87" s="97">
        <f t="shared" si="2"/>
        <v>80</v>
      </c>
      <c r="B87" s="231">
        <f>COUNTIF($D$1:D86,D87)+1</f>
        <v>10</v>
      </c>
      <c r="C87" s="129">
        <v>38</v>
      </c>
      <c r="D87" s="98" t="str">
        <f>VLOOKUP(C87,Startlist!B:F,2,FALSE)</f>
        <v>MV7</v>
      </c>
      <c r="E87" s="99" t="str">
        <f>CONCATENATE(VLOOKUP(C87,Startlist!B:H,3,FALSE)," / ",VLOOKUP(C87,Startlist!B:H,4,FALSE))</f>
        <v>Joonas Palmisto / Marko Randma</v>
      </c>
      <c r="F87" s="100" t="str">
        <f>VLOOKUP(C87,Startlist!B:F,5,FALSE)</f>
        <v>EST</v>
      </c>
      <c r="G87" s="99" t="str">
        <f>VLOOKUP(C87,Startlist!B:H,7,FALSE)</f>
        <v>Volkswagen Golf 2</v>
      </c>
      <c r="H87" s="99" t="str">
        <f>VLOOKUP(C87,Startlist!B:H,6,FALSE)</f>
        <v>TIKKRI MOTORSPORT</v>
      </c>
      <c r="I87" s="239" t="str">
        <f>IF(VLOOKUP(C87,Results!B:S,18,FALSE)="","Retired",VLOOKUP(C87,Results!B:S,18,FALSE))</f>
        <v> 1:40.20,2</v>
      </c>
    </row>
    <row r="88" spans="1:9" ht="15">
      <c r="A88" s="97">
        <f t="shared" si="2"/>
        <v>81</v>
      </c>
      <c r="B88" s="231">
        <f>COUNTIF($D$1:D87,D88)+1</f>
        <v>11</v>
      </c>
      <c r="C88" s="129">
        <v>74</v>
      </c>
      <c r="D88" s="98" t="str">
        <f>VLOOKUP(C88,Startlist!B:F,2,FALSE)</f>
        <v>MV8</v>
      </c>
      <c r="E88" s="99" t="str">
        <f>CONCATENATE(VLOOKUP(C88,Startlist!B:H,3,FALSE)," / ",VLOOKUP(C88,Startlist!B:H,4,FALSE))</f>
        <v>Marko Mättik / Fred Nelma</v>
      </c>
      <c r="F88" s="100" t="str">
        <f>VLOOKUP(C88,Startlist!B:F,5,FALSE)</f>
        <v>EST</v>
      </c>
      <c r="G88" s="99" t="str">
        <f>VLOOKUP(C88,Startlist!B:H,7,FALSE)</f>
        <v>LADA VFTS</v>
      </c>
      <c r="H88" s="99" t="str">
        <f>VLOOKUP(C88,Startlist!B:H,6,FALSE)</f>
        <v>SK VILLU</v>
      </c>
      <c r="I88" s="239" t="str">
        <f>IF(VLOOKUP(C88,Results!B:S,18,FALSE)="","Retired",VLOOKUP(C88,Results!B:S,18,FALSE))</f>
        <v> 1:43.27,8</v>
      </c>
    </row>
    <row r="89" spans="1:9" ht="15">
      <c r="A89" s="97">
        <f t="shared" si="2"/>
        <v>82</v>
      </c>
      <c r="B89" s="231">
        <f>COUNTIF($D$1:D88,D89)+1</f>
        <v>22</v>
      </c>
      <c r="C89" s="129">
        <v>109</v>
      </c>
      <c r="D89" s="98" t="str">
        <f>VLOOKUP(C89,Startlist!B:F,2,FALSE)</f>
        <v>MV6</v>
      </c>
      <c r="E89" s="99" t="str">
        <f>CONCATENATE(VLOOKUP(C89,Startlist!B:H,3,FALSE)," / ",VLOOKUP(C89,Startlist!B:H,4,FALSE))</f>
        <v>Mihkel Vaher / Indrek Kuller</v>
      </c>
      <c r="F89" s="100" t="str">
        <f>VLOOKUP(C89,Startlist!B:F,5,FALSE)</f>
        <v>EST</v>
      </c>
      <c r="G89" s="99" t="str">
        <f>VLOOKUP(C89,Startlist!B:H,7,FALSE)</f>
        <v>BMW 325</v>
      </c>
      <c r="H89" s="99" t="str">
        <f>VLOOKUP(C89,Startlist!B:H,6,FALSE)</f>
        <v>SK VILLU</v>
      </c>
      <c r="I89" s="239" t="str">
        <f>IF(VLOOKUP(C89,Results!B:S,18,FALSE)="","Retired",VLOOKUP(C89,Results!B:S,18,FALSE))</f>
        <v> 1:44.11,3</v>
      </c>
    </row>
    <row r="90" spans="1:9" ht="15">
      <c r="A90" s="97"/>
      <c r="B90" s="231"/>
      <c r="C90" s="129">
        <v>3</v>
      </c>
      <c r="D90" s="98" t="str">
        <f>VLOOKUP(C90,Startlist!B:F,2,FALSE)</f>
        <v>MV2</v>
      </c>
      <c r="E90" s="99" t="str">
        <f>CONCATENATE(VLOOKUP(C90,Startlist!B:H,3,FALSE)," / ",VLOOKUP(C90,Startlist!B:H,4,FALSE))</f>
        <v>Egon Kaur / Silver Simm</v>
      </c>
      <c r="F90" s="100" t="str">
        <f>VLOOKUP(C90,Startlist!B:F,5,FALSE)</f>
        <v>EST</v>
      </c>
      <c r="G90" s="99" t="str">
        <f>VLOOKUP(C90,Startlist!B:H,7,FALSE)</f>
        <v>Volkswagen Polo GTI R5</v>
      </c>
      <c r="H90" s="99" t="str">
        <f>VLOOKUP(C90,Startlist!B:H,6,FALSE)</f>
        <v>RAUTIO MOTORSPORT</v>
      </c>
      <c r="I90" s="280" t="str">
        <f>IF(VLOOKUP(C90,Results!B:S,18,FALSE)="","Retired",VLOOKUP(C90,Results!B:S,18,FALSE))</f>
        <v>Retired</v>
      </c>
    </row>
    <row r="91" spans="1:9" ht="15">
      <c r="A91" s="97"/>
      <c r="B91" s="231"/>
      <c r="C91" s="129">
        <v>4</v>
      </c>
      <c r="D91" s="98" t="str">
        <f>VLOOKUP(C91,Startlist!B:F,2,FALSE)</f>
        <v>MV2</v>
      </c>
      <c r="E91" s="99" t="str">
        <f>CONCATENATE(VLOOKUP(C91,Startlist!B:H,3,FALSE)," / ",VLOOKUP(C91,Startlist!B:H,4,FALSE))</f>
        <v>Georg Linnamäe / Volodymyr Korsia</v>
      </c>
      <c r="F91" s="100" t="str">
        <f>VLOOKUP(C91,Startlist!B:F,5,FALSE)</f>
        <v>EST / UKR</v>
      </c>
      <c r="G91" s="99" t="str">
        <f>VLOOKUP(C91,Startlist!B:H,7,FALSE)</f>
        <v>Volkswagen Polo GTI R5</v>
      </c>
      <c r="H91" s="99" t="str">
        <f>VLOOKUP(C91,Startlist!B:H,6,FALSE)</f>
        <v>ALM MOTORSPORT</v>
      </c>
      <c r="I91" s="280" t="str">
        <f>IF(VLOOKUP(C91,Results!B:S,18,FALSE)="","Retired",VLOOKUP(C91,Results!B:S,18,FALSE))</f>
        <v>Retired</v>
      </c>
    </row>
    <row r="92" spans="1:9" ht="15">
      <c r="A92" s="97"/>
      <c r="B92" s="231"/>
      <c r="C92" s="129">
        <v>15</v>
      </c>
      <c r="D92" s="98" t="str">
        <f>VLOOKUP(C92,Startlist!B:F,2,FALSE)</f>
        <v>MV1</v>
      </c>
      <c r="E92" s="99" t="str">
        <f>CONCATENATE(VLOOKUP(C92,Startlist!B:H,3,FALSE)," / ",VLOOKUP(C92,Startlist!B:H,4,FALSE))</f>
        <v>Timo Pulkkinen / Lasse Miettinen</v>
      </c>
      <c r="F92" s="100" t="str">
        <f>VLOOKUP(C92,Startlist!B:F,5,FALSE)</f>
        <v>FIN</v>
      </c>
      <c r="G92" s="99" t="str">
        <f>VLOOKUP(C92,Startlist!B:H,7,FALSE)</f>
        <v>Ford Fiesta N5+</v>
      </c>
      <c r="H92" s="99" t="str">
        <f>VLOOKUP(C92,Startlist!B:H,6,FALSE)</f>
        <v>PULKKINEN TIMO</v>
      </c>
      <c r="I92" s="280" t="str">
        <f>IF(VLOOKUP(C92,Results!B:S,18,FALSE)="","Retired",VLOOKUP(C92,Results!B:S,18,FALSE))</f>
        <v>Retired</v>
      </c>
    </row>
    <row r="93" spans="1:9" ht="15">
      <c r="A93" s="97"/>
      <c r="B93" s="231"/>
      <c r="C93" s="129">
        <v>16</v>
      </c>
      <c r="D93" s="98" t="str">
        <f>VLOOKUP(C93,Startlist!B:F,2,FALSE)</f>
        <v>MV5</v>
      </c>
      <c r="E93" s="99" t="str">
        <f>CONCATENATE(VLOOKUP(C93,Startlist!B:H,3,FALSE)," / ",VLOOKUP(C93,Startlist!B:H,4,FALSE))</f>
        <v>Allan Popov / Aleksander Prōttsikov</v>
      </c>
      <c r="F93" s="100" t="str">
        <f>VLOOKUP(C93,Startlist!B:F,5,FALSE)</f>
        <v>EST</v>
      </c>
      <c r="G93" s="99" t="str">
        <f>VLOOKUP(C93,Startlist!B:H,7,FALSE)</f>
        <v>Mitsubishi Lancer Evo 9</v>
      </c>
      <c r="H93" s="99" t="str">
        <f>VLOOKUP(C93,Startlist!B:H,6,FALSE)</f>
        <v>A1M MOTORSPORT</v>
      </c>
      <c r="I93" s="280" t="str">
        <f>IF(VLOOKUP(C93,Results!B:S,18,FALSE)="","Retired",VLOOKUP(C93,Results!B:S,18,FALSE))</f>
        <v>Retired</v>
      </c>
    </row>
    <row r="94" spans="1:9" ht="15">
      <c r="A94" s="97"/>
      <c r="B94" s="231"/>
      <c r="C94" s="129">
        <v>18</v>
      </c>
      <c r="D94" s="98" t="str">
        <f>VLOOKUP(C94,Startlist!B:F,2,FALSE)</f>
        <v>MV5</v>
      </c>
      <c r="E94" s="99" t="str">
        <f>CONCATENATE(VLOOKUP(C94,Startlist!B:H,3,FALSE)," / ",VLOOKUP(C94,Startlist!B:H,4,FALSE))</f>
        <v>Siim Liivamägi / Edvin Parisalu</v>
      </c>
      <c r="F94" s="100" t="str">
        <f>VLOOKUP(C94,Startlist!B:F,5,FALSE)</f>
        <v>EST</v>
      </c>
      <c r="G94" s="99" t="str">
        <f>VLOOKUP(C94,Startlist!B:H,7,FALSE)</f>
        <v>Mitsubishi Lancer Evo 9</v>
      </c>
      <c r="H94" s="99" t="str">
        <f>VLOOKUP(C94,Startlist!B:H,6,FALSE)</f>
        <v>KUPATAMA MOTORSPORT</v>
      </c>
      <c r="I94" s="280" t="str">
        <f>IF(VLOOKUP(C94,Results!B:S,18,FALSE)="","Retired",VLOOKUP(C94,Results!B:S,18,FALSE))</f>
        <v>Retired</v>
      </c>
    </row>
    <row r="95" spans="1:9" ht="15">
      <c r="A95" s="97"/>
      <c r="B95" s="231"/>
      <c r="C95" s="129">
        <v>22</v>
      </c>
      <c r="D95" s="98" t="str">
        <f>VLOOKUP(C95,Startlist!B:F,2,FALSE)</f>
        <v>MV6</v>
      </c>
      <c r="E95" s="99" t="str">
        <f>CONCATENATE(VLOOKUP(C95,Startlist!B:H,3,FALSE)," / ",VLOOKUP(C95,Startlist!B:H,4,FALSE))</f>
        <v>Marko Ringenberg / Martin Valter</v>
      </c>
      <c r="F95" s="100" t="str">
        <f>VLOOKUP(C95,Startlist!B:F,5,FALSE)</f>
        <v>EST</v>
      </c>
      <c r="G95" s="99" t="str">
        <f>VLOOKUP(C95,Startlist!B:H,7,FALSE)</f>
        <v>BMW M3</v>
      </c>
      <c r="H95" s="99" t="str">
        <f>VLOOKUP(C95,Startlist!B:H,6,FALSE)</f>
        <v>CUEKS RACING</v>
      </c>
      <c r="I95" s="280" t="str">
        <f>IF(VLOOKUP(C95,Results!B:S,18,FALSE)="","Retired",VLOOKUP(C95,Results!B:S,18,FALSE))</f>
        <v>Retired</v>
      </c>
    </row>
    <row r="96" spans="1:9" ht="15">
      <c r="A96" s="97"/>
      <c r="B96" s="231"/>
      <c r="C96" s="129">
        <v>25</v>
      </c>
      <c r="D96" s="98" t="str">
        <f>VLOOKUP(C96,Startlist!B:F,2,FALSE)</f>
        <v>MV4</v>
      </c>
      <c r="E96" s="99" t="str">
        <f>CONCATENATE(VLOOKUP(C96,Startlist!B:H,3,FALSE)," / ",VLOOKUP(C96,Startlist!B:H,4,FALSE))</f>
        <v>Kati Nōuakas / Silver Jänes</v>
      </c>
      <c r="F96" s="100" t="str">
        <f>VLOOKUP(C96,Startlist!B:F,5,FALSE)</f>
        <v>EST</v>
      </c>
      <c r="G96" s="99" t="str">
        <f>VLOOKUP(C96,Startlist!B:H,7,FALSE)</f>
        <v>Ford Fiesta</v>
      </c>
      <c r="H96" s="99" t="str">
        <f>VLOOKUP(C96,Startlist!B:H,6,FALSE)</f>
        <v>BTR RACING</v>
      </c>
      <c r="I96" s="280" t="str">
        <f>IF(VLOOKUP(C96,Results!B:S,18,FALSE)="","Retired",VLOOKUP(C96,Results!B:S,18,FALSE))</f>
        <v>Retired</v>
      </c>
    </row>
    <row r="97" spans="1:9" ht="15">
      <c r="A97" s="97"/>
      <c r="B97" s="231"/>
      <c r="C97" s="129">
        <v>27</v>
      </c>
      <c r="D97" s="98" t="str">
        <f>VLOOKUP(C97,Startlist!B:F,2,FALSE)</f>
        <v>MV4</v>
      </c>
      <c r="E97" s="99" t="str">
        <f>CONCATENATE(VLOOKUP(C97,Startlist!B:H,3,FALSE)," / ",VLOOKUP(C97,Startlist!B:H,4,FALSE))</f>
        <v>Jaspar Vaher / Marti Halling</v>
      </c>
      <c r="F97" s="100" t="str">
        <f>VLOOKUP(C97,Startlist!B:F,5,FALSE)</f>
        <v>EST</v>
      </c>
      <c r="G97" s="99" t="str">
        <f>VLOOKUP(C97,Startlist!B:H,7,FALSE)</f>
        <v>Ford Fiesta</v>
      </c>
      <c r="H97" s="99" t="str">
        <f>VLOOKUP(C97,Startlist!B:H,6,FALSE)</f>
        <v>MRF MOTORSPORT</v>
      </c>
      <c r="I97" s="280" t="str">
        <f>IF(VLOOKUP(C97,Results!B:S,18,FALSE)="","Retired",VLOOKUP(C97,Results!B:S,18,FALSE))</f>
        <v>Retired</v>
      </c>
    </row>
    <row r="98" spans="1:9" ht="15">
      <c r="A98" s="97"/>
      <c r="B98" s="231"/>
      <c r="C98" s="129">
        <v>30</v>
      </c>
      <c r="D98" s="98" t="str">
        <f>VLOOKUP(C98,Startlist!B:F,2,FALSE)</f>
        <v>MV1</v>
      </c>
      <c r="E98" s="99" t="str">
        <f>CONCATENATE(VLOOKUP(C98,Startlist!B:H,3,FALSE)," / ",VLOOKUP(C98,Startlist!B:H,4,FALSE))</f>
        <v>Margus Murakas / Rainis Nagel</v>
      </c>
      <c r="F98" s="100" t="str">
        <f>VLOOKUP(C98,Startlist!B:F,5,FALSE)</f>
        <v>EST</v>
      </c>
      <c r="G98" s="99" t="str">
        <f>VLOOKUP(C98,Startlist!B:H,7,FALSE)</f>
        <v>Audi S1</v>
      </c>
      <c r="H98" s="99" t="str">
        <f>VLOOKUP(C98,Startlist!B:H,6,FALSE)</f>
        <v>MURAKAS RACING TEAM</v>
      </c>
      <c r="I98" s="280" t="str">
        <f>IF(VLOOKUP(C98,Results!B:S,18,FALSE)="","Retired",VLOOKUP(C98,Results!B:S,18,FALSE))</f>
        <v>Retired</v>
      </c>
    </row>
    <row r="99" spans="1:9" ht="15">
      <c r="A99" s="97"/>
      <c r="B99" s="231"/>
      <c r="C99" s="129">
        <v>34</v>
      </c>
      <c r="D99" s="98" t="str">
        <f>VLOOKUP(C99,Startlist!B:F,2,FALSE)</f>
        <v>MV7</v>
      </c>
      <c r="E99" s="99" t="str">
        <f>CONCATENATE(VLOOKUP(C99,Startlist!B:H,3,FALSE)," / ",VLOOKUP(C99,Startlist!B:H,4,FALSE))</f>
        <v>Keiro Orgus / Evelin Mitendorf</v>
      </c>
      <c r="F99" s="100" t="str">
        <f>VLOOKUP(C99,Startlist!B:F,5,FALSE)</f>
        <v>EST</v>
      </c>
      <c r="G99" s="99" t="str">
        <f>VLOOKUP(C99,Startlist!B:H,7,FALSE)</f>
        <v>Honda Civic Type-R</v>
      </c>
      <c r="H99" s="99" t="str">
        <f>VLOOKUP(C99,Startlist!B:H,6,FALSE)</f>
        <v>TIKKRI MOTORSPORT</v>
      </c>
      <c r="I99" s="280" t="str">
        <f>IF(VLOOKUP(C99,Results!B:S,18,FALSE)="","Retired",VLOOKUP(C99,Results!B:S,18,FALSE))</f>
        <v>Retired</v>
      </c>
    </row>
    <row r="100" spans="1:9" ht="15">
      <c r="A100" s="97"/>
      <c r="B100" s="231"/>
      <c r="C100" s="129">
        <v>35</v>
      </c>
      <c r="D100" s="98" t="str">
        <f>VLOOKUP(C100,Startlist!B:F,2,FALSE)</f>
        <v>MV7</v>
      </c>
      <c r="E100" s="99" t="str">
        <f>CONCATENATE(VLOOKUP(C100,Startlist!B:H,3,FALSE)," / ",VLOOKUP(C100,Startlist!B:H,4,FALSE))</f>
        <v>Mark-Egert Tiits / Laur Merisalu</v>
      </c>
      <c r="F100" s="100" t="str">
        <f>VLOOKUP(C100,Startlist!B:F,5,FALSE)</f>
        <v>EST</v>
      </c>
      <c r="G100" s="99" t="str">
        <f>VLOOKUP(C100,Startlist!B:H,7,FALSE)</f>
        <v>Volkswagen Golf 2</v>
      </c>
      <c r="H100" s="99" t="str">
        <f>VLOOKUP(C100,Startlist!B:H,6,FALSE)</f>
        <v>TIITS RACING TEAM</v>
      </c>
      <c r="I100" s="280" t="str">
        <f>IF(VLOOKUP(C100,Results!B:S,18,FALSE)="","Retired",VLOOKUP(C100,Results!B:S,18,FALSE))</f>
        <v>Retired</v>
      </c>
    </row>
    <row r="101" spans="1:9" ht="15">
      <c r="A101" s="97"/>
      <c r="B101" s="231"/>
      <c r="C101" s="129">
        <v>36</v>
      </c>
      <c r="D101" s="98" t="str">
        <f>VLOOKUP(C101,Startlist!B:F,2,FALSE)</f>
        <v>MV7</v>
      </c>
      <c r="E101" s="99" t="str">
        <f>CONCATENATE(VLOOKUP(C101,Startlist!B:H,3,FALSE)," / ",VLOOKUP(C101,Startlist!B:H,4,FALSE))</f>
        <v>Robert Kikkatalo / Robin Mark</v>
      </c>
      <c r="F101" s="100" t="str">
        <f>VLOOKUP(C101,Startlist!B:F,5,FALSE)</f>
        <v>EST</v>
      </c>
      <c r="G101" s="99" t="str">
        <f>VLOOKUP(C101,Startlist!B:H,7,FALSE)</f>
        <v>Opel Astra</v>
      </c>
      <c r="H101" s="99" t="str">
        <f>VLOOKUP(C101,Startlist!B:H,6,FALSE)</f>
        <v>A1M MOTORSPORT</v>
      </c>
      <c r="I101" s="280" t="str">
        <f>IF(VLOOKUP(C101,Results!B:S,18,FALSE)="","Retired",VLOOKUP(C101,Results!B:S,18,FALSE))</f>
        <v>Retired</v>
      </c>
    </row>
    <row r="102" spans="1:9" ht="15">
      <c r="A102" s="97"/>
      <c r="B102" s="231"/>
      <c r="C102" s="129">
        <v>41</v>
      </c>
      <c r="D102" s="98" t="str">
        <f>VLOOKUP(C102,Startlist!B:F,2,FALSE)</f>
        <v>MV5</v>
      </c>
      <c r="E102" s="99" t="str">
        <f>CONCATENATE(VLOOKUP(C102,Startlist!B:H,3,FALSE)," / ",VLOOKUP(C102,Startlist!B:H,4,FALSE))</f>
        <v>Rainer Paavel / Tiina Ehrbach</v>
      </c>
      <c r="F102" s="100" t="str">
        <f>VLOOKUP(C102,Startlist!B:F,5,FALSE)</f>
        <v>EST</v>
      </c>
      <c r="G102" s="99" t="str">
        <f>VLOOKUP(C102,Startlist!B:H,7,FALSE)</f>
        <v>Mitsubishi Lancer Evo 9</v>
      </c>
      <c r="H102" s="99" t="str">
        <f>VLOOKUP(C102,Startlist!B:H,6,FALSE)</f>
        <v>BTR RACING</v>
      </c>
      <c r="I102" s="280" t="str">
        <f>IF(VLOOKUP(C102,Results!B:S,18,FALSE)="","Retired",VLOOKUP(C102,Results!B:S,18,FALSE))</f>
        <v>Retired</v>
      </c>
    </row>
    <row r="103" spans="1:9" ht="15">
      <c r="A103" s="97"/>
      <c r="B103" s="231"/>
      <c r="C103" s="129">
        <v>42</v>
      </c>
      <c r="D103" s="98" t="str">
        <f>VLOOKUP(C103,Startlist!B:F,2,FALSE)</f>
        <v>MV5</v>
      </c>
      <c r="E103" s="99" t="str">
        <f>CONCATENATE(VLOOKUP(C103,Startlist!B:H,3,FALSE)," / ",VLOOKUP(C103,Startlist!B:H,4,FALSE))</f>
        <v>Henri Franke / Arvo Liimann</v>
      </c>
      <c r="F103" s="100" t="str">
        <f>VLOOKUP(C103,Startlist!B:F,5,FALSE)</f>
        <v>EST</v>
      </c>
      <c r="G103" s="99" t="str">
        <f>VLOOKUP(C103,Startlist!B:H,7,FALSE)</f>
        <v>Mitsubishi Lancer Evo 6</v>
      </c>
      <c r="H103" s="99" t="str">
        <f>VLOOKUP(C103,Startlist!B:H,6,FALSE)</f>
        <v>CUEKS RACING</v>
      </c>
      <c r="I103" s="280" t="str">
        <f>IF(VLOOKUP(C103,Results!B:S,18,FALSE)="","Retired",VLOOKUP(C103,Results!B:S,18,FALSE))</f>
        <v>Retired</v>
      </c>
    </row>
    <row r="104" spans="1:9" ht="15">
      <c r="A104" s="97"/>
      <c r="B104" s="231"/>
      <c r="C104" s="129">
        <v>43</v>
      </c>
      <c r="D104" s="98" t="str">
        <f>VLOOKUP(C104,Startlist!B:F,2,FALSE)</f>
        <v>MV5</v>
      </c>
      <c r="E104" s="99" t="str">
        <f>CONCATENATE(VLOOKUP(C104,Startlist!B:H,3,FALSE)," / ",VLOOKUP(C104,Startlist!B:H,4,FALSE))</f>
        <v>Eugenijus Sladkevicius / Justas Viciunas</v>
      </c>
      <c r="F104" s="100" t="str">
        <f>VLOOKUP(C104,Startlist!B:F,5,FALSE)</f>
        <v>LTU</v>
      </c>
      <c r="G104" s="99" t="str">
        <f>VLOOKUP(C104,Startlist!B:H,7,FALSE)</f>
        <v>Mitsubishi Mirage</v>
      </c>
      <c r="H104" s="99" t="str">
        <f>VLOOKUP(C104,Startlist!B:H,6,FALSE)</f>
        <v>SAMSONAS MOTORSPORT</v>
      </c>
      <c r="I104" s="280" t="str">
        <f>IF(VLOOKUP(C104,Results!B:S,18,FALSE)="","Retired",VLOOKUP(C104,Results!B:S,18,FALSE))</f>
        <v>Retired</v>
      </c>
    </row>
    <row r="105" spans="1:9" ht="15">
      <c r="A105" s="97"/>
      <c r="B105" s="231"/>
      <c r="C105" s="129">
        <v>44</v>
      </c>
      <c r="D105" s="98" t="str">
        <f>VLOOKUP(C105,Startlist!B:F,2,FALSE)</f>
        <v>MV1</v>
      </c>
      <c r="E105" s="99" t="str">
        <f>CONCATENATE(VLOOKUP(C105,Startlist!B:H,3,FALSE)," / ",VLOOKUP(C105,Startlist!B:H,4,FALSE))</f>
        <v>Alexander Mikhaylov / Andrei Konovalenko</v>
      </c>
      <c r="F105" s="100" t="str">
        <f>VLOOKUP(C105,Startlist!B:F,5,FALSE)</f>
        <v>RUS</v>
      </c>
      <c r="G105" s="99" t="str">
        <f>VLOOKUP(C105,Startlist!B:H,7,FALSE)</f>
        <v>Mitsubishi Lancer Evo 9</v>
      </c>
      <c r="H105" s="99" t="str">
        <f>VLOOKUP(C105,Startlist!B:H,6,FALSE)</f>
        <v>ANDREI KONOVALENKO</v>
      </c>
      <c r="I105" s="280" t="str">
        <f>IF(VLOOKUP(C105,Results!B:S,18,FALSE)="","Retired",VLOOKUP(C105,Results!B:S,18,FALSE))</f>
        <v>Retired</v>
      </c>
    </row>
    <row r="106" spans="1:9" ht="15">
      <c r="A106" s="97"/>
      <c r="B106" s="231"/>
      <c r="C106" s="129">
        <v>46</v>
      </c>
      <c r="D106" s="98" t="str">
        <f>VLOOKUP(C106,Startlist!B:F,2,FALSE)</f>
        <v>MV6</v>
      </c>
      <c r="E106" s="99" t="str">
        <f>CONCATENATE(VLOOKUP(C106,Startlist!B:H,3,FALSE)," / ",VLOOKUP(C106,Startlist!B:H,4,FALSE))</f>
        <v>Justas Tamasauskas / Vaidas Smigelskas</v>
      </c>
      <c r="F106" s="100" t="str">
        <f>VLOOKUP(C106,Startlist!B:F,5,FALSE)</f>
        <v>LTU</v>
      </c>
      <c r="G106" s="99" t="str">
        <f>VLOOKUP(C106,Startlist!B:H,7,FALSE)</f>
        <v>BMW M3</v>
      </c>
      <c r="H106" s="99" t="str">
        <f>VLOOKUP(C106,Startlist!B:H,6,FALSE)</f>
        <v>ORLEN LIETUVA-MAZEIKIU ASK</v>
      </c>
      <c r="I106" s="280" t="str">
        <f>IF(VLOOKUP(C106,Results!B:S,18,FALSE)="","Retired",VLOOKUP(C106,Results!B:S,18,FALSE))</f>
        <v>Retired</v>
      </c>
    </row>
    <row r="107" spans="1:9" ht="15">
      <c r="A107" s="97"/>
      <c r="B107" s="231"/>
      <c r="C107" s="129">
        <v>52</v>
      </c>
      <c r="D107" s="98" t="str">
        <f>VLOOKUP(C107,Startlist!B:F,2,FALSE)</f>
        <v>MV6</v>
      </c>
      <c r="E107" s="99" t="str">
        <f>CONCATENATE(VLOOKUP(C107,Startlist!B:H,3,FALSE)," / ",VLOOKUP(C107,Startlist!B:H,4,FALSE))</f>
        <v>Kristo Kruuser / Priit Kruuser</v>
      </c>
      <c r="F107" s="100" t="str">
        <f>VLOOKUP(C107,Startlist!B:F,5,FALSE)</f>
        <v>EST</v>
      </c>
      <c r="G107" s="99" t="str">
        <f>VLOOKUP(C107,Startlist!B:H,7,FALSE)</f>
        <v>BMW M3</v>
      </c>
      <c r="H107" s="99" t="str">
        <f>VLOOKUP(C107,Startlist!B:H,6,FALSE)</f>
        <v>MURAKAS RACING TEAM</v>
      </c>
      <c r="I107" s="280" t="str">
        <f>IF(VLOOKUP(C107,Results!B:S,18,FALSE)="","Retired",VLOOKUP(C107,Results!B:S,18,FALSE))</f>
        <v>Retired</v>
      </c>
    </row>
    <row r="108" spans="1:9" ht="15">
      <c r="A108" s="97"/>
      <c r="B108" s="231"/>
      <c r="C108" s="129">
        <v>56</v>
      </c>
      <c r="D108" s="98" t="str">
        <f>VLOOKUP(C108,Startlist!B:F,2,FALSE)</f>
        <v>MV6</v>
      </c>
      <c r="E108" s="99" t="str">
        <f>CONCATENATE(VLOOKUP(C108,Startlist!B:H,3,FALSE)," / ",VLOOKUP(C108,Startlist!B:H,4,FALSE))</f>
        <v>Lembit Soe / Kalle Ahu</v>
      </c>
      <c r="F108" s="100" t="str">
        <f>VLOOKUP(C108,Startlist!B:F,5,FALSE)</f>
        <v>EST</v>
      </c>
      <c r="G108" s="99" t="str">
        <f>VLOOKUP(C108,Startlist!B:H,7,FALSE)</f>
        <v>Toyota Starlet</v>
      </c>
      <c r="H108" s="99" t="str">
        <f>VLOOKUP(C108,Startlist!B:H,6,FALSE)</f>
        <v>SAR-TECH MOTORSPORT</v>
      </c>
      <c r="I108" s="280" t="str">
        <f>IF(VLOOKUP(C108,Results!B:S,18,FALSE)="","Retired",VLOOKUP(C108,Results!B:S,18,FALSE))</f>
        <v>Retired</v>
      </c>
    </row>
    <row r="109" spans="1:9" ht="15">
      <c r="A109" s="97"/>
      <c r="B109" s="231"/>
      <c r="C109" s="129">
        <v>57</v>
      </c>
      <c r="D109" s="98" t="str">
        <f>VLOOKUP(C109,Startlist!B:F,2,FALSE)</f>
        <v>MV6</v>
      </c>
      <c r="E109" s="99" t="str">
        <f>CONCATENATE(VLOOKUP(C109,Startlist!B:H,3,FALSE)," / ",VLOOKUP(C109,Startlist!B:H,4,FALSE))</f>
        <v>Esa Uski / Jouni Jäkkilä</v>
      </c>
      <c r="F109" s="100" t="str">
        <f>VLOOKUP(C109,Startlist!B:F,5,FALSE)</f>
        <v>FIN</v>
      </c>
      <c r="G109" s="99" t="str">
        <f>VLOOKUP(C109,Startlist!B:H,7,FALSE)</f>
        <v>BMW 325</v>
      </c>
      <c r="H109" s="99" t="str">
        <f>VLOOKUP(C109,Startlist!B:H,6,FALSE)</f>
        <v>ESA USKI</v>
      </c>
      <c r="I109" s="280" t="str">
        <f>IF(VLOOKUP(C109,Results!B:S,18,FALSE)="","Retired",VLOOKUP(C109,Results!B:S,18,FALSE))</f>
        <v>Retired</v>
      </c>
    </row>
    <row r="110" spans="1:9" ht="15">
      <c r="A110" s="97"/>
      <c r="B110" s="231"/>
      <c r="C110" s="129">
        <v>60</v>
      </c>
      <c r="D110" s="98" t="str">
        <f>VLOOKUP(C110,Startlist!B:F,2,FALSE)</f>
        <v>MV6</v>
      </c>
      <c r="E110" s="99" t="str">
        <f>CONCATENATE(VLOOKUP(C110,Startlist!B:H,3,FALSE)," / ",VLOOKUP(C110,Startlist!B:H,4,FALSE))</f>
        <v>Marek Tammoja / Markus Tammoja</v>
      </c>
      <c r="F110" s="100" t="str">
        <f>VLOOKUP(C110,Startlist!B:F,5,FALSE)</f>
        <v>EST</v>
      </c>
      <c r="G110" s="99" t="str">
        <f>VLOOKUP(C110,Startlist!B:H,7,FALSE)</f>
        <v>BMW 316I</v>
      </c>
      <c r="H110" s="99" t="str">
        <f>VLOOKUP(C110,Startlist!B:H,6,FALSE)</f>
        <v>MRF MOTORSPORT</v>
      </c>
      <c r="I110" s="280" t="str">
        <f>IF(VLOOKUP(C110,Results!B:S,18,FALSE)="","Retired",VLOOKUP(C110,Results!B:S,18,FALSE))</f>
        <v>Retired</v>
      </c>
    </row>
    <row r="111" spans="1:9" ht="15">
      <c r="A111" s="97"/>
      <c r="B111" s="231"/>
      <c r="C111" s="129">
        <v>61</v>
      </c>
      <c r="D111" s="98" t="str">
        <f>VLOOKUP(C111,Startlist!B:F,2,FALSE)</f>
        <v>MV5</v>
      </c>
      <c r="E111" s="99" t="str">
        <f>CONCATENATE(VLOOKUP(C111,Startlist!B:H,3,FALSE)," / ",VLOOKUP(C111,Startlist!B:H,4,FALSE))</f>
        <v>Allar Goldberg / Kaarel Lääne</v>
      </c>
      <c r="F111" s="100" t="str">
        <f>VLOOKUP(C111,Startlist!B:F,5,FALSE)</f>
        <v>EST</v>
      </c>
      <c r="G111" s="99" t="str">
        <f>VLOOKUP(C111,Startlist!B:H,7,FALSE)</f>
        <v>Subaru Impreza</v>
      </c>
      <c r="H111" s="99" t="str">
        <f>VLOOKUP(C111,Startlist!B:H,6,FALSE)</f>
        <v>LGT</v>
      </c>
      <c r="I111" s="280" t="str">
        <f>IF(VLOOKUP(C111,Results!B:S,18,FALSE)="","Retired",VLOOKUP(C111,Results!B:S,18,FALSE))</f>
        <v>Retired</v>
      </c>
    </row>
    <row r="112" spans="1:9" ht="15">
      <c r="A112" s="97"/>
      <c r="B112" s="231"/>
      <c r="C112" s="129">
        <v>64</v>
      </c>
      <c r="D112" s="98" t="str">
        <f>VLOOKUP(C112,Startlist!B:F,2,FALSE)</f>
        <v>MV7</v>
      </c>
      <c r="E112" s="99" t="str">
        <f>CONCATENATE(VLOOKUP(C112,Startlist!B:H,3,FALSE)," / ",VLOOKUP(C112,Startlist!B:H,4,FALSE))</f>
        <v>Rait Sinijärv / Kristo Galeta</v>
      </c>
      <c r="F112" s="100" t="str">
        <f>VLOOKUP(C112,Startlist!B:F,5,FALSE)</f>
        <v>EST</v>
      </c>
      <c r="G112" s="99" t="str">
        <f>VLOOKUP(C112,Startlist!B:H,7,FALSE)</f>
        <v>Honda Civic Type-R</v>
      </c>
      <c r="H112" s="99" t="str">
        <f>VLOOKUP(C112,Startlist!B:H,6,FALSE)</f>
        <v>MÄRJAMAA RALLY TEAM</v>
      </c>
      <c r="I112" s="280" t="str">
        <f>IF(VLOOKUP(C112,Results!B:S,18,FALSE)="","Retired",VLOOKUP(C112,Results!B:S,18,FALSE))</f>
        <v>Retired</v>
      </c>
    </row>
    <row r="113" spans="1:9" ht="15">
      <c r="A113" s="97"/>
      <c r="B113" s="231"/>
      <c r="C113" s="129">
        <v>67</v>
      </c>
      <c r="D113" s="98" t="str">
        <f>VLOOKUP(C113,Startlist!B:F,2,FALSE)</f>
        <v>MV8</v>
      </c>
      <c r="E113" s="99" t="str">
        <f>CONCATENATE(VLOOKUP(C113,Startlist!B:H,3,FALSE)," / ",VLOOKUP(C113,Startlist!B:H,4,FALSE))</f>
        <v>Kermo Laus / Alain Sivous</v>
      </c>
      <c r="F113" s="100" t="str">
        <f>VLOOKUP(C113,Startlist!B:F,5,FALSE)</f>
        <v>EST</v>
      </c>
      <c r="G113" s="99" t="str">
        <f>VLOOKUP(C113,Startlist!B:H,7,FALSE)</f>
        <v>Nissan Sunny</v>
      </c>
      <c r="H113" s="99" t="str">
        <f>VLOOKUP(C113,Startlist!B:H,6,FALSE)</f>
        <v>PIHTLA RT</v>
      </c>
      <c r="I113" s="280" t="str">
        <f>IF(VLOOKUP(C113,Results!B:S,18,FALSE)="","Retired",VLOOKUP(C113,Results!B:S,18,FALSE))</f>
        <v>Retired</v>
      </c>
    </row>
    <row r="114" spans="1:9" ht="15">
      <c r="A114" s="97"/>
      <c r="B114" s="231"/>
      <c r="C114" s="129">
        <v>69</v>
      </c>
      <c r="D114" s="98" t="str">
        <f>VLOOKUP(C114,Startlist!B:F,2,FALSE)</f>
        <v>MV8</v>
      </c>
      <c r="E114" s="99" t="str">
        <f>CONCATENATE(VLOOKUP(C114,Startlist!B:H,3,FALSE)," / ",VLOOKUP(C114,Startlist!B:H,4,FALSE))</f>
        <v>Madis Moor / Taavi Udevald</v>
      </c>
      <c r="F114" s="100" t="str">
        <f>VLOOKUP(C114,Startlist!B:F,5,FALSE)</f>
        <v>EST</v>
      </c>
      <c r="G114" s="99" t="str">
        <f>VLOOKUP(C114,Startlist!B:H,7,FALSE)</f>
        <v>VAZ 2105</v>
      </c>
      <c r="H114" s="99" t="str">
        <f>VLOOKUP(C114,Startlist!B:H,6,FALSE)</f>
        <v>TIKKRI MOTORSPORT</v>
      </c>
      <c r="I114" s="280" t="str">
        <f>IF(VLOOKUP(C114,Results!B:S,18,FALSE)="","Retired",VLOOKUP(C114,Results!B:S,18,FALSE))</f>
        <v>Retired</v>
      </c>
    </row>
    <row r="115" spans="1:9" ht="15">
      <c r="A115" s="97"/>
      <c r="B115" s="231"/>
      <c r="C115" s="129">
        <v>70</v>
      </c>
      <c r="D115" s="98" t="str">
        <f>VLOOKUP(C115,Startlist!B:F,2,FALSE)</f>
        <v>MV7</v>
      </c>
      <c r="E115" s="99" t="str">
        <f>CONCATENATE(VLOOKUP(C115,Startlist!B:H,3,FALSE)," / ",VLOOKUP(C115,Startlist!B:H,4,FALSE))</f>
        <v>Sören Sisas / Ken Hahn</v>
      </c>
      <c r="F115" s="100" t="str">
        <f>VLOOKUP(C115,Startlist!B:F,5,FALSE)</f>
        <v>EST</v>
      </c>
      <c r="G115" s="99" t="str">
        <f>VLOOKUP(C115,Startlist!B:H,7,FALSE)</f>
        <v>Volkswagen Golf 2</v>
      </c>
      <c r="H115" s="99" t="str">
        <f>VLOOKUP(C115,Startlist!B:H,6,FALSE)</f>
        <v>MÄRJAMAA RALLY TEAM</v>
      </c>
      <c r="I115" s="280" t="str">
        <f>IF(VLOOKUP(C115,Results!B:S,18,FALSE)="","Retired",VLOOKUP(C115,Results!B:S,18,FALSE))</f>
        <v>Retired</v>
      </c>
    </row>
    <row r="116" spans="1:9" ht="15">
      <c r="A116" s="97"/>
      <c r="B116" s="231"/>
      <c r="C116" s="129">
        <v>71</v>
      </c>
      <c r="D116" s="98" t="str">
        <f>VLOOKUP(C116,Startlist!B:F,2,FALSE)</f>
        <v>MV7</v>
      </c>
      <c r="E116" s="99" t="str">
        <f>CONCATENATE(VLOOKUP(C116,Startlist!B:H,3,FALSE)," / ",VLOOKUP(C116,Startlist!B:H,4,FALSE))</f>
        <v>Raigo Reimal / Roland Poom</v>
      </c>
      <c r="F116" s="100" t="str">
        <f>VLOOKUP(C116,Startlist!B:F,5,FALSE)</f>
        <v>EST</v>
      </c>
      <c r="G116" s="99" t="str">
        <f>VLOOKUP(C116,Startlist!B:H,7,FALSE)</f>
        <v>Renault Clio</v>
      </c>
      <c r="H116" s="99" t="str">
        <f>VLOOKUP(C116,Startlist!B:H,6,FALSE)</f>
        <v>THULE MOTORSPORT</v>
      </c>
      <c r="I116" s="280" t="str">
        <f>IF(VLOOKUP(C116,Results!B:S,18,FALSE)="","Retired",VLOOKUP(C116,Results!B:S,18,FALSE))</f>
        <v>Retired</v>
      </c>
    </row>
    <row r="117" spans="1:9" ht="15">
      <c r="A117" s="97"/>
      <c r="B117" s="231"/>
      <c r="C117" s="129">
        <v>75</v>
      </c>
      <c r="D117" s="98" t="str">
        <f>VLOOKUP(C117,Startlist!B:F,2,FALSE)</f>
        <v>MV6</v>
      </c>
      <c r="E117" s="99" t="str">
        <f>CONCATENATE(VLOOKUP(C117,Startlist!B:H,3,FALSE)," / ",VLOOKUP(C117,Startlist!B:H,4,FALSE))</f>
        <v>Daniel Lüüding / Karmo Rander</v>
      </c>
      <c r="F117" s="100" t="str">
        <f>VLOOKUP(C117,Startlist!B:F,5,FALSE)</f>
        <v>EST</v>
      </c>
      <c r="G117" s="99" t="str">
        <f>VLOOKUP(C117,Startlist!B:H,7,FALSE)</f>
        <v>BMW M3</v>
      </c>
      <c r="H117" s="99" t="str">
        <f>VLOOKUP(C117,Startlist!B:H,6,FALSE)</f>
        <v>THULE MOTORSPORT</v>
      </c>
      <c r="I117" s="280" t="str">
        <f>IF(VLOOKUP(C117,Results!B:S,18,FALSE)="","Retired",VLOOKUP(C117,Results!B:S,18,FALSE))</f>
        <v>Retired</v>
      </c>
    </row>
    <row r="118" spans="1:9" ht="15">
      <c r="A118" s="97"/>
      <c r="B118" s="231"/>
      <c r="C118" s="129">
        <v>76</v>
      </c>
      <c r="D118" s="98" t="str">
        <f>VLOOKUP(C118,Startlist!B:F,2,FALSE)</f>
        <v>MV8</v>
      </c>
      <c r="E118" s="99" t="str">
        <f>CONCATENATE(VLOOKUP(C118,Startlist!B:H,3,FALSE)," / ",VLOOKUP(C118,Startlist!B:H,4,FALSE))</f>
        <v>Ivo Kilpis / Artis Cerins</v>
      </c>
      <c r="F118" s="100" t="str">
        <f>VLOOKUP(C118,Startlist!B:F,5,FALSE)</f>
        <v>LVA</v>
      </c>
      <c r="G118" s="99" t="str">
        <f>VLOOKUP(C118,Startlist!B:H,7,FALSE)</f>
        <v>Toyota Corolla 1600 GT</v>
      </c>
      <c r="H118" s="99" t="str">
        <f>VLOOKUP(C118,Startlist!B:H,6,FALSE)</f>
        <v>ARTIS CERINS</v>
      </c>
      <c r="I118" s="280" t="str">
        <f>IF(VLOOKUP(C118,Results!B:S,18,FALSE)="","Retired",VLOOKUP(C118,Results!B:S,18,FALSE))</f>
        <v>Retired</v>
      </c>
    </row>
    <row r="119" spans="1:9" ht="15">
      <c r="A119" s="97"/>
      <c r="B119" s="231"/>
      <c r="C119" s="129">
        <v>80</v>
      </c>
      <c r="D119" s="98" t="str">
        <f>VLOOKUP(C119,Startlist!B:F,2,FALSE)</f>
        <v>MV6</v>
      </c>
      <c r="E119" s="99" t="str">
        <f>CONCATENATE(VLOOKUP(C119,Startlist!B:H,3,FALSE)," / ",VLOOKUP(C119,Startlist!B:H,4,FALSE))</f>
        <v>Frederik Annus / Mihkel Reinkubjas</v>
      </c>
      <c r="F119" s="100" t="str">
        <f>VLOOKUP(C119,Startlist!B:F,5,FALSE)</f>
        <v>EST</v>
      </c>
      <c r="G119" s="99" t="str">
        <f>VLOOKUP(C119,Startlist!B:H,7,FALSE)</f>
        <v>BMW 328</v>
      </c>
      <c r="H119" s="99" t="str">
        <f>VLOOKUP(C119,Startlist!B:H,6,FALSE)</f>
        <v>KAUR MOTORSPORT</v>
      </c>
      <c r="I119" s="280" t="str">
        <f>IF(VLOOKUP(C119,Results!B:S,18,FALSE)="","Retired",VLOOKUP(C119,Results!B:S,18,FALSE))</f>
        <v>Retired</v>
      </c>
    </row>
    <row r="120" spans="1:9" ht="15">
      <c r="A120" s="97"/>
      <c r="B120" s="231"/>
      <c r="C120" s="129">
        <v>89</v>
      </c>
      <c r="D120" s="98" t="str">
        <f>VLOOKUP(C120,Startlist!B:F,2,FALSE)</f>
        <v>MV7</v>
      </c>
      <c r="E120" s="99" t="str">
        <f>CONCATENATE(VLOOKUP(C120,Startlist!B:H,3,FALSE)," / ",VLOOKUP(C120,Startlist!B:H,4,FALSE))</f>
        <v>Arttu Karttunen / Veli Karttunen</v>
      </c>
      <c r="F120" s="100" t="str">
        <f>VLOOKUP(C120,Startlist!B:F,5,FALSE)</f>
        <v>FIN</v>
      </c>
      <c r="G120" s="99" t="str">
        <f>VLOOKUP(C120,Startlist!B:H,7,FALSE)</f>
        <v>Opel Kadett GSI 16V</v>
      </c>
      <c r="H120" s="99" t="str">
        <f>VLOOKUP(C120,Startlist!B:H,6,FALSE)</f>
        <v>KARTTUNEN</v>
      </c>
      <c r="I120" s="280" t="str">
        <f>IF(VLOOKUP(C120,Results!B:S,18,FALSE)="","Retired",VLOOKUP(C120,Results!B:S,18,FALSE))</f>
        <v>Retired</v>
      </c>
    </row>
    <row r="121" spans="1:9" ht="15">
      <c r="A121" s="97"/>
      <c r="B121" s="231"/>
      <c r="C121" s="129">
        <v>93</v>
      </c>
      <c r="D121" s="98" t="str">
        <f>VLOOKUP(C121,Startlist!B:F,2,FALSE)</f>
        <v>MV8</v>
      </c>
      <c r="E121" s="99" t="str">
        <f>CONCATENATE(VLOOKUP(C121,Startlist!B:H,3,FALSE)," / ",VLOOKUP(C121,Startlist!B:H,4,FALSE))</f>
        <v>Janek Ojala / Karl Küttim</v>
      </c>
      <c r="F121" s="100" t="str">
        <f>VLOOKUP(C121,Startlist!B:F,5,FALSE)</f>
        <v>EST</v>
      </c>
      <c r="G121" s="99" t="str">
        <f>VLOOKUP(C121,Startlist!B:H,7,FALSE)</f>
        <v>Nissan Sunny</v>
      </c>
      <c r="H121" s="99" t="str">
        <f>VLOOKUP(C121,Startlist!B:H,6,FALSE)</f>
        <v>MURAKAS RACING TEAM</v>
      </c>
      <c r="I121" s="280" t="str">
        <f>IF(VLOOKUP(C121,Results!B:S,18,FALSE)="","Retired",VLOOKUP(C121,Results!B:S,18,FALSE))</f>
        <v>Retired</v>
      </c>
    </row>
    <row r="122" spans="1:9" ht="15">
      <c r="A122" s="97"/>
      <c r="B122" s="231"/>
      <c r="C122" s="129">
        <v>95</v>
      </c>
      <c r="D122" s="98" t="str">
        <f>VLOOKUP(C122,Startlist!B:F,2,FALSE)</f>
        <v>MV7</v>
      </c>
      <c r="E122" s="99" t="str">
        <f>CONCATENATE(VLOOKUP(C122,Startlist!B:H,3,FALSE)," / ",VLOOKUP(C122,Startlist!B:H,4,FALSE))</f>
        <v>Aleksandrs Jakovlevs / Valerijs Maslovs</v>
      </c>
      <c r="F122" s="100" t="str">
        <f>VLOOKUP(C122,Startlist!B:F,5,FALSE)</f>
        <v>LVA</v>
      </c>
      <c r="G122" s="99" t="str">
        <f>VLOOKUP(C122,Startlist!B:H,7,FALSE)</f>
        <v>Honda Civic Type-R</v>
      </c>
      <c r="H122" s="99" t="str">
        <f>VLOOKUP(C122,Startlist!B:H,6,FALSE)</f>
        <v>ALEKSANDRS JAKOVLEVS</v>
      </c>
      <c r="I122" s="280" t="str">
        <f>IF(VLOOKUP(C122,Results!B:S,18,FALSE)="","Retired",VLOOKUP(C122,Results!B:S,18,FALSE))</f>
        <v>Retired</v>
      </c>
    </row>
    <row r="123" spans="1:9" ht="15">
      <c r="A123" s="97"/>
      <c r="B123" s="231"/>
      <c r="C123" s="129">
        <v>101</v>
      </c>
      <c r="D123" s="98" t="str">
        <f>VLOOKUP(C123,Startlist!B:F,2,FALSE)</f>
        <v>MV7</v>
      </c>
      <c r="E123" s="99" t="str">
        <f>CONCATENATE(VLOOKUP(C123,Startlist!B:H,3,FALSE)," / ",VLOOKUP(C123,Startlist!B:H,4,FALSE))</f>
        <v>Martin Vatter / Oliver Peebo</v>
      </c>
      <c r="F123" s="100" t="str">
        <f>VLOOKUP(C123,Startlist!B:F,5,FALSE)</f>
        <v>EST</v>
      </c>
      <c r="G123" s="99" t="str">
        <f>VLOOKUP(C123,Startlist!B:H,7,FALSE)</f>
        <v>Renault Clio</v>
      </c>
      <c r="H123" s="99" t="str">
        <f>VLOOKUP(C123,Startlist!B:H,6,FALSE)</f>
        <v>TIKKRI MOTORSPORT</v>
      </c>
      <c r="I123" s="280" t="str">
        <f>IF(VLOOKUP(C123,Results!B:S,18,FALSE)="","Retired",VLOOKUP(C123,Results!B:S,18,FALSE))</f>
        <v>Retired</v>
      </c>
    </row>
    <row r="124" spans="1:9" ht="15">
      <c r="A124" s="97"/>
      <c r="B124" s="231"/>
      <c r="C124" s="129">
        <v>103</v>
      </c>
      <c r="D124" s="98" t="str">
        <f>VLOOKUP(C124,Startlist!B:F,2,FALSE)</f>
        <v>MV7</v>
      </c>
      <c r="E124" s="99" t="str">
        <f>CONCATENATE(VLOOKUP(C124,Startlist!B:H,3,FALSE)," / ",VLOOKUP(C124,Startlist!B:H,4,FALSE))</f>
        <v>Imre Randmäe / Sven Tammin</v>
      </c>
      <c r="F124" s="100" t="str">
        <f>VLOOKUP(C124,Startlist!B:F,5,FALSE)</f>
        <v>EST</v>
      </c>
      <c r="G124" s="99" t="str">
        <f>VLOOKUP(C124,Startlist!B:H,7,FALSE)</f>
        <v>Volkswagen Golf 2</v>
      </c>
      <c r="H124" s="99" t="str">
        <f>VLOOKUP(C124,Startlist!B:H,6,FALSE)</f>
        <v>BTR RACING</v>
      </c>
      <c r="I124" s="280" t="str">
        <f>IF(VLOOKUP(C124,Results!B:S,18,FALSE)="","Retired",VLOOKUP(C124,Results!B:S,18,FALSE))</f>
        <v>Retired</v>
      </c>
    </row>
    <row r="125" spans="1:9" ht="15">
      <c r="A125" s="97"/>
      <c r="B125" s="231"/>
      <c r="C125" s="129">
        <v>106</v>
      </c>
      <c r="D125" s="98" t="str">
        <f>VLOOKUP(C125,Startlist!B:F,2,FALSE)</f>
        <v>MV6</v>
      </c>
      <c r="E125" s="99" t="str">
        <f>CONCATENATE(VLOOKUP(C125,Startlist!B:H,3,FALSE)," / ",VLOOKUP(C125,Startlist!B:H,4,FALSE))</f>
        <v>Ott Kuurberg / Saimon Köst</v>
      </c>
      <c r="F125" s="100" t="str">
        <f>VLOOKUP(C125,Startlist!B:F,5,FALSE)</f>
        <v>EST</v>
      </c>
      <c r="G125" s="99" t="str">
        <f>VLOOKUP(C125,Startlist!B:H,7,FALSE)</f>
        <v>BMW 330</v>
      </c>
      <c r="H125" s="99" t="str">
        <f>VLOOKUP(C125,Startlist!B:H,6,FALSE)</f>
        <v>BTR RACING 2</v>
      </c>
      <c r="I125" s="280" t="str">
        <f>IF(VLOOKUP(C125,Results!B:S,18,FALSE)="","Retired",VLOOKUP(C125,Results!B:S,18,FALSE))</f>
        <v>Retired</v>
      </c>
    </row>
    <row r="126" spans="1:9" ht="15">
      <c r="A126" s="97"/>
      <c r="B126" s="231"/>
      <c r="C126" s="129">
        <v>112</v>
      </c>
      <c r="D126" s="98" t="str">
        <f>VLOOKUP(C126,Startlist!B:F,2,FALSE)</f>
        <v>MV7</v>
      </c>
      <c r="E126" s="99" t="str">
        <f>CONCATENATE(VLOOKUP(C126,Startlist!B:H,3,FALSE)," / ",VLOOKUP(C126,Startlist!B:H,4,FALSE))</f>
        <v>Peeter Tammoja / Janno Tapo</v>
      </c>
      <c r="F126" s="100" t="str">
        <f>VLOOKUP(C126,Startlist!B:F,5,FALSE)</f>
        <v>EST</v>
      </c>
      <c r="G126" s="99" t="str">
        <f>VLOOKUP(C126,Startlist!B:H,7,FALSE)</f>
        <v>Nissan Sunny</v>
      </c>
      <c r="H126" s="99" t="str">
        <f>VLOOKUP(C126,Startlist!B:H,6,FALSE)</f>
        <v>TIKKRI MOTORSPORT</v>
      </c>
      <c r="I126" s="280" t="str">
        <f>IF(VLOOKUP(C126,Results!B:S,18,FALSE)="","Retired",VLOOKUP(C126,Results!B:S,18,FALSE))</f>
        <v>Retired</v>
      </c>
    </row>
    <row r="127" spans="1:9" ht="15">
      <c r="A127" s="97"/>
      <c r="B127" s="231"/>
      <c r="C127" s="129">
        <v>115</v>
      </c>
      <c r="D127" s="98" t="str">
        <f>VLOOKUP(C127,Startlist!B:F,2,FALSE)</f>
        <v>MV7</v>
      </c>
      <c r="E127" s="99" t="str">
        <f>CONCATENATE(VLOOKUP(C127,Startlist!B:H,3,FALSE)," / ",VLOOKUP(C127,Startlist!B:H,4,FALSE))</f>
        <v>Indrek Tulp / Rivo Hell</v>
      </c>
      <c r="F127" s="100" t="str">
        <f>VLOOKUP(C127,Startlist!B:F,5,FALSE)</f>
        <v>EST</v>
      </c>
      <c r="G127" s="99" t="str">
        <f>VLOOKUP(C127,Startlist!B:H,7,FALSE)</f>
        <v>Honda Civic Type-R</v>
      </c>
      <c r="H127" s="99" t="str">
        <f>VLOOKUP(C127,Startlist!B:H,6,FALSE)</f>
        <v>JUURU TEHNIKAKLUBI</v>
      </c>
      <c r="I127" s="280" t="str">
        <f>IF(VLOOKUP(C127,Results!B:S,18,FALSE)="","Retired",VLOOKUP(C127,Results!B:S,18,FALSE))</f>
        <v>Retired</v>
      </c>
    </row>
    <row r="128" spans="1:9" ht="15">
      <c r="A128" s="97"/>
      <c r="B128" s="231"/>
      <c r="C128" s="129">
        <v>118</v>
      </c>
      <c r="D128" s="98" t="str">
        <f>VLOOKUP(C128,Startlist!B:F,2,FALSE)</f>
        <v>MV6</v>
      </c>
      <c r="E128" s="99" t="str">
        <f>CONCATENATE(VLOOKUP(C128,Startlist!B:H,3,FALSE)," / ",VLOOKUP(C128,Startlist!B:H,4,FALSE))</f>
        <v>Priit Mäemurd / Raimo Kook</v>
      </c>
      <c r="F128" s="100" t="str">
        <f>VLOOKUP(C128,Startlist!B:F,5,FALSE)</f>
        <v>EST</v>
      </c>
      <c r="G128" s="99" t="str">
        <f>VLOOKUP(C128,Startlist!B:H,7,FALSE)</f>
        <v>BMW Compact</v>
      </c>
      <c r="H128" s="99" t="str">
        <f>VLOOKUP(C128,Startlist!B:H,6,FALSE)</f>
        <v>JUURU TEHNIKAKLUBI</v>
      </c>
      <c r="I128" s="280" t="str">
        <f>IF(VLOOKUP(C128,Results!B:S,18,FALSE)="","Retired",VLOOKUP(C128,Results!B:S,18,FALSE))</f>
        <v>Retired</v>
      </c>
    </row>
    <row r="129" spans="1:9" ht="15">
      <c r="A129" s="97"/>
      <c r="B129" s="231"/>
      <c r="C129" s="129">
        <v>120</v>
      </c>
      <c r="D129" s="98" t="str">
        <f>VLOOKUP(C129,Startlist!B:F,2,FALSE)</f>
        <v>MV8</v>
      </c>
      <c r="E129" s="99" t="str">
        <f>CONCATENATE(VLOOKUP(C129,Startlist!B:H,3,FALSE)," / ",VLOOKUP(C129,Startlist!B:H,4,FALSE))</f>
        <v>Vilmantas Padegimas / Tomas Zamara</v>
      </c>
      <c r="F129" s="100" t="str">
        <f>VLOOKUP(C129,Startlist!B:F,5,FALSE)</f>
        <v>LTU</v>
      </c>
      <c r="G129" s="99" t="str">
        <f>VLOOKUP(C129,Startlist!B:H,7,FALSE)</f>
        <v>Lada Samara</v>
      </c>
      <c r="H129" s="99" t="str">
        <f>VLOOKUP(C129,Startlist!B:H,6,FALSE)</f>
        <v>PILENAI ALYTAUS RAJ.TSK</v>
      </c>
      <c r="I129" s="280" t="str">
        <f>IF(VLOOKUP(C129,Results!B:S,18,FALSE)="","Retired",VLOOKUP(C129,Results!B:S,18,FALSE))</f>
        <v>Retired</v>
      </c>
    </row>
    <row r="130" spans="1:9" ht="15">
      <c r="A130" s="97"/>
      <c r="B130" s="231"/>
      <c r="C130" s="129">
        <v>124</v>
      </c>
      <c r="D130" s="98" t="str">
        <f>VLOOKUP(C130,Startlist!B:F,2,FALSE)</f>
        <v>MV9</v>
      </c>
      <c r="E130" s="99" t="str">
        <f>CONCATENATE(VLOOKUP(C130,Startlist!B:H,3,FALSE)," / ",VLOOKUP(C130,Startlist!B:H,4,FALSE))</f>
        <v>Martin Kio / Jüri Lohk</v>
      </c>
      <c r="F130" s="100" t="str">
        <f>VLOOKUP(C130,Startlist!B:F,5,FALSE)</f>
        <v>EST</v>
      </c>
      <c r="G130" s="99" t="str">
        <f>VLOOKUP(C130,Startlist!B:H,7,FALSE)</f>
        <v>Gaz 51</v>
      </c>
      <c r="H130" s="99" t="str">
        <f>VLOOKUP(C130,Startlist!B:H,6,FALSE)</f>
        <v>SK VILLU</v>
      </c>
      <c r="I130" s="280" t="str">
        <f>IF(VLOOKUP(C130,Results!B:S,18,FALSE)="","Retired",VLOOKUP(C130,Results!B:S,18,FALSE))</f>
        <v>Retired</v>
      </c>
    </row>
    <row r="131" spans="1:9" ht="15">
      <c r="A131" s="97"/>
      <c r="B131" s="231"/>
      <c r="C131" s="129">
        <v>126</v>
      </c>
      <c r="D131" s="98" t="str">
        <f>VLOOKUP(C131,Startlist!B:F,2,FALSE)</f>
        <v>MV9</v>
      </c>
      <c r="E131" s="99" t="str">
        <f>CONCATENATE(VLOOKUP(C131,Startlist!B:H,3,FALSE)," / ",VLOOKUP(C131,Startlist!B:H,4,FALSE))</f>
        <v>Janno Nuiamäe / Riivo Mesila</v>
      </c>
      <c r="F131" s="100" t="str">
        <f>VLOOKUP(C131,Startlist!B:F,5,FALSE)</f>
        <v>EST</v>
      </c>
      <c r="G131" s="99" t="str">
        <f>VLOOKUP(C131,Startlist!B:H,7,FALSE)</f>
        <v>Gaz 51 WRC</v>
      </c>
      <c r="H131" s="99" t="str">
        <f>VLOOKUP(C131,Startlist!B:H,6,FALSE)</f>
        <v>GAZ RALLIKLUBI</v>
      </c>
      <c r="I131" s="280" t="str">
        <f>IF(VLOOKUP(C131,Results!B:S,18,FALSE)="","Retired",VLOOKUP(C131,Results!B:S,18,FALSE))</f>
        <v>Retired</v>
      </c>
    </row>
    <row r="132" spans="1:9" ht="15">
      <c r="A132" s="97"/>
      <c r="B132" s="231"/>
      <c r="C132" s="129">
        <v>131</v>
      </c>
      <c r="D132" s="98" t="str">
        <f>VLOOKUP(C132,Startlist!B:F,2,FALSE)</f>
        <v>MV9</v>
      </c>
      <c r="E132" s="99" t="str">
        <f>CONCATENATE(VLOOKUP(C132,Startlist!B:H,3,FALSE)," / ",VLOOKUP(C132,Startlist!B:H,4,FALSE))</f>
        <v>Ants Kristall / Harri Jōessar</v>
      </c>
      <c r="F132" s="100" t="str">
        <f>VLOOKUP(C132,Startlist!B:F,5,FALSE)</f>
        <v>EST</v>
      </c>
      <c r="G132" s="99" t="str">
        <f>VLOOKUP(C132,Startlist!B:H,7,FALSE)</f>
        <v>Gaz 51</v>
      </c>
      <c r="H132" s="99" t="str">
        <f>VLOOKUP(C132,Startlist!B:H,6,FALSE)</f>
        <v>JUURU TEHNIKAKLUBI 2</v>
      </c>
      <c r="I132" s="280" t="str">
        <f>IF(VLOOKUP(C132,Results!B:S,18,FALSE)="","Retired",VLOOKUP(C132,Results!B:S,18,FALSE))</f>
        <v>Retired</v>
      </c>
    </row>
    <row r="133" spans="1:9" ht="15">
      <c r="A133" s="97"/>
      <c r="B133" s="231"/>
      <c r="C133" s="129">
        <v>132</v>
      </c>
      <c r="D133" s="98" t="str">
        <f>VLOOKUP(C133,Startlist!B:F,2,FALSE)</f>
        <v>MV9</v>
      </c>
      <c r="E133" s="99" t="str">
        <f>CONCATENATE(VLOOKUP(C133,Startlist!B:H,3,FALSE)," / ",VLOOKUP(C133,Startlist!B:H,4,FALSE))</f>
        <v>Daniel Ling / Madis Kümmel</v>
      </c>
      <c r="F133" s="100" t="str">
        <f>VLOOKUP(C133,Startlist!B:F,5,FALSE)</f>
        <v>EST</v>
      </c>
      <c r="G133" s="99" t="str">
        <f>VLOOKUP(C133,Startlist!B:H,7,FALSE)</f>
        <v>Gaz 52</v>
      </c>
      <c r="H133" s="99" t="str">
        <f>VLOOKUP(C133,Startlist!B:H,6,FALSE)</f>
        <v>HT MOTORSPORT</v>
      </c>
      <c r="I133" s="280" t="str">
        <f>IF(VLOOKUP(C133,Results!B:S,18,FALSE)="","Retired",VLOOKUP(C133,Results!B:S,18,FALSE))</f>
        <v>Retired</v>
      </c>
    </row>
    <row r="134" spans="1:9" ht="15">
      <c r="A134" s="97"/>
      <c r="B134" s="231"/>
      <c r="C134" s="129">
        <v>136</v>
      </c>
      <c r="D134" s="98" t="str">
        <f>VLOOKUP(C134,Startlist!B:F,2,FALSE)</f>
        <v>MV9</v>
      </c>
      <c r="E134" s="99" t="str">
        <f>CONCATENATE(VLOOKUP(C134,Startlist!B:H,3,FALSE)," / ",VLOOKUP(C134,Startlist!B:H,4,FALSE))</f>
        <v>Mart Mäll / Marcus Mäll</v>
      </c>
      <c r="F134" s="100" t="str">
        <f>VLOOKUP(C134,Startlist!B:F,5,FALSE)</f>
        <v>EST</v>
      </c>
      <c r="G134" s="99" t="str">
        <f>VLOOKUP(C134,Startlist!B:H,7,FALSE)</f>
        <v>Gaz 51</v>
      </c>
      <c r="H134" s="99" t="str">
        <f>VLOOKUP(C134,Startlist!B:H,6,FALSE)</f>
        <v>GAZ RALLIKLUBI</v>
      </c>
      <c r="I134" s="280" t="str">
        <f>IF(VLOOKUP(C134,Results!B:S,18,FALSE)="","Retired",VLOOKUP(C134,Results!B:S,18,FALSE))</f>
        <v>Retired</v>
      </c>
    </row>
    <row r="135" spans="1:9" ht="15">
      <c r="A135" s="97"/>
      <c r="B135" s="231"/>
      <c r="C135" s="129">
        <v>137</v>
      </c>
      <c r="D135" s="98" t="str">
        <f>VLOOKUP(C135,Startlist!B:F,2,FALSE)</f>
        <v>MV1</v>
      </c>
      <c r="E135" s="99" t="str">
        <f>CONCATENATE(VLOOKUP(C135,Startlist!B:H,3,FALSE)," / ",VLOOKUP(C135,Startlist!B:H,4,FALSE))</f>
        <v>Kaspar Koitla / Kalle Adler</v>
      </c>
      <c r="F135" s="100" t="str">
        <f>VLOOKUP(C135,Startlist!B:F,5,FALSE)</f>
        <v>EST</v>
      </c>
      <c r="G135" s="99" t="str">
        <f>VLOOKUP(C135,Startlist!B:H,7,FALSE)</f>
        <v>Lada Kalina</v>
      </c>
      <c r="H135" s="99" t="str">
        <f>VLOOKUP(C135,Startlist!B:H,6,FALSE)</f>
        <v>MURAKAS RACING TEAM</v>
      </c>
      <c r="I135" s="280" t="str">
        <f>IF(VLOOKUP(C135,Results!B:S,18,FALSE)="","Retired",VLOOKUP(C135,Results!B:S,18,FALSE))</f>
        <v>Retired</v>
      </c>
    </row>
  </sheetData>
  <sheetProtection/>
  <autoFilter ref="D7:E78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1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2" sqref="A82"/>
    </sheetView>
  </sheetViews>
  <sheetFormatPr defaultColWidth="9.140625" defaultRowHeight="12.75"/>
  <cols>
    <col min="1" max="2" width="6.00390625" style="17" customWidth="1"/>
    <col min="3" max="3" width="6.00390625" style="161" customWidth="1"/>
    <col min="4" max="4" width="9.421875" style="0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39" customWidth="1"/>
    <col min="10" max="10" width="9.140625" style="1" customWidth="1"/>
  </cols>
  <sheetData>
    <row r="1" spans="1:9" ht="9" customHeight="1">
      <c r="A1" s="189"/>
      <c r="B1" s="189"/>
      <c r="C1" s="92"/>
      <c r="D1" s="30"/>
      <c r="E1" s="30"/>
      <c r="F1" s="162"/>
      <c r="G1" s="30"/>
      <c r="H1" s="30"/>
      <c r="I1" s="43"/>
    </row>
    <row r="2" spans="1:9" ht="15" customHeight="1">
      <c r="A2" s="300" t="str">
        <f>Startlist!A1</f>
        <v>54. Saaremaa Rally 2021</v>
      </c>
      <c r="B2" s="300"/>
      <c r="C2" s="301"/>
      <c r="D2" s="301"/>
      <c r="E2" s="301"/>
      <c r="F2" s="301"/>
      <c r="G2" s="301"/>
      <c r="H2" s="301"/>
      <c r="I2" s="301"/>
    </row>
    <row r="3" spans="1:9" ht="15">
      <c r="A3" s="291" t="str">
        <f>Startlist!$F2</f>
        <v>October 08-09, 2021</v>
      </c>
      <c r="B3" s="297"/>
      <c r="C3" s="297"/>
      <c r="D3" s="297"/>
      <c r="E3" s="297"/>
      <c r="F3" s="297"/>
      <c r="G3" s="297"/>
      <c r="H3" s="297"/>
      <c r="I3" s="297"/>
    </row>
    <row r="4" spans="1:9" ht="15">
      <c r="A4" s="291" t="str">
        <f>Startlist!$F3</f>
        <v>Saaremaa</v>
      </c>
      <c r="B4" s="297"/>
      <c r="C4" s="297"/>
      <c r="D4" s="297"/>
      <c r="E4" s="297"/>
      <c r="F4" s="297"/>
      <c r="G4" s="297"/>
      <c r="H4" s="297"/>
      <c r="I4" s="297"/>
    </row>
    <row r="5" spans="1:9" ht="15" customHeight="1">
      <c r="A5" s="189"/>
      <c r="B5" s="189"/>
      <c r="C5" s="92"/>
      <c r="D5" s="155"/>
      <c r="E5" s="30"/>
      <c r="F5" s="30"/>
      <c r="G5" s="30"/>
      <c r="H5" s="30"/>
      <c r="I5" s="44"/>
    </row>
    <row r="6" spans="1:10" ht="15.75" customHeight="1">
      <c r="A6" s="115"/>
      <c r="B6" s="115"/>
      <c r="C6" s="190" t="s">
        <v>3106</v>
      </c>
      <c r="D6" s="120"/>
      <c r="E6" s="115"/>
      <c r="F6" s="115"/>
      <c r="G6" s="115"/>
      <c r="H6" s="115"/>
      <c r="I6" s="119"/>
      <c r="J6" s="78"/>
    </row>
    <row r="7" spans="1:10" ht="12.75">
      <c r="A7" s="236" t="s">
        <v>3121</v>
      </c>
      <c r="B7" s="237" t="s">
        <v>3122</v>
      </c>
      <c r="C7" s="237" t="s">
        <v>2934</v>
      </c>
      <c r="D7" s="232"/>
      <c r="E7" s="233" t="s">
        <v>2922</v>
      </c>
      <c r="F7" s="232"/>
      <c r="G7" s="234" t="s">
        <v>2931</v>
      </c>
      <c r="H7" s="235" t="s">
        <v>2930</v>
      </c>
      <c r="I7" s="238" t="s">
        <v>2924</v>
      </c>
      <c r="J7" s="78"/>
    </row>
    <row r="8" spans="1:10" ht="15" customHeight="1">
      <c r="A8" s="97">
        <v>1</v>
      </c>
      <c r="B8" s="231">
        <f>COUNTIF($D$1:D7,D8)+1</f>
        <v>1</v>
      </c>
      <c r="C8" s="129">
        <v>1</v>
      </c>
      <c r="D8" s="98" t="str">
        <f>IF(VLOOKUP($C8,'Champ Classes'!$A:$E,2,FALSE)="","",VLOOKUP($C8,'Champ Classes'!$A:$E,2,FALSE))</f>
        <v>EMV1</v>
      </c>
      <c r="E8" s="99" t="str">
        <f>CONCATENATE(VLOOKUP(C8,Startlist!B:H,3,FALSE)," / ",VLOOKUP(C8,Startlist!B:H,4,FALSE))</f>
        <v>Georg Gross / Raigo Mōlder</v>
      </c>
      <c r="F8" s="100" t="str">
        <f>VLOOKUP(C8,Startlist!B:F,5,FALSE)</f>
        <v>EST</v>
      </c>
      <c r="G8" s="99" t="str">
        <f>VLOOKUP(C8,Startlist!B:H,7,FALSE)</f>
        <v>Ford Fiesta WRC</v>
      </c>
      <c r="H8" s="99" t="str">
        <f>VLOOKUP(C8,Startlist!B:H,6,FALSE)</f>
        <v>OT RACING</v>
      </c>
      <c r="I8" s="239" t="str">
        <f>IF(VLOOKUP(C8,Results!B:S,18,FALSE)="","Retired",VLOOKUP(C8,Results!B:S,18,FALSE))</f>
        <v> 1:06.59,4</v>
      </c>
      <c r="J8" s="158"/>
    </row>
    <row r="9" spans="1:10" ht="15" customHeight="1">
      <c r="A9" s="97">
        <f>A8+1</f>
        <v>2</v>
      </c>
      <c r="B9" s="231">
        <f>COUNTIF($D$1:D8,D9)+1</f>
        <v>1</v>
      </c>
      <c r="C9" s="129">
        <v>5</v>
      </c>
      <c r="D9" s="98" t="str">
        <f>IF(VLOOKUP($C9,'Champ Classes'!$A:$E,2,FALSE)="","",VLOOKUP($C9,'Champ Classes'!$A:$E,2,FALSE))</f>
        <v>EMV2</v>
      </c>
      <c r="E9" s="99" t="str">
        <f>CONCATENATE(VLOOKUP(C9,Startlist!B:H,3,FALSE)," / ",VLOOKUP(C9,Startlist!B:H,4,FALSE))</f>
        <v>Ken Torn / Kauri Pannas</v>
      </c>
      <c r="F9" s="100" t="str">
        <f>VLOOKUP(C9,Startlist!B:F,5,FALSE)</f>
        <v>EST</v>
      </c>
      <c r="G9" s="99" t="str">
        <f>VLOOKUP(C9,Startlist!B:H,7,FALSE)</f>
        <v>Hyundai I20 NG R5</v>
      </c>
      <c r="H9" s="99" t="str">
        <f>VLOOKUP(C9,Startlist!B:H,6,FALSE)</f>
        <v>HT MOTORSPORT</v>
      </c>
      <c r="I9" s="239" t="str">
        <f>IF(VLOOKUP(C9,Results!B:S,18,FALSE)="","Retired",VLOOKUP(C9,Results!B:S,18,FALSE))</f>
        <v> 1:07.21,7</v>
      </c>
      <c r="J9" s="158"/>
    </row>
    <row r="10" spans="1:10" ht="15" customHeight="1">
      <c r="A10" s="97">
        <f>A9+1</f>
        <v>3</v>
      </c>
      <c r="B10" s="231">
        <f>COUNTIF($D$1:D9,D10)+1</f>
        <v>2</v>
      </c>
      <c r="C10" s="129">
        <v>9</v>
      </c>
      <c r="D10" s="98" t="str">
        <f>IF(VLOOKUP($C10,'Champ Classes'!$A:$E,2,FALSE)="","",VLOOKUP($C10,'Champ Classes'!$A:$E,2,FALSE))</f>
        <v>EMV2</v>
      </c>
      <c r="E10" s="99" t="str">
        <f>CONCATENATE(VLOOKUP(C10,Startlist!B:H,3,FALSE)," / ",VLOOKUP(C10,Startlist!B:H,4,FALSE))</f>
        <v>Robert Virves / Aleks Lesk</v>
      </c>
      <c r="F10" s="100" t="str">
        <f>VLOOKUP(C10,Startlist!B:F,5,FALSE)</f>
        <v>EST</v>
      </c>
      <c r="G10" s="99" t="str">
        <f>VLOOKUP(C10,Startlist!B:H,7,FALSE)</f>
        <v>Volkswagen Polo GTI R5</v>
      </c>
      <c r="H10" s="99" t="str">
        <f>VLOOKUP(C10,Startlist!B:H,6,FALSE)</f>
        <v>PRINTSPORT</v>
      </c>
      <c r="I10" s="239" t="str">
        <f>IF(VLOOKUP(C10,Results!B:S,18,FALSE)="","Retired",VLOOKUP(C10,Results!B:S,18,FALSE))</f>
        <v> 1:07.57,4</v>
      </c>
      <c r="J10" s="158"/>
    </row>
    <row r="11" spans="1:10" ht="15" customHeight="1">
      <c r="A11" s="97">
        <f>A10+1</f>
        <v>4</v>
      </c>
      <c r="B11" s="231">
        <f>COUNTIF($D$1:D10,D11)+1</f>
        <v>3</v>
      </c>
      <c r="C11" s="129">
        <v>2</v>
      </c>
      <c r="D11" s="98" t="str">
        <f>IF(VLOOKUP($C11,'Champ Classes'!$A:$E,2,FALSE)="","",VLOOKUP($C11,'Champ Classes'!$A:$E,2,FALSE))</f>
        <v>EMV2</v>
      </c>
      <c r="E11" s="99" t="str">
        <f>CONCATENATE(VLOOKUP(C11,Startlist!B:H,3,FALSE)," / ",VLOOKUP(C11,Startlist!B:H,4,FALSE))</f>
        <v>Raul Jeets / Andrus Toom</v>
      </c>
      <c r="F11" s="100" t="str">
        <f>VLOOKUP(C11,Startlist!B:F,5,FALSE)</f>
        <v>EST</v>
      </c>
      <c r="G11" s="99" t="str">
        <f>VLOOKUP(C11,Startlist!B:H,7,FALSE)</f>
        <v>Skoda Fabia R5</v>
      </c>
      <c r="H11" s="99" t="str">
        <f>VLOOKUP(C11,Startlist!B:H,6,FALSE)</f>
        <v>TEHASE AUTO</v>
      </c>
      <c r="I11" s="239" t="str">
        <f>IF(VLOOKUP(C11,Results!B:S,18,FALSE)="","Retired",VLOOKUP(C11,Results!B:S,18,FALSE))</f>
        <v> 1:09.01,0</v>
      </c>
      <c r="J11" s="158"/>
    </row>
    <row r="12" spans="1:10" ht="15" customHeight="1">
      <c r="A12" s="97">
        <f>A11+1</f>
        <v>5</v>
      </c>
      <c r="B12" s="231">
        <f>COUNTIF($D$1:D11,D12)+1</f>
        <v>4</v>
      </c>
      <c r="C12" s="129">
        <v>8</v>
      </c>
      <c r="D12" s="98" t="str">
        <f>IF(VLOOKUP($C12,'Champ Classes'!$A:$E,2,FALSE)="","",VLOOKUP($C12,'Champ Classes'!$A:$E,2,FALSE))</f>
        <v>EMV2</v>
      </c>
      <c r="E12" s="99" t="str">
        <f>CONCATENATE(VLOOKUP(C12,Startlist!B:H,3,FALSE)," / ",VLOOKUP(C12,Startlist!B:H,4,FALSE))</f>
        <v>Vladas Jurkevicius / Aisvydas Paliukenas</v>
      </c>
      <c r="F12" s="100" t="str">
        <f>VLOOKUP(C12,Startlist!B:F,5,FALSE)</f>
        <v>LTU</v>
      </c>
      <c r="G12" s="99" t="str">
        <f>VLOOKUP(C12,Startlist!B:H,7,FALSE)</f>
        <v>Skoda Fabia R5</v>
      </c>
      <c r="H12" s="99" t="str">
        <f>VLOOKUP(C12,Startlist!B:H,6,FALSE)</f>
        <v>ATLANTIS RACING</v>
      </c>
      <c r="I12" s="239" t="str">
        <f>IF(VLOOKUP(C12,Results!B:S,18,FALSE)="","Retired",VLOOKUP(C12,Results!B:S,18,FALSE))</f>
        <v> 1:09.01,2</v>
      </c>
      <c r="J12" s="158"/>
    </row>
    <row r="13" spans="1:10" ht="15" customHeight="1">
      <c r="A13" s="97">
        <f aca="true" t="shared" si="0" ref="A13:A59">A12+1</f>
        <v>6</v>
      </c>
      <c r="B13" s="231">
        <f>COUNTIF($D$1:D12,D13)+1</f>
        <v>1</v>
      </c>
      <c r="C13" s="129">
        <v>12</v>
      </c>
      <c r="D13" s="98" t="str">
        <f>IF(VLOOKUP($C13,'Champ Classes'!$A:$E,2,FALSE)="","",VLOOKUP($C13,'Champ Classes'!$A:$E,2,FALSE))</f>
        <v>EMV5</v>
      </c>
      <c r="E13" s="99" t="str">
        <f>CONCATENATE(VLOOKUP(C13,Startlist!B:H,3,FALSE)," / ",VLOOKUP(C13,Startlist!B:H,4,FALSE))</f>
        <v>Timmu Kōrge / Erik Vaasa</v>
      </c>
      <c r="F13" s="100" t="str">
        <f>VLOOKUP(C13,Startlist!B:F,5,FALSE)</f>
        <v>EST</v>
      </c>
      <c r="G13" s="99" t="str">
        <f>VLOOKUP(C13,Startlist!B:H,7,FALSE)</f>
        <v>Mitsubishi Lancer Evo 9</v>
      </c>
      <c r="H13" s="99" t="str">
        <f>VLOOKUP(C13,Startlist!B:H,6,FALSE)</f>
        <v>KUPATAMA MOTORSPORT</v>
      </c>
      <c r="I13" s="239" t="str">
        <f>IF(VLOOKUP(C13,Results!B:S,18,FALSE)="","Retired",VLOOKUP(C13,Results!B:S,18,FALSE))</f>
        <v> 1:09.50,1</v>
      </c>
      <c r="J13" s="158"/>
    </row>
    <row r="14" spans="1:10" ht="15" customHeight="1">
      <c r="A14" s="97">
        <f t="shared" si="0"/>
        <v>7</v>
      </c>
      <c r="B14" s="231">
        <f>COUNTIF($D$1:D13,D14)+1</f>
        <v>5</v>
      </c>
      <c r="C14" s="129">
        <v>6</v>
      </c>
      <c r="D14" s="98" t="str">
        <f>IF(VLOOKUP($C14,'Champ Classes'!$A:$E,2,FALSE)="","",VLOOKUP($C14,'Champ Classes'!$A:$E,2,FALSE))</f>
        <v>EMV2</v>
      </c>
      <c r="E14" s="99" t="str">
        <f>CONCATENATE(VLOOKUP(C14,Startlist!B:H,3,FALSE)," / ",VLOOKUP(C14,Startlist!B:H,4,FALSE))</f>
        <v>Priit Koik / Kristo Tamm</v>
      </c>
      <c r="F14" s="100" t="str">
        <f>VLOOKUP(C14,Startlist!B:F,5,FALSE)</f>
        <v>EST</v>
      </c>
      <c r="G14" s="99" t="str">
        <f>VLOOKUP(C14,Startlist!B:H,7,FALSE)</f>
        <v>Ford Fiesta R5</v>
      </c>
      <c r="H14" s="99" t="str">
        <f>VLOOKUP(C14,Startlist!B:H,6,FALSE)</f>
        <v>OT RACING</v>
      </c>
      <c r="I14" s="239" t="str">
        <f>IF(VLOOKUP(C14,Results!B:S,18,FALSE)="","Retired",VLOOKUP(C14,Results!B:S,18,FALSE))</f>
        <v> 1:11.07,5</v>
      </c>
      <c r="J14" s="158"/>
    </row>
    <row r="15" spans="1:10" ht="15" customHeight="1">
      <c r="A15" s="97">
        <f t="shared" si="0"/>
        <v>8</v>
      </c>
      <c r="B15" s="231">
        <f>COUNTIF($D$1:D14,D15)+1</f>
        <v>2</v>
      </c>
      <c r="C15" s="129">
        <v>14</v>
      </c>
      <c r="D15" s="98" t="str">
        <f>IF(VLOOKUP($C15,'Champ Classes'!$A:$E,2,FALSE)="","",VLOOKUP($C15,'Champ Classes'!$A:$E,2,FALSE))</f>
        <v>EMV5</v>
      </c>
      <c r="E15" s="99" t="str">
        <f>CONCATENATE(VLOOKUP(C15,Startlist!B:H,3,FALSE)," / ",VLOOKUP(C15,Startlist!B:H,4,FALSE))</f>
        <v>Ranno Bundsen / Robert Loshtshenikov</v>
      </c>
      <c r="F15" s="100" t="str">
        <f>VLOOKUP(C15,Startlist!B:F,5,FALSE)</f>
        <v>EST</v>
      </c>
      <c r="G15" s="99" t="str">
        <f>VLOOKUP(C15,Startlist!B:H,7,FALSE)</f>
        <v>Mitsubishi Lancer Evo 7</v>
      </c>
      <c r="H15" s="99" t="str">
        <f>VLOOKUP(C15,Startlist!B:H,6,FALSE)</f>
        <v>A1M MOTORSPORT</v>
      </c>
      <c r="I15" s="239" t="str">
        <f>IF(VLOOKUP(C15,Results!B:S,18,FALSE)="","Retired",VLOOKUP(C15,Results!B:S,18,FALSE))</f>
        <v> 1:11.15,0</v>
      </c>
      <c r="J15" s="158"/>
    </row>
    <row r="16" spans="1:10" ht="15" customHeight="1">
      <c r="A16" s="97">
        <f t="shared" si="0"/>
        <v>9</v>
      </c>
      <c r="B16" s="231">
        <f>COUNTIF($D$1:D15,D16)+1</f>
        <v>3</v>
      </c>
      <c r="C16" s="129">
        <v>17</v>
      </c>
      <c r="D16" s="98" t="str">
        <f>IF(VLOOKUP($C16,'Champ Classes'!$A:$E,2,FALSE)="","",VLOOKUP($C16,'Champ Classes'!$A:$E,2,FALSE))</f>
        <v>EMV5</v>
      </c>
      <c r="E16" s="99" t="str">
        <f>CONCATENATE(VLOOKUP(C16,Startlist!B:H,3,FALSE)," / ",VLOOKUP(C16,Startlist!B:H,4,FALSE))</f>
        <v>Kristo Subi / Raido Subi</v>
      </c>
      <c r="F16" s="100" t="str">
        <f>VLOOKUP(C16,Startlist!B:F,5,FALSE)</f>
        <v>EST</v>
      </c>
      <c r="G16" s="99" t="str">
        <f>VLOOKUP(C16,Startlist!B:H,7,FALSE)</f>
        <v>Mitsubishi Lancer Evo 9</v>
      </c>
      <c r="H16" s="99" t="str">
        <f>VLOOKUP(C16,Startlist!B:H,6,FALSE)</f>
        <v>A1M MOTORSPORT</v>
      </c>
      <c r="I16" s="239" t="str">
        <f>IF(VLOOKUP(C16,Results!B:S,18,FALSE)="","Retired",VLOOKUP(C16,Results!B:S,18,FALSE))</f>
        <v> 1:11.59,2</v>
      </c>
      <c r="J16" s="158"/>
    </row>
    <row r="17" spans="1:10" ht="15" customHeight="1">
      <c r="A17" s="97">
        <f t="shared" si="0"/>
        <v>10</v>
      </c>
      <c r="B17" s="231">
        <f>COUNTIF($D$1:D16,D17)+1</f>
        <v>6</v>
      </c>
      <c r="C17" s="129">
        <v>11</v>
      </c>
      <c r="D17" s="98" t="str">
        <f>IF(VLOOKUP($C17,'Champ Classes'!$A:$E,2,FALSE)="","",VLOOKUP($C17,'Champ Classes'!$A:$E,2,FALSE))</f>
        <v>EMV2</v>
      </c>
      <c r="E17" s="99" t="str">
        <f>CONCATENATE(VLOOKUP(C17,Startlist!B:H,3,FALSE)," / ",VLOOKUP(C17,Startlist!B:H,4,FALSE))</f>
        <v>Mikolaj Kempa / Marcin Szeja</v>
      </c>
      <c r="F17" s="100" t="str">
        <f>VLOOKUP(C17,Startlist!B:F,5,FALSE)</f>
        <v>POL</v>
      </c>
      <c r="G17" s="99" t="str">
        <f>VLOOKUP(C17,Startlist!B:H,7,FALSE)</f>
        <v>Hyundai I20 NG R5</v>
      </c>
      <c r="H17" s="99" t="str">
        <f>VLOOKUP(C17,Startlist!B:H,6,FALSE)</f>
        <v>MIKOLAJ KEMPA</v>
      </c>
      <c r="I17" s="239" t="str">
        <f>IF(VLOOKUP(C17,Results!B:S,18,FALSE)="","Retired",VLOOKUP(C17,Results!B:S,18,FALSE))</f>
        <v> 1:12.09,2</v>
      </c>
      <c r="J17" s="158"/>
    </row>
    <row r="18" spans="1:10" ht="15" customHeight="1">
      <c r="A18" s="97">
        <f t="shared" si="0"/>
        <v>11</v>
      </c>
      <c r="B18" s="231">
        <f>COUNTIF($D$1:D17,D18)+1</f>
        <v>7</v>
      </c>
      <c r="C18" s="129">
        <v>10</v>
      </c>
      <c r="D18" s="98" t="str">
        <f>IF(VLOOKUP($C18,'Champ Classes'!$A:$E,2,FALSE)="","",VLOOKUP($C18,'Champ Classes'!$A:$E,2,FALSE))</f>
        <v>EMV2</v>
      </c>
      <c r="E18" s="99" t="str">
        <f>CONCATENATE(VLOOKUP(C18,Startlist!B:H,3,FALSE)," / ",VLOOKUP(C18,Startlist!B:H,4,FALSE))</f>
        <v>Radik Shaymiev / Maxim Tsvetkov</v>
      </c>
      <c r="F18" s="100" t="str">
        <f>VLOOKUP(C18,Startlist!B:F,5,FALSE)</f>
        <v>RUS</v>
      </c>
      <c r="G18" s="99" t="str">
        <f>VLOOKUP(C18,Startlist!B:H,7,FALSE)</f>
        <v>Hyundai I20 NG R5</v>
      </c>
      <c r="H18" s="99" t="str">
        <f>VLOOKUP(C18,Startlist!B:H,6,FALSE)</f>
        <v>TAIF MOTORSPORT</v>
      </c>
      <c r="I18" s="239" t="str">
        <f>IF(VLOOKUP(C18,Results!B:S,18,FALSE)="","Retired",VLOOKUP(C18,Results!B:S,18,FALSE))</f>
        <v> 1:13.02,5</v>
      </c>
      <c r="J18" s="158"/>
    </row>
    <row r="19" spans="1:10" ht="15" customHeight="1">
      <c r="A19" s="97">
        <f t="shared" si="0"/>
        <v>12</v>
      </c>
      <c r="B19" s="231">
        <f>COUNTIF($D$1:D18,D19)+1</f>
        <v>1</v>
      </c>
      <c r="C19" s="129">
        <v>24</v>
      </c>
      <c r="D19" s="98" t="str">
        <f>IF(VLOOKUP($C19,'Champ Classes'!$A:$E,2,FALSE)="","",VLOOKUP($C19,'Champ Classes'!$A:$E,2,FALSE))</f>
        <v>EMV6</v>
      </c>
      <c r="E19" s="99" t="str">
        <f>CONCATENATE(VLOOKUP(C19,Startlist!B:H,3,FALSE)," / ",VLOOKUP(C19,Startlist!B:H,4,FALSE))</f>
        <v>Taavi Niinemets / Esko Allika</v>
      </c>
      <c r="F19" s="100" t="str">
        <f>VLOOKUP(C19,Startlist!B:F,5,FALSE)</f>
        <v>EST</v>
      </c>
      <c r="G19" s="99" t="str">
        <f>VLOOKUP(C19,Startlist!B:H,7,FALSE)</f>
        <v>BMW M3</v>
      </c>
      <c r="H19" s="99" t="str">
        <f>VLOOKUP(C19,Startlist!B:H,6,FALSE)</f>
        <v>JUURU TEHNIKAKLUBI</v>
      </c>
      <c r="I19" s="239" t="str">
        <f>IF(VLOOKUP(C19,Results!B:S,18,FALSE)="","Retired",VLOOKUP(C19,Results!B:S,18,FALSE))</f>
        <v> 1:13.46,5</v>
      </c>
      <c r="J19" s="158"/>
    </row>
    <row r="20" spans="1:10" ht="15" customHeight="1">
      <c r="A20" s="97">
        <f t="shared" si="0"/>
        <v>13</v>
      </c>
      <c r="B20" s="231">
        <f>COUNTIF($D$1:D19,D20)+1</f>
        <v>2</v>
      </c>
      <c r="C20" s="129">
        <v>21</v>
      </c>
      <c r="D20" s="98" t="str">
        <f>IF(VLOOKUP($C20,'Champ Classes'!$A:$E,2,FALSE)="","",VLOOKUP($C20,'Champ Classes'!$A:$E,2,FALSE))</f>
        <v>EMV6</v>
      </c>
      <c r="E20" s="99" t="str">
        <f>CONCATENATE(VLOOKUP(C20,Startlist!B:H,3,FALSE)," / ",VLOOKUP(C20,Startlist!B:H,4,FALSE))</f>
        <v>Toomas Vask / Taaniel Tigas</v>
      </c>
      <c r="F20" s="100" t="str">
        <f>VLOOKUP(C20,Startlist!B:F,5,FALSE)</f>
        <v>EST</v>
      </c>
      <c r="G20" s="99" t="str">
        <f>VLOOKUP(C20,Startlist!B:H,7,FALSE)</f>
        <v>BMW M3</v>
      </c>
      <c r="H20" s="99" t="str">
        <f>VLOOKUP(C20,Startlist!B:H,6,FALSE)</f>
        <v>MS RACING</v>
      </c>
      <c r="I20" s="239" t="str">
        <f>IF(VLOOKUP(C20,Results!B:S,18,FALSE)="","Retired",VLOOKUP(C20,Results!B:S,18,FALSE))</f>
        <v> 1:14.16,2</v>
      </c>
      <c r="J20" s="158"/>
    </row>
    <row r="21" spans="1:10" ht="15" customHeight="1">
      <c r="A21" s="97">
        <f t="shared" si="0"/>
        <v>14</v>
      </c>
      <c r="B21" s="231">
        <f>COUNTIF($D$1:D20,D21)+1</f>
        <v>4</v>
      </c>
      <c r="C21" s="129">
        <v>40</v>
      </c>
      <c r="D21" s="98" t="str">
        <f>IF(VLOOKUP($C21,'Champ Classes'!$A:$E,2,FALSE)="","",VLOOKUP($C21,'Champ Classes'!$A:$E,2,FALSE))</f>
        <v>EMV5</v>
      </c>
      <c r="E21" s="99" t="str">
        <f>CONCATENATE(VLOOKUP(C21,Startlist!B:H,3,FALSE)," / ",VLOOKUP(C21,Startlist!B:H,4,FALSE))</f>
        <v>Edgars Balodis / Lasma Tole</v>
      </c>
      <c r="F21" s="100" t="str">
        <f>VLOOKUP(C21,Startlist!B:F,5,FALSE)</f>
        <v>LVA</v>
      </c>
      <c r="G21" s="99" t="str">
        <f>VLOOKUP(C21,Startlist!B:H,7,FALSE)</f>
        <v>Mitsubishi Lancer Evo 8</v>
      </c>
      <c r="H21" s="99" t="str">
        <f>VLOOKUP(C21,Startlist!B:H,6,FALSE)</f>
        <v>A1M MOTORSPORT</v>
      </c>
      <c r="I21" s="239" t="str">
        <f>IF(VLOOKUP(C21,Results!B:S,18,FALSE)="","Retired",VLOOKUP(C21,Results!B:S,18,FALSE))</f>
        <v> 1:15.02,3</v>
      </c>
      <c r="J21" s="158"/>
    </row>
    <row r="22" spans="1:10" ht="15" customHeight="1">
      <c r="A22" s="97">
        <f t="shared" si="0"/>
        <v>15</v>
      </c>
      <c r="B22" s="231">
        <f>COUNTIF($D$1:D21,D22)+1</f>
        <v>3</v>
      </c>
      <c r="C22" s="129">
        <v>23</v>
      </c>
      <c r="D22" s="98" t="str">
        <f>IF(VLOOKUP($C22,'Champ Classes'!$A:$E,2,FALSE)="","",VLOOKUP($C22,'Champ Classes'!$A:$E,2,FALSE))</f>
        <v>EMV6</v>
      </c>
      <c r="E22" s="99" t="str">
        <f>CONCATENATE(VLOOKUP(C22,Startlist!B:H,3,FALSE)," / ",VLOOKUP(C22,Startlist!B:H,4,FALSE))</f>
        <v>Raiko Aru / Veiko Kullamäe</v>
      </c>
      <c r="F22" s="100" t="str">
        <f>VLOOKUP(C22,Startlist!B:F,5,FALSE)</f>
        <v>EST</v>
      </c>
      <c r="G22" s="99" t="str">
        <f>VLOOKUP(C22,Startlist!B:H,7,FALSE)</f>
        <v>BMW 1M</v>
      </c>
      <c r="H22" s="99" t="str">
        <f>VLOOKUP(C22,Startlist!B:H,6,FALSE)</f>
        <v>MRF MOTORSPORT</v>
      </c>
      <c r="I22" s="239" t="str">
        <f>IF(VLOOKUP(C22,Results!B:S,18,FALSE)="","Retired",VLOOKUP(C22,Results!B:S,18,FALSE))</f>
        <v> 1:15.22,8</v>
      </c>
      <c r="J22" s="158"/>
    </row>
    <row r="23" spans="1:10" ht="15" customHeight="1">
      <c r="A23" s="97">
        <f t="shared" si="0"/>
        <v>16</v>
      </c>
      <c r="B23" s="231">
        <f>COUNTIF($D$1:D22,D23)+1</f>
        <v>1</v>
      </c>
      <c r="C23" s="129">
        <v>32</v>
      </c>
      <c r="D23" s="98" t="str">
        <f>IF(VLOOKUP($C23,'Champ Classes'!$A:$E,2,FALSE)="","",VLOOKUP($C23,'Champ Classes'!$A:$E,2,FALSE))</f>
        <v>EMV4</v>
      </c>
      <c r="E23" s="99" t="str">
        <f>CONCATENATE(VLOOKUP(C23,Startlist!B:H,3,FALSE)," / ",VLOOKUP(C23,Startlist!B:H,4,FALSE))</f>
        <v>Kaspar Kasari / Rainis Raidma</v>
      </c>
      <c r="F23" s="100" t="str">
        <f>VLOOKUP(C23,Startlist!B:F,5,FALSE)</f>
        <v>EST</v>
      </c>
      <c r="G23" s="99" t="str">
        <f>VLOOKUP(C23,Startlist!B:H,7,FALSE)</f>
        <v>Ford Fiesta</v>
      </c>
      <c r="H23" s="99" t="str">
        <f>VLOOKUP(C23,Startlist!B:H,6,FALSE)</f>
        <v>OT RACING</v>
      </c>
      <c r="I23" s="239" t="str">
        <f>IF(VLOOKUP(C23,Results!B:S,18,FALSE)="","Retired",VLOOKUP(C23,Results!B:S,18,FALSE))</f>
        <v> 1:15.24,8</v>
      </c>
      <c r="J23" s="158"/>
    </row>
    <row r="24" spans="1:9" ht="15">
      <c r="A24" s="97">
        <f t="shared" si="0"/>
        <v>17</v>
      </c>
      <c r="B24" s="231">
        <f>COUNTIF($D$1:D23,D24)+1</f>
        <v>4</v>
      </c>
      <c r="C24" s="129">
        <v>55</v>
      </c>
      <c r="D24" s="98" t="str">
        <f>IF(VLOOKUP($C24,'Champ Classes'!$A:$E,2,FALSE)="","",VLOOKUP($C24,'Champ Classes'!$A:$E,2,FALSE))</f>
        <v>EMV6</v>
      </c>
      <c r="E24" s="99" t="str">
        <f>CONCATENATE(VLOOKUP(C24,Startlist!B:H,3,FALSE)," / ",VLOOKUP(C24,Startlist!B:H,4,FALSE))</f>
        <v>Einar Laipaik / Priit Piir</v>
      </c>
      <c r="F24" s="100" t="str">
        <f>VLOOKUP(C24,Startlist!B:F,5,FALSE)</f>
        <v>EST</v>
      </c>
      <c r="G24" s="99" t="str">
        <f>VLOOKUP(C24,Startlist!B:H,7,FALSE)</f>
        <v>BMW M3</v>
      </c>
      <c r="H24" s="99" t="str">
        <f>VLOOKUP(C24,Startlist!B:H,6,FALSE)</f>
        <v>MS RACING</v>
      </c>
      <c r="I24" s="239" t="str">
        <f>IF(VLOOKUP(C24,Results!B:S,18,FALSE)="","Retired",VLOOKUP(C24,Results!B:S,18,FALSE))</f>
        <v> 1:15.40,7</v>
      </c>
    </row>
    <row r="25" spans="1:9" ht="15">
      <c r="A25" s="97">
        <f t="shared" si="0"/>
        <v>18</v>
      </c>
      <c r="B25" s="231">
        <f>COUNTIF($D$1:D24,D25)+1</f>
        <v>5</v>
      </c>
      <c r="C25" s="129">
        <v>54</v>
      </c>
      <c r="D25" s="98" t="str">
        <f>IF(VLOOKUP($C25,'Champ Classes'!$A:$E,2,FALSE)="","",VLOOKUP($C25,'Champ Classes'!$A:$E,2,FALSE))</f>
        <v>EMV6</v>
      </c>
      <c r="E25" s="99" t="str">
        <f>CONCATENATE(VLOOKUP(C25,Startlist!B:H,3,FALSE)," / ",VLOOKUP(C25,Startlist!B:H,4,FALSE))</f>
        <v>Ott Mesikäpp / Ilmar Pukk</v>
      </c>
      <c r="F25" s="100" t="str">
        <f>VLOOKUP(C25,Startlist!B:F,5,FALSE)</f>
        <v>EST</v>
      </c>
      <c r="G25" s="99" t="str">
        <f>VLOOKUP(C25,Startlist!B:H,7,FALSE)</f>
        <v>BMW M3</v>
      </c>
      <c r="H25" s="99" t="str">
        <f>VLOOKUP(C25,Startlist!B:H,6,FALSE)</f>
        <v>BTR RACING</v>
      </c>
      <c r="I25" s="239" t="str">
        <f>IF(VLOOKUP(C25,Results!B:S,18,FALSE)="","Retired",VLOOKUP(C25,Results!B:S,18,FALSE))</f>
        <v> 1:16.07,4</v>
      </c>
    </row>
    <row r="26" spans="1:9" ht="15">
      <c r="A26" s="97">
        <f t="shared" si="0"/>
        <v>19</v>
      </c>
      <c r="B26" s="231">
        <f>COUNTIF($D$1:D25,D26)+1</f>
        <v>5</v>
      </c>
      <c r="C26" s="129">
        <v>58</v>
      </c>
      <c r="D26" s="98" t="str">
        <f>IF(VLOOKUP($C26,'Champ Classes'!$A:$E,2,FALSE)="","",VLOOKUP($C26,'Champ Classes'!$A:$E,2,FALSE))</f>
        <v>EMV5</v>
      </c>
      <c r="E26" s="99" t="str">
        <f>CONCATENATE(VLOOKUP(C26,Startlist!B:H,3,FALSE)," / ",VLOOKUP(C26,Startlist!B:H,4,FALSE))</f>
        <v>Raik-Karl Aarma / Alo Vahtmäe</v>
      </c>
      <c r="F26" s="100" t="str">
        <f>VLOOKUP(C26,Startlist!B:F,5,FALSE)</f>
        <v>EST</v>
      </c>
      <c r="G26" s="99" t="str">
        <f>VLOOKUP(C26,Startlist!B:H,7,FALSE)</f>
        <v>Mitsubishi Lancer Evo 8</v>
      </c>
      <c r="H26" s="99" t="str">
        <f>VLOOKUP(C26,Startlist!B:H,6,FALSE)</f>
        <v>JUURU TEHNIKAKLUBI</v>
      </c>
      <c r="I26" s="239" t="str">
        <f>IF(VLOOKUP(C26,Results!B:S,18,FALSE)="","Retired",VLOOKUP(C26,Results!B:S,18,FALSE))</f>
        <v> 1:16.19,2</v>
      </c>
    </row>
    <row r="27" spans="1:9" ht="15">
      <c r="A27" s="97">
        <f t="shared" si="0"/>
        <v>20</v>
      </c>
      <c r="B27" s="231">
        <f>COUNTIF($D$1:D26,D27)+1</f>
        <v>1</v>
      </c>
      <c r="C27" s="129">
        <v>449</v>
      </c>
      <c r="D27" s="98" t="str">
        <f>IF(VLOOKUP($C27,'Champ Classes'!$A:$E,2,FALSE)="","",VLOOKUP($C27,'Champ Classes'!$A:$E,2,FALSE))</f>
        <v>EMV3</v>
      </c>
      <c r="E27" s="99" t="str">
        <f>CONCATENATE(VLOOKUP(C27,Startlist!B:H,3,FALSE)," / ",VLOOKUP(C27,Startlist!B:H,4,FALSE))</f>
        <v>Franek Veeber / Sander Pärn</v>
      </c>
      <c r="F27" s="100" t="str">
        <f>VLOOKUP(C27,Startlist!B:F,5,FALSE)</f>
        <v>EST</v>
      </c>
      <c r="G27" s="99" t="str">
        <f>VLOOKUP(C27,Startlist!B:H,7,FALSE)</f>
        <v>Ford Fiesta</v>
      </c>
      <c r="H27" s="99" t="str">
        <f>VLOOKUP(C27,Startlist!B:H,6,FALSE)</f>
        <v>G.M. RACING</v>
      </c>
      <c r="I27" s="239" t="str">
        <f>IF(VLOOKUP(C27,Results!B:S,18,FALSE)="","Retired",VLOOKUP(C27,Results!B:S,18,FALSE))</f>
        <v> 1:16.22,6</v>
      </c>
    </row>
    <row r="28" spans="1:9" ht="15">
      <c r="A28" s="97">
        <f t="shared" si="0"/>
        <v>21</v>
      </c>
      <c r="B28" s="231">
        <f>COUNTIF($D$1:D27,D28)+1</f>
        <v>2</v>
      </c>
      <c r="C28" s="129">
        <v>28</v>
      </c>
      <c r="D28" s="98" t="str">
        <f>IF(VLOOKUP($C28,'Champ Classes'!$A:$E,2,FALSE)="","",VLOOKUP($C28,'Champ Classes'!$A:$E,2,FALSE))</f>
        <v>EMV4</v>
      </c>
      <c r="E28" s="99" t="str">
        <f>CONCATENATE(VLOOKUP(C28,Startlist!B:H,3,FALSE)," / ",VLOOKUP(C28,Startlist!B:H,4,FALSE))</f>
        <v>Karl-Markus Sei / Tanel Kasesalu</v>
      </c>
      <c r="F28" s="100" t="str">
        <f>VLOOKUP(C28,Startlist!B:F,5,FALSE)</f>
        <v>EST</v>
      </c>
      <c r="G28" s="99" t="str">
        <f>VLOOKUP(C28,Startlist!B:H,7,FALSE)</f>
        <v>Ford Fiesta</v>
      </c>
      <c r="H28" s="99" t="str">
        <f>VLOOKUP(C28,Startlist!B:H,6,FALSE)</f>
        <v>ALM MOTORSPORT</v>
      </c>
      <c r="I28" s="239" t="str">
        <f>IF(VLOOKUP(C28,Results!B:S,18,FALSE)="","Retired",VLOOKUP(C28,Results!B:S,18,FALSE))</f>
        <v> 1:16.25,0</v>
      </c>
    </row>
    <row r="29" spans="1:9" ht="15">
      <c r="A29" s="97">
        <f t="shared" si="0"/>
        <v>22</v>
      </c>
      <c r="B29" s="231">
        <f>COUNTIF($D$1:D28,D29)+1</f>
        <v>1</v>
      </c>
      <c r="C29" s="129">
        <v>53</v>
      </c>
      <c r="D29" s="98" t="str">
        <f>IF(VLOOKUP($C29,'Champ Classes'!$A:$E,2,FALSE)="","",VLOOKUP($C29,'Champ Classes'!$A:$E,2,FALSE))</f>
        <v>EMV7</v>
      </c>
      <c r="E29" s="99" t="str">
        <f>CONCATENATE(VLOOKUP(C29,Startlist!B:H,3,FALSE)," / ",VLOOKUP(C29,Startlist!B:H,4,FALSE))</f>
        <v>David Sultanjants / Siim Oja</v>
      </c>
      <c r="F29" s="100" t="str">
        <f>VLOOKUP(C29,Startlist!B:F,5,FALSE)</f>
        <v>EST</v>
      </c>
      <c r="G29" s="99" t="str">
        <f>VLOOKUP(C29,Startlist!B:H,7,FALSE)</f>
        <v>Citroen DS3</v>
      </c>
      <c r="H29" s="99" t="str">
        <f>VLOOKUP(C29,Startlist!B:H,6,FALSE)</f>
        <v>MS RACING</v>
      </c>
      <c r="I29" s="239" t="str">
        <f>IF(VLOOKUP(C29,Results!B:S,18,FALSE)="","Retired",VLOOKUP(C29,Results!B:S,18,FALSE))</f>
        <v> 1:16.29,9</v>
      </c>
    </row>
    <row r="30" spans="1:9" ht="15">
      <c r="A30" s="97">
        <f t="shared" si="0"/>
        <v>23</v>
      </c>
      <c r="B30" s="231">
        <f>COUNTIF($D$1:D29,D30)+1</f>
        <v>1</v>
      </c>
      <c r="C30" s="129">
        <v>33</v>
      </c>
      <c r="D30" s="98" t="str">
        <f>IF(VLOOKUP($C30,'Champ Classes'!$A:$E,2,FALSE)="","",VLOOKUP($C30,'Champ Classes'!$A:$E,2,FALSE))</f>
        <v>EMV8</v>
      </c>
      <c r="E30" s="99" t="str">
        <f>CONCATENATE(VLOOKUP(C30,Startlist!B:H,3,FALSE)," / ",VLOOKUP(C30,Startlist!B:H,4,FALSE))</f>
        <v>Patrick Enok / Rauno Rohtmets</v>
      </c>
      <c r="F30" s="100" t="str">
        <f>VLOOKUP(C30,Startlist!B:F,5,FALSE)</f>
        <v>EST</v>
      </c>
      <c r="G30" s="99" t="str">
        <f>VLOOKUP(C30,Startlist!B:H,7,FALSE)</f>
        <v>Citroen C2 R2 MAX</v>
      </c>
      <c r="H30" s="99" t="str">
        <f>VLOOKUP(C30,Startlist!B:H,6,FALSE)</f>
        <v>CKR ESTONIA</v>
      </c>
      <c r="I30" s="239" t="str">
        <f>IF(VLOOKUP(C30,Results!B:S,18,FALSE)="","Retired",VLOOKUP(C30,Results!B:S,18,FALSE))</f>
        <v> 1:16.39,4</v>
      </c>
    </row>
    <row r="31" spans="1:9" ht="15">
      <c r="A31" s="97">
        <f t="shared" si="0"/>
        <v>24</v>
      </c>
      <c r="B31" s="231">
        <f>COUNTIF($D$1:D30,D31)+1</f>
        <v>6</v>
      </c>
      <c r="C31" s="129">
        <v>68</v>
      </c>
      <c r="D31" s="98" t="str">
        <f>IF(VLOOKUP($C31,'Champ Classes'!$A:$E,2,FALSE)="","",VLOOKUP($C31,'Champ Classes'!$A:$E,2,FALSE))</f>
        <v>EMV6</v>
      </c>
      <c r="E31" s="99" t="str">
        <f>CONCATENATE(VLOOKUP(C31,Startlist!B:H,3,FALSE)," / ",VLOOKUP(C31,Startlist!B:H,4,FALSE))</f>
        <v>Tarmo Lee / Tōnu Nōmmik</v>
      </c>
      <c r="F31" s="100" t="str">
        <f>VLOOKUP(C31,Startlist!B:F,5,FALSE)</f>
        <v>EST</v>
      </c>
      <c r="G31" s="99" t="str">
        <f>VLOOKUP(C31,Startlist!B:H,7,FALSE)</f>
        <v>BMW 320I</v>
      </c>
      <c r="H31" s="99" t="str">
        <f>VLOOKUP(C31,Startlist!B:H,6,FALSE)</f>
        <v>JUURU TEHNIKAKLUBI</v>
      </c>
      <c r="I31" s="239" t="str">
        <f>IF(VLOOKUP(C31,Results!B:S,18,FALSE)="","Retired",VLOOKUP(C31,Results!B:S,18,FALSE))</f>
        <v> 1:17.07,4</v>
      </c>
    </row>
    <row r="32" spans="1:9" ht="15">
      <c r="A32" s="97">
        <f t="shared" si="0"/>
        <v>25</v>
      </c>
      <c r="B32" s="231">
        <f>COUNTIF($D$1:D31,D32)+1</f>
        <v>6</v>
      </c>
      <c r="C32" s="129">
        <v>49</v>
      </c>
      <c r="D32" s="98" t="str">
        <f>IF(VLOOKUP($C32,'Champ Classes'!$A:$E,2,FALSE)="","",VLOOKUP($C32,'Champ Classes'!$A:$E,2,FALSE))</f>
        <v>EMV5</v>
      </c>
      <c r="E32" s="99" t="str">
        <f>CONCATENATE(VLOOKUP(C32,Startlist!B:H,3,FALSE)," / ",VLOOKUP(C32,Startlist!B:H,4,FALSE))</f>
        <v>Margus Reek / Janar Tänak</v>
      </c>
      <c r="F32" s="100" t="str">
        <f>VLOOKUP(C32,Startlist!B:F,5,FALSE)</f>
        <v>EST</v>
      </c>
      <c r="G32" s="99" t="str">
        <f>VLOOKUP(C32,Startlist!B:H,7,FALSE)</f>
        <v>Mitsubishi Lancer Evo 7</v>
      </c>
      <c r="H32" s="99" t="str">
        <f>VLOOKUP(C32,Startlist!B:H,6,FALSE)</f>
        <v>THULE MOTORSPORT</v>
      </c>
      <c r="I32" s="239" t="str">
        <f>IF(VLOOKUP(C32,Results!B:S,18,FALSE)="","Retired",VLOOKUP(C32,Results!B:S,18,FALSE))</f>
        <v> 1:17.44,4</v>
      </c>
    </row>
    <row r="33" spans="1:9" ht="15">
      <c r="A33" s="97">
        <f t="shared" si="0"/>
        <v>26</v>
      </c>
      <c r="B33" s="231">
        <f>COUNTIF($D$1:D32,D33)+1</f>
        <v>7</v>
      </c>
      <c r="C33" s="129">
        <v>78</v>
      </c>
      <c r="D33" s="98" t="str">
        <f>IF(VLOOKUP($C33,'Champ Classes'!$A:$E,2,FALSE)="","",VLOOKUP($C33,'Champ Classes'!$A:$E,2,FALSE))</f>
        <v>EMV6</v>
      </c>
      <c r="E33" s="99" t="str">
        <f>CONCATENATE(VLOOKUP(C33,Startlist!B:H,3,FALSE)," / ",VLOOKUP(C33,Startlist!B:H,4,FALSE))</f>
        <v>Argo Kuutok / Vallo Pleesi</v>
      </c>
      <c r="F33" s="100" t="str">
        <f>VLOOKUP(C33,Startlist!B:F,5,FALSE)</f>
        <v>EST</v>
      </c>
      <c r="G33" s="99" t="str">
        <f>VLOOKUP(C33,Startlist!B:H,7,FALSE)</f>
        <v>BMW M3</v>
      </c>
      <c r="H33" s="99" t="str">
        <f>VLOOKUP(C33,Startlist!B:H,6,FALSE)</f>
        <v>BTR RACING 2</v>
      </c>
      <c r="I33" s="239" t="str">
        <f>IF(VLOOKUP(C33,Results!B:S,18,FALSE)="","Retired",VLOOKUP(C33,Results!B:S,18,FALSE))</f>
        <v> 1:17.44,9</v>
      </c>
    </row>
    <row r="34" spans="1:9" ht="15">
      <c r="A34" s="97">
        <f t="shared" si="0"/>
        <v>27</v>
      </c>
      <c r="B34" s="231">
        <f>COUNTIF($D$1:D33,D34)+1</f>
        <v>2</v>
      </c>
      <c r="C34" s="129">
        <v>81</v>
      </c>
      <c r="D34" s="98" t="str">
        <f>IF(VLOOKUP($C34,'Champ Classes'!$A:$E,2,FALSE)="","",VLOOKUP($C34,'Champ Classes'!$A:$E,2,FALSE))</f>
        <v>EMV7</v>
      </c>
      <c r="E34" s="99" t="str">
        <f>CONCATENATE(VLOOKUP(C34,Startlist!B:H,3,FALSE)," / ",VLOOKUP(C34,Startlist!B:H,4,FALSE))</f>
        <v>Olavi Paju / Martin Kuris</v>
      </c>
      <c r="F34" s="100" t="str">
        <f>VLOOKUP(C34,Startlist!B:F,5,FALSE)</f>
        <v>EST</v>
      </c>
      <c r="G34" s="99" t="str">
        <f>VLOOKUP(C34,Startlist!B:H,7,FALSE)</f>
        <v>Renault Clio</v>
      </c>
      <c r="H34" s="99" t="str">
        <f>VLOOKUP(C34,Startlist!B:H,6,FALSE)</f>
        <v>SAR-TECH MOTORSPORT</v>
      </c>
      <c r="I34" s="239" t="str">
        <f>IF(VLOOKUP(C34,Results!B:S,18,FALSE)="","Retired",VLOOKUP(C34,Results!B:S,18,FALSE))</f>
        <v> 1:18.00,3</v>
      </c>
    </row>
    <row r="35" spans="1:9" ht="15">
      <c r="A35" s="97">
        <f t="shared" si="0"/>
        <v>28</v>
      </c>
      <c r="B35" s="231">
        <f>COUNTIF($D$1:D34,D35)+1</f>
        <v>8</v>
      </c>
      <c r="C35" s="129">
        <v>79</v>
      </c>
      <c r="D35" s="98" t="str">
        <f>IF(VLOOKUP($C35,'Champ Classes'!$A:$E,2,FALSE)="","",VLOOKUP($C35,'Champ Classes'!$A:$E,2,FALSE))</f>
        <v>EMV6</v>
      </c>
      <c r="E35" s="99" t="str">
        <f>CONCATENATE(VLOOKUP(C35,Startlist!B:H,3,FALSE)," / ",VLOOKUP(C35,Startlist!B:H,4,FALSE))</f>
        <v>Kristen Volkov / Mirko Kaunis</v>
      </c>
      <c r="F35" s="100" t="str">
        <f>VLOOKUP(C35,Startlist!B:F,5,FALSE)</f>
        <v>EST</v>
      </c>
      <c r="G35" s="99" t="str">
        <f>VLOOKUP(C35,Startlist!B:H,7,FALSE)</f>
        <v>BMW M3</v>
      </c>
      <c r="H35" s="99" t="str">
        <f>VLOOKUP(C35,Startlist!B:H,6,FALSE)</f>
        <v>G.M. RACING</v>
      </c>
      <c r="I35" s="239" t="str">
        <f>IF(VLOOKUP(C35,Results!B:S,18,FALSE)="","Retired",VLOOKUP(C35,Results!B:S,18,FALSE))</f>
        <v> 1:18.09,8</v>
      </c>
    </row>
    <row r="36" spans="1:9" ht="15">
      <c r="A36" s="97">
        <f t="shared" si="0"/>
        <v>29</v>
      </c>
      <c r="B36" s="231">
        <f>COUNTIF($D$1:D35,D36)+1</f>
        <v>9</v>
      </c>
      <c r="C36" s="129">
        <v>63</v>
      </c>
      <c r="D36" s="98" t="str">
        <f>IF(VLOOKUP($C36,'Champ Classes'!$A:$E,2,FALSE)="","",VLOOKUP($C36,'Champ Classes'!$A:$E,2,FALSE))</f>
        <v>EMV6</v>
      </c>
      <c r="E36" s="99" t="str">
        <f>CONCATENATE(VLOOKUP(C36,Startlist!B:H,3,FALSE)," / ",VLOOKUP(C36,Startlist!B:H,4,FALSE))</f>
        <v>Karl Jalakas / Janek Kundrats</v>
      </c>
      <c r="F36" s="100" t="str">
        <f>VLOOKUP(C36,Startlist!B:F,5,FALSE)</f>
        <v>EST</v>
      </c>
      <c r="G36" s="99" t="str">
        <f>VLOOKUP(C36,Startlist!B:H,7,FALSE)</f>
        <v>BMW 330I</v>
      </c>
      <c r="H36" s="99" t="str">
        <f>VLOOKUP(C36,Startlist!B:H,6,FALSE)</f>
        <v>PIHTLA RT</v>
      </c>
      <c r="I36" s="239" t="str">
        <f>IF(VLOOKUP(C36,Results!B:S,18,FALSE)="","Retired",VLOOKUP(C36,Results!B:S,18,FALSE))</f>
        <v> 1:18.11,3</v>
      </c>
    </row>
    <row r="37" spans="1:9" ht="15">
      <c r="A37" s="97">
        <f t="shared" si="0"/>
        <v>30</v>
      </c>
      <c r="B37" s="231">
        <f>COUNTIF($D$1:D36,D37)+1</f>
        <v>2</v>
      </c>
      <c r="C37" s="129">
        <v>37</v>
      </c>
      <c r="D37" s="98" t="str">
        <f>IF(VLOOKUP($C37,'Champ Classes'!$A:$E,2,FALSE)="","",VLOOKUP($C37,'Champ Classes'!$A:$E,2,FALSE))</f>
        <v>EMV8</v>
      </c>
      <c r="E37" s="99" t="str">
        <f>CONCATENATE(VLOOKUP(C37,Startlist!B:H,3,FALSE)," / ",VLOOKUP(C37,Startlist!B:H,4,FALSE))</f>
        <v>Patrick Juhe / Rauno Orupōld</v>
      </c>
      <c r="F37" s="100" t="str">
        <f>VLOOKUP(C37,Startlist!B:F,5,FALSE)</f>
        <v>EST</v>
      </c>
      <c r="G37" s="99" t="str">
        <f>VLOOKUP(C37,Startlist!B:H,7,FALSE)</f>
        <v>Honda Civic</v>
      </c>
      <c r="H37" s="99" t="str">
        <f>VLOOKUP(C37,Startlist!B:H,6,FALSE)</f>
        <v>BTR RACING</v>
      </c>
      <c r="I37" s="239" t="str">
        <f>IF(VLOOKUP(C37,Results!B:S,18,FALSE)="","Retired",VLOOKUP(C37,Results!B:S,18,FALSE))</f>
        <v> 1:18.40,9</v>
      </c>
    </row>
    <row r="38" spans="1:9" ht="15">
      <c r="A38" s="97">
        <f t="shared" si="0"/>
        <v>31</v>
      </c>
      <c r="B38" s="231">
        <f>COUNTIF($D$1:D37,D38)+1</f>
        <v>7</v>
      </c>
      <c r="C38" s="129">
        <v>119</v>
      </c>
      <c r="D38" s="98" t="str">
        <f>IF(VLOOKUP($C38,'Champ Classes'!$A:$E,2,FALSE)="","",VLOOKUP($C38,'Champ Classes'!$A:$E,2,FALSE))</f>
        <v>EMV5</v>
      </c>
      <c r="E38" s="99" t="str">
        <f>CONCATENATE(VLOOKUP(C38,Startlist!B:H,3,FALSE)," / ",VLOOKUP(C38,Startlist!B:H,4,FALSE))</f>
        <v>Timo Tooming / Karl Koosa</v>
      </c>
      <c r="F38" s="100" t="str">
        <f>VLOOKUP(C38,Startlist!B:F,5,FALSE)</f>
        <v>EST</v>
      </c>
      <c r="G38" s="99" t="str">
        <f>VLOOKUP(C38,Startlist!B:H,7,FALSE)</f>
        <v>Subaru Impreza</v>
      </c>
      <c r="H38" s="99" t="str">
        <f>VLOOKUP(C38,Startlist!B:H,6,FALSE)</f>
        <v>CUEKS RACING</v>
      </c>
      <c r="I38" s="239" t="str">
        <f>IF(VLOOKUP(C38,Results!B:S,18,FALSE)="","Retired",VLOOKUP(C38,Results!B:S,18,FALSE))</f>
        <v> 1:19.07,2</v>
      </c>
    </row>
    <row r="39" spans="1:9" ht="15">
      <c r="A39" s="97">
        <f t="shared" si="0"/>
        <v>32</v>
      </c>
      <c r="B39" s="231">
        <f>COUNTIF($D$1:D38,D39)+1</f>
        <v>8</v>
      </c>
      <c r="C39" s="129">
        <v>50</v>
      </c>
      <c r="D39" s="98" t="str">
        <f>IF(VLOOKUP($C39,'Champ Classes'!$A:$E,2,FALSE)="","",VLOOKUP($C39,'Champ Classes'!$A:$E,2,FALSE))</f>
        <v>EMV5</v>
      </c>
      <c r="E39" s="99" t="str">
        <f>CONCATENATE(VLOOKUP(C39,Startlist!B:H,3,FALSE)," / ",VLOOKUP(C39,Startlist!B:H,4,FALSE))</f>
        <v>Janno Pagar / Magnus Lepp</v>
      </c>
      <c r="F39" s="100" t="str">
        <f>VLOOKUP(C39,Startlist!B:F,5,FALSE)</f>
        <v>EST</v>
      </c>
      <c r="G39" s="99" t="str">
        <f>VLOOKUP(C39,Startlist!B:H,7,FALSE)</f>
        <v>Mitsubishi Lancer Evo 9</v>
      </c>
      <c r="H39" s="99" t="str">
        <f>VLOOKUP(C39,Startlist!B:H,6,FALSE)</f>
        <v>A1M MOTORSPORT 2</v>
      </c>
      <c r="I39" s="239" t="str">
        <f>IF(VLOOKUP(C39,Results!B:S,18,FALSE)="","Retired",VLOOKUP(C39,Results!B:S,18,FALSE))</f>
        <v> 1:19.32,4</v>
      </c>
    </row>
    <row r="40" spans="1:9" ht="15">
      <c r="A40" s="97">
        <f t="shared" si="0"/>
        <v>33</v>
      </c>
      <c r="B40" s="231">
        <f>COUNTIF($D$1:D39,D40)+1</f>
        <v>3</v>
      </c>
      <c r="C40" s="129">
        <v>73</v>
      </c>
      <c r="D40" s="98" t="str">
        <f>IF(VLOOKUP($C40,'Champ Classes'!$A:$E,2,FALSE)="","",VLOOKUP($C40,'Champ Classes'!$A:$E,2,FALSE))</f>
        <v>EMV7</v>
      </c>
      <c r="E40" s="99" t="str">
        <f>CONCATENATE(VLOOKUP(C40,Startlist!B:H,3,FALSE)," / ",VLOOKUP(C40,Startlist!B:H,4,FALSE))</f>
        <v>Karmo Karelson / Karol Pert</v>
      </c>
      <c r="F40" s="100" t="str">
        <f>VLOOKUP(C40,Startlist!B:F,5,FALSE)</f>
        <v>EST</v>
      </c>
      <c r="G40" s="99" t="str">
        <f>VLOOKUP(C40,Startlist!B:H,7,FALSE)</f>
        <v>Honda Civic Type-R</v>
      </c>
      <c r="H40" s="99" t="str">
        <f>VLOOKUP(C40,Startlist!B:H,6,FALSE)</f>
        <v>MRF MOTORSPORT</v>
      </c>
      <c r="I40" s="239" t="str">
        <f>IF(VLOOKUP(C40,Results!B:S,18,FALSE)="","Retired",VLOOKUP(C40,Results!B:S,18,FALSE))</f>
        <v> 1:19.50,1</v>
      </c>
    </row>
    <row r="41" spans="1:9" ht="15">
      <c r="A41" s="97">
        <f t="shared" si="0"/>
        <v>34</v>
      </c>
      <c r="B41" s="231">
        <f>COUNTIF($D$1:D40,D41)+1</f>
        <v>10</v>
      </c>
      <c r="C41" s="129">
        <v>77</v>
      </c>
      <c r="D41" s="98" t="str">
        <f>IF(VLOOKUP($C41,'Champ Classes'!$A:$E,2,FALSE)="","",VLOOKUP($C41,'Champ Classes'!$A:$E,2,FALSE))</f>
        <v>EMV6</v>
      </c>
      <c r="E41" s="99" t="str">
        <f>CONCATENATE(VLOOKUP(C41,Startlist!B:H,3,FALSE)," / ",VLOOKUP(C41,Startlist!B:H,4,FALSE))</f>
        <v>Mihkel Mändla / Kaur Teder</v>
      </c>
      <c r="F41" s="100" t="str">
        <f>VLOOKUP(C41,Startlist!B:F,5,FALSE)</f>
        <v>EST</v>
      </c>
      <c r="G41" s="99" t="str">
        <f>VLOOKUP(C41,Startlist!B:H,7,FALSE)</f>
        <v>BMW M3</v>
      </c>
      <c r="H41" s="99" t="str">
        <f>VLOOKUP(C41,Startlist!B:H,6,FALSE)</f>
        <v>BTR RACING 2</v>
      </c>
      <c r="I41" s="239" t="str">
        <f>IF(VLOOKUP(C41,Results!B:S,18,FALSE)="","Retired",VLOOKUP(C41,Results!B:S,18,FALSE))</f>
        <v> 1:19.52,4</v>
      </c>
    </row>
    <row r="42" spans="1:9" ht="15">
      <c r="A42" s="97">
        <f t="shared" si="0"/>
        <v>35</v>
      </c>
      <c r="B42" s="231">
        <f>COUNTIF($D$1:D41,D42)+1</f>
        <v>11</v>
      </c>
      <c r="C42" s="129">
        <v>84</v>
      </c>
      <c r="D42" s="98" t="str">
        <f>IF(VLOOKUP($C42,'Champ Classes'!$A:$E,2,FALSE)="","",VLOOKUP($C42,'Champ Classes'!$A:$E,2,FALSE))</f>
        <v>EMV6</v>
      </c>
      <c r="E42" s="99" t="str">
        <f>CONCATENATE(VLOOKUP(C42,Startlist!B:H,3,FALSE)," / ",VLOOKUP(C42,Startlist!B:H,4,FALSE))</f>
        <v>Siim Järveots / Priit Järveots</v>
      </c>
      <c r="F42" s="100" t="str">
        <f>VLOOKUP(C42,Startlist!B:F,5,FALSE)</f>
        <v>EST</v>
      </c>
      <c r="G42" s="99" t="str">
        <f>VLOOKUP(C42,Startlist!B:H,7,FALSE)</f>
        <v>BMW 318</v>
      </c>
      <c r="H42" s="99" t="str">
        <f>VLOOKUP(C42,Startlist!B:H,6,FALSE)</f>
        <v>PIHTLA RT</v>
      </c>
      <c r="I42" s="239" t="str">
        <f>IF(VLOOKUP(C42,Results!B:S,18,FALSE)="","Retired",VLOOKUP(C42,Results!B:S,18,FALSE))</f>
        <v> 1:19.53,4</v>
      </c>
    </row>
    <row r="43" spans="1:9" ht="15">
      <c r="A43" s="97">
        <f t="shared" si="0"/>
        <v>36</v>
      </c>
      <c r="B43" s="231">
        <f>COUNTIF($D$1:D42,D43)+1</f>
        <v>9</v>
      </c>
      <c r="C43" s="129">
        <v>59</v>
      </c>
      <c r="D43" s="98" t="str">
        <f>IF(VLOOKUP($C43,'Champ Classes'!$A:$E,2,FALSE)="","",VLOOKUP($C43,'Champ Classes'!$A:$E,2,FALSE))</f>
        <v>EMV5</v>
      </c>
      <c r="E43" s="99" t="str">
        <f>CONCATENATE(VLOOKUP(C43,Startlist!B:H,3,FALSE)," / ",VLOOKUP(C43,Startlist!B:H,4,FALSE))</f>
        <v>Tarmo Bortnik / Rainer Niinepuu</v>
      </c>
      <c r="F43" s="100" t="str">
        <f>VLOOKUP(C43,Startlist!B:F,5,FALSE)</f>
        <v>EST</v>
      </c>
      <c r="G43" s="99" t="str">
        <f>VLOOKUP(C43,Startlist!B:H,7,FALSE)</f>
        <v>Mitsubishi Lancer Evo 8</v>
      </c>
      <c r="H43" s="99" t="str">
        <f>VLOOKUP(C43,Startlist!B:H,6,FALSE)</f>
        <v>KUPATAMA MOTORSPORT</v>
      </c>
      <c r="I43" s="239" t="str">
        <f>IF(VLOOKUP(C43,Results!B:S,18,FALSE)="","Retired",VLOOKUP(C43,Results!B:S,18,FALSE))</f>
        <v> 1:20.00,0</v>
      </c>
    </row>
    <row r="44" spans="1:9" ht="15">
      <c r="A44" s="97">
        <f t="shared" si="0"/>
        <v>37</v>
      </c>
      <c r="B44" s="231">
        <f>COUNTIF($D$1:D43,D44)+1</f>
        <v>3</v>
      </c>
      <c r="C44" s="129">
        <v>39</v>
      </c>
      <c r="D44" s="98" t="str">
        <f>IF(VLOOKUP($C44,'Champ Classes'!$A:$E,2,FALSE)="","",VLOOKUP($C44,'Champ Classes'!$A:$E,2,FALSE))</f>
        <v>EMV8</v>
      </c>
      <c r="E44" s="99" t="str">
        <f>CONCATENATE(VLOOKUP(C44,Startlist!B:H,3,FALSE)," / ",VLOOKUP(C44,Startlist!B:H,4,FALSE))</f>
        <v>Karl-Kenneth Neuhaus / Inga Reimal</v>
      </c>
      <c r="F44" s="100" t="str">
        <f>VLOOKUP(C44,Startlist!B:F,5,FALSE)</f>
        <v>EST</v>
      </c>
      <c r="G44" s="99" t="str">
        <f>VLOOKUP(C44,Startlist!B:H,7,FALSE)</f>
        <v>Honda Civic</v>
      </c>
      <c r="H44" s="99" t="str">
        <f>VLOOKUP(C44,Startlist!B:H,6,FALSE)</f>
        <v>THULE MOTORSPORT</v>
      </c>
      <c r="I44" s="239" t="str">
        <f>IF(VLOOKUP(C44,Results!B:S,18,FALSE)="","Retired",VLOOKUP(C44,Results!B:S,18,FALSE))</f>
        <v> 1:20.46,9</v>
      </c>
    </row>
    <row r="45" spans="1:9" ht="15">
      <c r="A45" s="97">
        <f t="shared" si="0"/>
        <v>38</v>
      </c>
      <c r="B45" s="231">
        <f>COUNTIF($D$1:D44,D45)+1</f>
        <v>4</v>
      </c>
      <c r="C45" s="129">
        <v>105</v>
      </c>
      <c r="D45" s="98" t="str">
        <f>IF(VLOOKUP($C45,'Champ Classes'!$A:$E,2,FALSE)="","",VLOOKUP($C45,'Champ Classes'!$A:$E,2,FALSE))</f>
        <v>EMV8</v>
      </c>
      <c r="E45" s="99" t="str">
        <f>CONCATENATE(VLOOKUP(C45,Startlist!B:H,3,FALSE)," / ",VLOOKUP(C45,Startlist!B:H,4,FALSE))</f>
        <v>Priit Guljajev / Gerdi Guljajev</v>
      </c>
      <c r="F45" s="100" t="str">
        <f>VLOOKUP(C45,Startlist!B:F,5,FALSE)</f>
        <v>EST</v>
      </c>
      <c r="G45" s="99" t="str">
        <f>VLOOKUP(C45,Startlist!B:H,7,FALSE)</f>
        <v>Nissan Sunny</v>
      </c>
      <c r="H45" s="99" t="str">
        <f>VLOOKUP(C45,Startlist!B:H,6,FALSE)</f>
        <v>VÄNDRA TSK</v>
      </c>
      <c r="I45" s="239" t="str">
        <f>IF(VLOOKUP(C45,Results!B:S,18,FALSE)="","Retired",VLOOKUP(C45,Results!B:S,18,FALSE))</f>
        <v> 1:21.07,9</v>
      </c>
    </row>
    <row r="46" spans="1:9" ht="15">
      <c r="A46" s="97">
        <f t="shared" si="0"/>
        <v>39</v>
      </c>
      <c r="B46" s="231">
        <f>COUNTIF($D$1:D45,D46)+1</f>
        <v>5</v>
      </c>
      <c r="C46" s="129">
        <v>94</v>
      </c>
      <c r="D46" s="98" t="str">
        <f>IF(VLOOKUP($C46,'Champ Classes'!$A:$E,2,FALSE)="","",VLOOKUP($C46,'Champ Classes'!$A:$E,2,FALSE))</f>
        <v>EMV8</v>
      </c>
      <c r="E46" s="99" t="str">
        <f>CONCATENATE(VLOOKUP(C46,Startlist!B:H,3,FALSE)," / ",VLOOKUP(C46,Startlist!B:H,4,FALSE))</f>
        <v>Siim Nōmme / Indrek Hioväin</v>
      </c>
      <c r="F46" s="100" t="str">
        <f>VLOOKUP(C46,Startlist!B:F,5,FALSE)</f>
        <v>EST</v>
      </c>
      <c r="G46" s="99" t="str">
        <f>VLOOKUP(C46,Startlist!B:H,7,FALSE)</f>
        <v>Honda Civic</v>
      </c>
      <c r="H46" s="99" t="str">
        <f>VLOOKUP(C46,Startlist!B:H,6,FALSE)</f>
        <v>MILREM MOTORSPORT</v>
      </c>
      <c r="I46" s="239" t="str">
        <f>IF(VLOOKUP(C46,Results!B:S,18,FALSE)="","Retired",VLOOKUP(C46,Results!B:S,18,FALSE))</f>
        <v> 1:21.21,1</v>
      </c>
    </row>
    <row r="47" spans="1:9" ht="15">
      <c r="A47" s="97">
        <f t="shared" si="0"/>
        <v>40</v>
      </c>
      <c r="B47" s="231">
        <f>COUNTIF($D$1:D46,D47)+1</f>
        <v>12</v>
      </c>
      <c r="C47" s="129">
        <v>116</v>
      </c>
      <c r="D47" s="98" t="str">
        <f>IF(VLOOKUP($C47,'Champ Classes'!$A:$E,2,FALSE)="","",VLOOKUP($C47,'Champ Classes'!$A:$E,2,FALSE))</f>
        <v>EMV6</v>
      </c>
      <c r="E47" s="99" t="str">
        <f>CONCATENATE(VLOOKUP(C47,Startlist!B:H,3,FALSE)," / ",VLOOKUP(C47,Startlist!B:H,4,FALSE))</f>
        <v>Maero Pruul / Karel Kastein</v>
      </c>
      <c r="F47" s="100" t="str">
        <f>VLOOKUP(C47,Startlist!B:F,5,FALSE)</f>
        <v>EST</v>
      </c>
      <c r="G47" s="99" t="str">
        <f>VLOOKUP(C47,Startlist!B:H,7,FALSE)</f>
        <v>BMW Compact</v>
      </c>
      <c r="H47" s="99" t="str">
        <f>VLOOKUP(C47,Startlist!B:H,6,FALSE)</f>
        <v>KAUR MOTORSPORT</v>
      </c>
      <c r="I47" s="239" t="str">
        <f>IF(VLOOKUP(C47,Results!B:S,18,FALSE)="","Retired",VLOOKUP(C47,Results!B:S,18,FALSE))</f>
        <v> 1:21.28,2</v>
      </c>
    </row>
    <row r="48" spans="1:9" ht="15">
      <c r="A48" s="97">
        <f t="shared" si="0"/>
        <v>41</v>
      </c>
      <c r="B48" s="231">
        <f>COUNTIF($D$1:D47,D48)+1</f>
        <v>4</v>
      </c>
      <c r="C48" s="129">
        <v>87</v>
      </c>
      <c r="D48" s="98" t="str">
        <f>IF(VLOOKUP($C48,'Champ Classes'!$A:$E,2,FALSE)="","",VLOOKUP($C48,'Champ Classes'!$A:$E,2,FALSE))</f>
        <v>EMV7</v>
      </c>
      <c r="E48" s="99" t="str">
        <f>CONCATENATE(VLOOKUP(C48,Startlist!B:H,3,FALSE)," / ",VLOOKUP(C48,Startlist!B:H,4,FALSE))</f>
        <v>Janar Lehtniit / Paavo Pajuväli</v>
      </c>
      <c r="F48" s="100" t="str">
        <f>VLOOKUP(C48,Startlist!B:F,5,FALSE)</f>
        <v>EST</v>
      </c>
      <c r="G48" s="99" t="str">
        <f>VLOOKUP(C48,Startlist!B:H,7,FALSE)</f>
        <v>Ford Escort RS2000</v>
      </c>
      <c r="H48" s="99" t="str">
        <f>VLOOKUP(C48,Startlist!B:H,6,FALSE)</f>
        <v>ERKI SPORT</v>
      </c>
      <c r="I48" s="239" t="str">
        <f>IF(VLOOKUP(C48,Results!B:S,18,FALSE)="","Retired",VLOOKUP(C48,Results!B:S,18,FALSE))</f>
        <v> 1:21.28,3</v>
      </c>
    </row>
    <row r="49" spans="1:9" ht="15">
      <c r="A49" s="97">
        <f t="shared" si="0"/>
        <v>42</v>
      </c>
      <c r="B49" s="231">
        <f>COUNTIF($D$1:D48,D49)+1</f>
        <v>13</v>
      </c>
      <c r="C49" s="129">
        <v>114</v>
      </c>
      <c r="D49" s="98" t="str">
        <f>IF(VLOOKUP($C49,'Champ Classes'!$A:$E,2,FALSE)="","",VLOOKUP($C49,'Champ Classes'!$A:$E,2,FALSE))</f>
        <v>EMV6</v>
      </c>
      <c r="E49" s="99" t="str">
        <f>CONCATENATE(VLOOKUP(C49,Startlist!B:H,3,FALSE)," / ",VLOOKUP(C49,Startlist!B:H,4,FALSE))</f>
        <v>Markus Pruul / Geito Reek</v>
      </c>
      <c r="F49" s="100" t="str">
        <f>VLOOKUP(C49,Startlist!B:F,5,FALSE)</f>
        <v>EST</v>
      </c>
      <c r="G49" s="99" t="str">
        <f>VLOOKUP(C49,Startlist!B:H,7,FALSE)</f>
        <v>BMW Compact</v>
      </c>
      <c r="H49" s="99" t="str">
        <f>VLOOKUP(C49,Startlist!B:H,6,FALSE)</f>
        <v>PIHTLA RT</v>
      </c>
      <c r="I49" s="239" t="str">
        <f>IF(VLOOKUP(C49,Results!B:S,18,FALSE)="","Retired",VLOOKUP(C49,Results!B:S,18,FALSE))</f>
        <v> 1:21.33,0</v>
      </c>
    </row>
    <row r="50" spans="1:9" ht="15">
      <c r="A50" s="97">
        <f t="shared" si="0"/>
        <v>43</v>
      </c>
      <c r="B50" s="231">
        <f>COUNTIF($D$1:D49,D50)+1</f>
        <v>6</v>
      </c>
      <c r="C50" s="129">
        <v>91</v>
      </c>
      <c r="D50" s="98" t="str">
        <f>IF(VLOOKUP($C50,'Champ Classes'!$A:$E,2,FALSE)="","",VLOOKUP($C50,'Champ Classes'!$A:$E,2,FALSE))</f>
        <v>EMV8</v>
      </c>
      <c r="E50" s="99" t="str">
        <f>CONCATENATE(VLOOKUP(C50,Startlist!B:H,3,FALSE)," / ",VLOOKUP(C50,Startlist!B:H,4,FALSE))</f>
        <v>Raigo Vilbiks / Hellu Smorodin</v>
      </c>
      <c r="F50" s="100" t="str">
        <f>VLOOKUP(C50,Startlist!B:F,5,FALSE)</f>
        <v>EST</v>
      </c>
      <c r="G50" s="99" t="str">
        <f>VLOOKUP(C50,Startlist!B:H,7,FALSE)</f>
        <v>Lada Samara</v>
      </c>
      <c r="H50" s="99" t="str">
        <f>VLOOKUP(C50,Startlist!B:H,6,FALSE)</f>
        <v>KAUR MOTORSPORT</v>
      </c>
      <c r="I50" s="239" t="str">
        <f>IF(VLOOKUP(C50,Results!B:S,18,FALSE)="","Retired",VLOOKUP(C50,Results!B:S,18,FALSE))</f>
        <v> 1:21.34,2</v>
      </c>
    </row>
    <row r="51" spans="1:9" ht="15">
      <c r="A51" s="97">
        <f t="shared" si="0"/>
        <v>44</v>
      </c>
      <c r="B51" s="231">
        <f>COUNTIF($D$1:D50,D51)+1</f>
        <v>5</v>
      </c>
      <c r="C51" s="206">
        <v>82</v>
      </c>
      <c r="D51" s="98" t="str">
        <f>IF(VLOOKUP($C51,'Champ Classes'!$A:$E,2,FALSE)="","",VLOOKUP($C51,'Champ Classes'!$A:$E,2,FALSE))</f>
        <v>EMV7</v>
      </c>
      <c r="E51" s="99" t="str">
        <f>CONCATENATE(VLOOKUP(C51,Startlist!B:H,3,FALSE)," / ",VLOOKUP(C51,Startlist!B:H,4,FALSE))</f>
        <v>Pranko Kōrgesaar / Priit Kōrgesaar</v>
      </c>
      <c r="F51" s="100" t="str">
        <f>VLOOKUP(C51,Startlist!B:F,5,FALSE)</f>
        <v>EST</v>
      </c>
      <c r="G51" s="99" t="str">
        <f>VLOOKUP(C51,Startlist!B:H,7,FALSE)</f>
        <v>BMW Compact E36</v>
      </c>
      <c r="H51" s="99" t="str">
        <f>VLOOKUP(C51,Startlist!B:H,6,FALSE)</f>
        <v>BTR RACING</v>
      </c>
      <c r="I51" s="239" t="str">
        <f>IF(VLOOKUP(C51,Results!B:S,18,FALSE)="","Retired",VLOOKUP(C51,Results!B:S,18,FALSE))</f>
        <v> 1:21.43,1</v>
      </c>
    </row>
    <row r="52" spans="1:9" ht="15">
      <c r="A52" s="97">
        <f t="shared" si="0"/>
        <v>45</v>
      </c>
      <c r="B52" s="231">
        <f>COUNTIF($D$1:D51,D52)+1</f>
        <v>6</v>
      </c>
      <c r="C52" s="129">
        <v>110</v>
      </c>
      <c r="D52" s="98" t="str">
        <f>IF(VLOOKUP($C52,'Champ Classes'!$A:$E,2,FALSE)="","",VLOOKUP($C52,'Champ Classes'!$A:$E,2,FALSE))</f>
        <v>EMV7</v>
      </c>
      <c r="E52" s="99" t="str">
        <f>CONCATENATE(VLOOKUP(C52,Startlist!B:H,3,FALSE)," / ",VLOOKUP(C52,Startlist!B:H,4,FALSE))</f>
        <v>Raigo Uusjärv / Kristo Parve</v>
      </c>
      <c r="F52" s="100" t="str">
        <f>VLOOKUP(C52,Startlist!B:F,5,FALSE)</f>
        <v>EST</v>
      </c>
      <c r="G52" s="99" t="str">
        <f>VLOOKUP(C52,Startlist!B:H,7,FALSE)</f>
        <v>Honda Civic Type-R</v>
      </c>
      <c r="H52" s="99" t="str">
        <f>VLOOKUP(C52,Startlist!B:H,6,FALSE)</f>
        <v>MURAKAS RACING TEAM</v>
      </c>
      <c r="I52" s="239" t="str">
        <f>IF(VLOOKUP(C52,Results!B:S,18,FALSE)="","Retired",VLOOKUP(C52,Results!B:S,18,FALSE))</f>
        <v> 1:21.51,1</v>
      </c>
    </row>
    <row r="53" spans="1:9" ht="15">
      <c r="A53" s="97">
        <f t="shared" si="0"/>
        <v>46</v>
      </c>
      <c r="B53" s="231">
        <f>COUNTIF($D$1:D52,D53)+1</f>
        <v>14</v>
      </c>
      <c r="C53" s="129">
        <v>88</v>
      </c>
      <c r="D53" s="98" t="str">
        <f>IF(VLOOKUP($C53,'Champ Classes'!$A:$E,2,FALSE)="","",VLOOKUP($C53,'Champ Classes'!$A:$E,2,FALSE))</f>
        <v>EMV6</v>
      </c>
      <c r="E53" s="99" t="str">
        <f>CONCATENATE(VLOOKUP(C53,Startlist!B:H,3,FALSE)," / ",VLOOKUP(C53,Startlist!B:H,4,FALSE))</f>
        <v>Tiit Pōlluäär / Rasmus Vaher</v>
      </c>
      <c r="F53" s="100" t="str">
        <f>VLOOKUP(C53,Startlist!B:F,5,FALSE)</f>
        <v>EST</v>
      </c>
      <c r="G53" s="99" t="str">
        <f>VLOOKUP(C53,Startlist!B:H,7,FALSE)</f>
        <v>BMW M3</v>
      </c>
      <c r="H53" s="99" t="str">
        <f>VLOOKUP(C53,Startlist!B:H,6,FALSE)</f>
        <v>PIHTLA RT</v>
      </c>
      <c r="I53" s="239" t="str">
        <f>IF(VLOOKUP(C53,Results!B:S,18,FALSE)="","Retired",VLOOKUP(C53,Results!B:S,18,FALSE))</f>
        <v> 1:21.55,0</v>
      </c>
    </row>
    <row r="54" spans="1:9" ht="15">
      <c r="A54" s="97">
        <f t="shared" si="0"/>
        <v>47</v>
      </c>
      <c r="B54" s="231">
        <f>COUNTIF($D$1:D53,D54)+1</f>
        <v>7</v>
      </c>
      <c r="C54" s="129">
        <v>97</v>
      </c>
      <c r="D54" s="98" t="str">
        <f>IF(VLOOKUP($C54,'Champ Classes'!$A:$E,2,FALSE)="","",VLOOKUP($C54,'Champ Classes'!$A:$E,2,FALSE))</f>
        <v>EMV8</v>
      </c>
      <c r="E54" s="99" t="str">
        <f>CONCATENATE(VLOOKUP(C54,Startlist!B:H,3,FALSE)," / ",VLOOKUP(C54,Startlist!B:H,4,FALSE))</f>
        <v>Kristo Laadre / Andres Lichtfeldt</v>
      </c>
      <c r="F54" s="100" t="str">
        <f>VLOOKUP(C54,Startlist!B:F,5,FALSE)</f>
        <v>EST</v>
      </c>
      <c r="G54" s="99" t="str">
        <f>VLOOKUP(C54,Startlist!B:H,7,FALSE)</f>
        <v>Toyota Starlet</v>
      </c>
      <c r="H54" s="99" t="str">
        <f>VLOOKUP(C54,Startlist!B:H,6,FALSE)</f>
        <v>THULE MOTORSPORT</v>
      </c>
      <c r="I54" s="239" t="str">
        <f>IF(VLOOKUP(C54,Results!B:S,18,FALSE)="","Retired",VLOOKUP(C54,Results!B:S,18,FALSE))</f>
        <v> 1:22.15,0</v>
      </c>
    </row>
    <row r="55" spans="1:9" ht="15">
      <c r="A55" s="97">
        <f t="shared" si="0"/>
        <v>48</v>
      </c>
      <c r="B55" s="231">
        <f>COUNTIF($D$1:D54,D55)+1</f>
        <v>15</v>
      </c>
      <c r="C55" s="129">
        <v>90</v>
      </c>
      <c r="D55" s="98" t="str">
        <f>IF(VLOOKUP($C55,'Champ Classes'!$A:$E,2,FALSE)="","",VLOOKUP($C55,'Champ Classes'!$A:$E,2,FALSE))</f>
        <v>EMV6</v>
      </c>
      <c r="E55" s="99" t="str">
        <f>CONCATENATE(VLOOKUP(C55,Startlist!B:H,3,FALSE)," / ",VLOOKUP(C55,Startlist!B:H,4,FALSE))</f>
        <v>Taavi Sink / Enri Tiitson</v>
      </c>
      <c r="F55" s="100" t="str">
        <f>VLOOKUP(C55,Startlist!B:F,5,FALSE)</f>
        <v>EST</v>
      </c>
      <c r="G55" s="99" t="str">
        <f>VLOOKUP(C55,Startlist!B:H,7,FALSE)</f>
        <v>BMW 328</v>
      </c>
      <c r="H55" s="99" t="str">
        <f>VLOOKUP(C55,Startlist!B:H,6,FALSE)</f>
        <v>SAR-TECH MOTORSPORT</v>
      </c>
      <c r="I55" s="239" t="str">
        <f>IF(VLOOKUP(C55,Results!B:S,18,FALSE)="","Retired",VLOOKUP(C55,Results!B:S,18,FALSE))</f>
        <v> 1:22.29,1</v>
      </c>
    </row>
    <row r="56" spans="1:9" ht="15">
      <c r="A56" s="97">
        <f t="shared" si="0"/>
        <v>49</v>
      </c>
      <c r="B56" s="231">
        <f>COUNTIF($D$1:D55,D56)+1</f>
        <v>8</v>
      </c>
      <c r="C56" s="129">
        <v>96</v>
      </c>
      <c r="D56" s="98" t="str">
        <f>IF(VLOOKUP($C56,'Champ Classes'!$A:$E,2,FALSE)="","",VLOOKUP($C56,'Champ Classes'!$A:$E,2,FALSE))</f>
        <v>EMV8</v>
      </c>
      <c r="E56" s="99" t="str">
        <f>CONCATENATE(VLOOKUP(C56,Startlist!B:H,3,FALSE)," / ",VLOOKUP(C56,Startlist!B:H,4,FALSE))</f>
        <v>Lauri Peegel / Anti Eelmets</v>
      </c>
      <c r="F56" s="100" t="str">
        <f>VLOOKUP(C56,Startlist!B:F,5,FALSE)</f>
        <v>EST</v>
      </c>
      <c r="G56" s="99" t="str">
        <f>VLOOKUP(C56,Startlist!B:H,7,FALSE)</f>
        <v>Honda Civic</v>
      </c>
      <c r="H56" s="99" t="str">
        <f>VLOOKUP(C56,Startlist!B:H,6,FALSE)</f>
        <v>PIHTLA RT</v>
      </c>
      <c r="I56" s="239" t="str">
        <f>IF(VLOOKUP(C56,Results!B:S,18,FALSE)="","Retired",VLOOKUP(C56,Results!B:S,18,FALSE))</f>
        <v> 1:22.36,2</v>
      </c>
    </row>
    <row r="57" spans="1:9" ht="15">
      <c r="A57" s="97">
        <f t="shared" si="0"/>
        <v>50</v>
      </c>
      <c r="B57" s="231">
        <f>COUNTIF($D$1:D56,D57)+1</f>
        <v>16</v>
      </c>
      <c r="C57" s="129">
        <v>98</v>
      </c>
      <c r="D57" s="98" t="str">
        <f>IF(VLOOKUP($C57,'Champ Classes'!$A:$E,2,FALSE)="","",VLOOKUP($C57,'Champ Classes'!$A:$E,2,FALSE))</f>
        <v>EMV6</v>
      </c>
      <c r="E57" s="99" t="str">
        <f>CONCATENATE(VLOOKUP(C57,Startlist!B:H,3,FALSE)," / ",VLOOKUP(C57,Startlist!B:H,4,FALSE))</f>
        <v>Ants Uustalu / Jaan Ohtra</v>
      </c>
      <c r="F57" s="100" t="str">
        <f>VLOOKUP(C57,Startlist!B:F,5,FALSE)</f>
        <v>EST</v>
      </c>
      <c r="G57" s="99" t="str">
        <f>VLOOKUP(C57,Startlist!B:H,7,FALSE)</f>
        <v>BMW Coupe</v>
      </c>
      <c r="H57" s="99" t="str">
        <f>VLOOKUP(C57,Startlist!B:H,6,FALSE)</f>
        <v>KAUR MOTORSPORT</v>
      </c>
      <c r="I57" s="239" t="str">
        <f>IF(VLOOKUP(C57,Results!B:S,18,FALSE)="","Retired",VLOOKUP(C57,Results!B:S,18,FALSE))</f>
        <v> 1:23.00,2</v>
      </c>
    </row>
    <row r="58" spans="1:9" ht="15">
      <c r="A58" s="97">
        <f t="shared" si="0"/>
        <v>51</v>
      </c>
      <c r="B58" s="231">
        <f>COUNTIF($D$1:D57,D58)+1</f>
        <v>17</v>
      </c>
      <c r="C58" s="129">
        <v>102</v>
      </c>
      <c r="D58" s="98" t="str">
        <f>IF(VLOOKUP($C58,'Champ Classes'!$A:$E,2,FALSE)="","",VLOOKUP($C58,'Champ Classes'!$A:$E,2,FALSE))</f>
        <v>EMV6</v>
      </c>
      <c r="E58" s="99" t="str">
        <f>CONCATENATE(VLOOKUP(C58,Startlist!B:H,3,FALSE)," / ",VLOOKUP(C58,Startlist!B:H,4,FALSE))</f>
        <v>Toomas Klemmer / Kaili Klemmer</v>
      </c>
      <c r="F58" s="100" t="str">
        <f>VLOOKUP(C58,Startlist!B:F,5,FALSE)</f>
        <v>EST</v>
      </c>
      <c r="G58" s="99" t="str">
        <f>VLOOKUP(C58,Startlist!B:H,7,FALSE)</f>
        <v>BMW 323I</v>
      </c>
      <c r="H58" s="99" t="str">
        <f>VLOOKUP(C58,Startlist!B:H,6,FALSE)</f>
        <v>MRF MOTORSPORT</v>
      </c>
      <c r="I58" s="239" t="str">
        <f>IF(VLOOKUP(C58,Results!B:S,18,FALSE)="","Retired",VLOOKUP(C58,Results!B:S,18,FALSE))</f>
        <v> 1:23.03,1</v>
      </c>
    </row>
    <row r="59" spans="1:9" ht="15">
      <c r="A59" s="97">
        <f t="shared" si="0"/>
        <v>52</v>
      </c>
      <c r="B59" s="231">
        <f>COUNTIF($D$1:D58,D59)+1</f>
        <v>18</v>
      </c>
      <c r="C59" s="129">
        <v>117</v>
      </c>
      <c r="D59" s="98" t="str">
        <f>IF(VLOOKUP($C59,'Champ Classes'!$A:$E,2,FALSE)="","",VLOOKUP($C59,'Champ Classes'!$A:$E,2,FALSE))</f>
        <v>EMV6</v>
      </c>
      <c r="E59" s="99" t="str">
        <f>CONCATENATE(VLOOKUP(C59,Startlist!B:H,3,FALSE)," / ",VLOOKUP(C59,Startlist!B:H,4,FALSE))</f>
        <v>Mart Loitjärv / Geilo Valdmann</v>
      </c>
      <c r="F59" s="100" t="str">
        <f>VLOOKUP(C59,Startlist!B:F,5,FALSE)</f>
        <v>EST</v>
      </c>
      <c r="G59" s="99" t="str">
        <f>VLOOKUP(C59,Startlist!B:H,7,FALSE)</f>
        <v>BMW 325</v>
      </c>
      <c r="H59" s="99" t="str">
        <f>VLOOKUP(C59,Startlist!B:H,6,FALSE)</f>
        <v>JUURU TEHNIKAKLUBI 2</v>
      </c>
      <c r="I59" s="239" t="str">
        <f>IF(VLOOKUP(C59,Results!B:S,18,FALSE)="","Retired",VLOOKUP(C59,Results!B:S,18,FALSE))</f>
        <v> 1:23.45,6</v>
      </c>
    </row>
    <row r="60" spans="1:9" ht="15">
      <c r="A60" s="97">
        <f aca="true" t="shared" si="1" ref="A60:A81">A59+1</f>
        <v>53</v>
      </c>
      <c r="B60" s="231">
        <f>COUNTIF($D$1:D59,D60)+1</f>
        <v>1</v>
      </c>
      <c r="C60" s="129">
        <v>122</v>
      </c>
      <c r="D60" s="98" t="str">
        <f>IF(VLOOKUP($C60,'Champ Classes'!$A:$E,2,FALSE)="","",VLOOKUP($C60,'Champ Classes'!$A:$E,2,FALSE))</f>
        <v>EMV9</v>
      </c>
      <c r="E60" s="99" t="str">
        <f>CONCATENATE(VLOOKUP(C60,Startlist!B:H,3,FALSE)," / ",VLOOKUP(C60,Startlist!B:H,4,FALSE))</f>
        <v>Tarmo Silt / Raido Loel</v>
      </c>
      <c r="F60" s="100" t="str">
        <f>VLOOKUP(C60,Startlist!B:F,5,FALSE)</f>
        <v>EST</v>
      </c>
      <c r="G60" s="99" t="str">
        <f>VLOOKUP(C60,Startlist!B:H,7,FALSE)</f>
        <v>Gaz 51</v>
      </c>
      <c r="H60" s="99" t="str">
        <f>VLOOKUP(C60,Startlist!B:H,6,FALSE)</f>
        <v>MÄRJAMAA RALLY TEAM</v>
      </c>
      <c r="I60" s="239" t="str">
        <f>IF(VLOOKUP(C60,Results!B:S,18,FALSE)="","Retired",VLOOKUP(C60,Results!B:S,18,FALSE))</f>
        <v> 1:24.53,7</v>
      </c>
    </row>
    <row r="61" spans="1:9" ht="15">
      <c r="A61" s="97">
        <f t="shared" si="1"/>
        <v>54</v>
      </c>
      <c r="B61" s="231">
        <f>COUNTIF($D$1:D60,D61)+1</f>
        <v>7</v>
      </c>
      <c r="C61" s="129">
        <v>113</v>
      </c>
      <c r="D61" s="98" t="str">
        <f>IF(VLOOKUP($C61,'Champ Classes'!$A:$E,2,FALSE)="","",VLOOKUP($C61,'Champ Classes'!$A:$E,2,FALSE))</f>
        <v>EMV7</v>
      </c>
      <c r="E61" s="99" t="str">
        <f>CONCATENATE(VLOOKUP(C61,Startlist!B:H,3,FALSE)," / ",VLOOKUP(C61,Startlist!B:H,4,FALSE))</f>
        <v>Rauno Ollema / Kristjan Must</v>
      </c>
      <c r="F61" s="100" t="str">
        <f>VLOOKUP(C61,Startlist!B:F,5,FALSE)</f>
        <v>EST</v>
      </c>
      <c r="G61" s="99" t="str">
        <f>VLOOKUP(C61,Startlist!B:H,7,FALSE)</f>
        <v>BMW Compact E36</v>
      </c>
      <c r="H61" s="99" t="str">
        <f>VLOOKUP(C61,Startlist!B:H,6,FALSE)</f>
        <v>SK VILLU</v>
      </c>
      <c r="I61" s="239" t="str">
        <f>IF(VLOOKUP(C61,Results!B:S,18,FALSE)="","Retired",VLOOKUP(C61,Results!B:S,18,FALSE))</f>
        <v> 1:24.58,5</v>
      </c>
    </row>
    <row r="62" spans="1:9" ht="15">
      <c r="A62" s="97">
        <f t="shared" si="1"/>
        <v>55</v>
      </c>
      <c r="B62" s="231">
        <f>COUNTIF($D$1:D61,D62)+1</f>
        <v>10</v>
      </c>
      <c r="C62" s="129">
        <v>104</v>
      </c>
      <c r="D62" s="98" t="str">
        <f>IF(VLOOKUP($C62,'Champ Classes'!$A:$E,2,FALSE)="","",VLOOKUP($C62,'Champ Classes'!$A:$E,2,FALSE))</f>
        <v>EMV5</v>
      </c>
      <c r="E62" s="99" t="str">
        <f>CONCATENATE(VLOOKUP(C62,Startlist!B:H,3,FALSE)," / ",VLOOKUP(C62,Startlist!B:H,4,FALSE))</f>
        <v>Tarmo Kangur / Mikk-Sander Laubert</v>
      </c>
      <c r="F62" s="100" t="str">
        <f>VLOOKUP(C62,Startlist!B:F,5,FALSE)</f>
        <v>EST</v>
      </c>
      <c r="G62" s="99" t="str">
        <f>VLOOKUP(C62,Startlist!B:H,7,FALSE)</f>
        <v>Subaru Impreza</v>
      </c>
      <c r="H62" s="99" t="str">
        <f>VLOOKUP(C62,Startlist!B:H,6,FALSE)</f>
        <v>MS RACING</v>
      </c>
      <c r="I62" s="239" t="str">
        <f>IF(VLOOKUP(C62,Results!B:S,18,FALSE)="","Retired",VLOOKUP(C62,Results!B:S,18,FALSE))</f>
        <v> 1:25.33,6</v>
      </c>
    </row>
    <row r="63" spans="1:9" ht="15">
      <c r="A63" s="97">
        <f t="shared" si="1"/>
        <v>56</v>
      </c>
      <c r="B63" s="231">
        <f>COUNTIF($D$1:D62,D63)+1</f>
        <v>2</v>
      </c>
      <c r="C63" s="129">
        <v>123</v>
      </c>
      <c r="D63" s="98" t="str">
        <f>IF(VLOOKUP($C63,'Champ Classes'!$A:$E,2,FALSE)="","",VLOOKUP($C63,'Champ Classes'!$A:$E,2,FALSE))</f>
        <v>EMV9</v>
      </c>
      <c r="E63" s="99" t="str">
        <f>CONCATENATE(VLOOKUP(C63,Startlist!B:H,3,FALSE)," / ",VLOOKUP(C63,Startlist!B:H,4,FALSE))</f>
        <v>Rainer Tuberik / Allar Heina</v>
      </c>
      <c r="F63" s="100" t="str">
        <f>VLOOKUP(C63,Startlist!B:F,5,FALSE)</f>
        <v>EST</v>
      </c>
      <c r="G63" s="99" t="str">
        <f>VLOOKUP(C63,Startlist!B:H,7,FALSE)</f>
        <v>Gaz 51</v>
      </c>
      <c r="H63" s="99" t="str">
        <f>VLOOKUP(C63,Startlist!B:H,6,FALSE)</f>
        <v>JUURU TEHNIKAKLUBI</v>
      </c>
      <c r="I63" s="239" t="str">
        <f>IF(VLOOKUP(C63,Results!B:S,18,FALSE)="","Retired",VLOOKUP(C63,Results!B:S,18,FALSE))</f>
        <v> 1:26.02,0</v>
      </c>
    </row>
    <row r="64" spans="1:9" ht="15">
      <c r="A64" s="97">
        <f t="shared" si="1"/>
        <v>57</v>
      </c>
      <c r="B64" s="231">
        <f>COUNTIF($D$1:D63,D64)+1</f>
        <v>11</v>
      </c>
      <c r="C64" s="129">
        <v>65</v>
      </c>
      <c r="D64" s="98" t="str">
        <f>IF(VLOOKUP($C64,'Champ Classes'!$A:$E,2,FALSE)="","",VLOOKUP($C64,'Champ Classes'!$A:$E,2,FALSE))</f>
        <v>EMV5</v>
      </c>
      <c r="E64" s="99" t="str">
        <f>CONCATENATE(VLOOKUP(C64,Startlist!B:H,3,FALSE)," / ",VLOOKUP(C64,Startlist!B:H,4,FALSE))</f>
        <v>Janek Vallask / Kaupo Vana</v>
      </c>
      <c r="F64" s="100" t="str">
        <f>VLOOKUP(C64,Startlist!B:F,5,FALSE)</f>
        <v>EST</v>
      </c>
      <c r="G64" s="99" t="str">
        <f>VLOOKUP(C64,Startlist!B:H,7,FALSE)</f>
        <v>Subaru Impreza</v>
      </c>
      <c r="H64" s="99" t="str">
        <f>VLOOKUP(C64,Startlist!B:H,6,FALSE)</f>
        <v>MS RACING</v>
      </c>
      <c r="I64" s="239" t="str">
        <f>IF(VLOOKUP(C64,Results!B:S,18,FALSE)="","Retired",VLOOKUP(C64,Results!B:S,18,FALSE))</f>
        <v> 1:26.11,2</v>
      </c>
    </row>
    <row r="65" spans="1:9" ht="15">
      <c r="A65" s="97">
        <f t="shared" si="1"/>
        <v>58</v>
      </c>
      <c r="B65" s="231">
        <f>COUNTIF($D$1:D64,D65)+1</f>
        <v>8</v>
      </c>
      <c r="C65" s="129">
        <v>83</v>
      </c>
      <c r="D65" s="98" t="str">
        <f>IF(VLOOKUP($C65,'Champ Classes'!$A:$E,2,FALSE)="","",VLOOKUP($C65,'Champ Classes'!$A:$E,2,FALSE))</f>
        <v>EMV7</v>
      </c>
      <c r="E65" s="99" t="str">
        <f>CONCATENATE(VLOOKUP(C65,Startlist!B:H,3,FALSE)," / ",VLOOKUP(C65,Startlist!B:H,4,FALSE))</f>
        <v>Erkki Jürgenson / Oti Maat</v>
      </c>
      <c r="F65" s="100" t="str">
        <f>VLOOKUP(C65,Startlist!B:F,5,FALSE)</f>
        <v>EST</v>
      </c>
      <c r="G65" s="99" t="str">
        <f>VLOOKUP(C65,Startlist!B:H,7,FALSE)</f>
        <v>BMW 318 IS</v>
      </c>
      <c r="H65" s="99" t="str">
        <f>VLOOKUP(C65,Startlist!B:H,6,FALSE)</f>
        <v>MS RACING</v>
      </c>
      <c r="I65" s="239" t="str">
        <f>IF(VLOOKUP(C65,Results!B:S,18,FALSE)="","Retired",VLOOKUP(C65,Results!B:S,18,FALSE))</f>
        <v> 1:26.18,4</v>
      </c>
    </row>
    <row r="66" spans="1:9" ht="15">
      <c r="A66" s="97">
        <f t="shared" si="1"/>
        <v>59</v>
      </c>
      <c r="B66" s="231">
        <f>COUNTIF($D$1:D65,D66)+1</f>
        <v>3</v>
      </c>
      <c r="C66" s="129">
        <v>121</v>
      </c>
      <c r="D66" s="98" t="str">
        <f>IF(VLOOKUP($C66,'Champ Classes'!$A:$E,2,FALSE)="","",VLOOKUP($C66,'Champ Classes'!$A:$E,2,FALSE))</f>
        <v>EMV9</v>
      </c>
      <c r="E66" s="99" t="str">
        <f>CONCATENATE(VLOOKUP(C66,Startlist!B:H,3,FALSE)," / ",VLOOKUP(C66,Startlist!B:H,4,FALSE))</f>
        <v>Veiko Liukanen / Toivo Liukanen</v>
      </c>
      <c r="F66" s="100" t="str">
        <f>VLOOKUP(C66,Startlist!B:F,5,FALSE)</f>
        <v>EST</v>
      </c>
      <c r="G66" s="99" t="str">
        <f>VLOOKUP(C66,Startlist!B:H,7,FALSE)</f>
        <v>Gaz 51</v>
      </c>
      <c r="H66" s="99" t="str">
        <f>VLOOKUP(C66,Startlist!B:H,6,FALSE)</f>
        <v>MÄRJAMAA RALLY TEAM</v>
      </c>
      <c r="I66" s="239" t="str">
        <f>IF(VLOOKUP(C66,Results!B:S,18,FALSE)="","Retired",VLOOKUP(C66,Results!B:S,18,FALSE))</f>
        <v> 1:27.15,0</v>
      </c>
    </row>
    <row r="67" spans="1:9" ht="15">
      <c r="A67" s="97">
        <f t="shared" si="1"/>
        <v>60</v>
      </c>
      <c r="B67" s="231">
        <f>COUNTIF($D$1:D66,D67)+1</f>
        <v>4</v>
      </c>
      <c r="C67" s="129">
        <v>127</v>
      </c>
      <c r="D67" s="98" t="str">
        <f>IF(VLOOKUP($C67,'Champ Classes'!$A:$E,2,FALSE)="","",VLOOKUP($C67,'Champ Classes'!$A:$E,2,FALSE))</f>
        <v>EMV9</v>
      </c>
      <c r="E67" s="99" t="str">
        <f>CONCATENATE(VLOOKUP(C67,Startlist!B:H,3,FALSE)," / ",VLOOKUP(C67,Startlist!B:H,4,FALSE))</f>
        <v>Martin Leemets / Gunnar Heina</v>
      </c>
      <c r="F67" s="100" t="str">
        <f>VLOOKUP(C67,Startlist!B:F,5,FALSE)</f>
        <v>EST</v>
      </c>
      <c r="G67" s="99" t="str">
        <f>VLOOKUP(C67,Startlist!B:H,7,FALSE)</f>
        <v>Gaz 51</v>
      </c>
      <c r="H67" s="99" t="str">
        <f>VLOOKUP(C67,Startlist!B:H,6,FALSE)</f>
        <v>GAZ RALLIKLUBI</v>
      </c>
      <c r="I67" s="239" t="str">
        <f>IF(VLOOKUP(C67,Results!B:S,18,FALSE)="","Retired",VLOOKUP(C67,Results!B:S,18,FALSE))</f>
        <v> 1:27.30,3</v>
      </c>
    </row>
    <row r="68" spans="1:9" ht="15">
      <c r="A68" s="97">
        <f t="shared" si="1"/>
        <v>61</v>
      </c>
      <c r="B68" s="231">
        <f>COUNTIF($D$1:D67,D68)+1</f>
        <v>5</v>
      </c>
      <c r="C68" s="129">
        <v>125</v>
      </c>
      <c r="D68" s="98" t="str">
        <f>IF(VLOOKUP($C68,'Champ Classes'!$A:$E,2,FALSE)="","",VLOOKUP($C68,'Champ Classes'!$A:$E,2,FALSE))</f>
        <v>EMV9</v>
      </c>
      <c r="E68" s="99" t="str">
        <f>CONCATENATE(VLOOKUP(C68,Startlist!B:H,3,FALSE)," / ",VLOOKUP(C68,Startlist!B:H,4,FALSE))</f>
        <v>Janno Kamp / Karmo Kamp</v>
      </c>
      <c r="F68" s="100" t="str">
        <f>VLOOKUP(C68,Startlist!B:F,5,FALSE)</f>
        <v>EST</v>
      </c>
      <c r="G68" s="99" t="str">
        <f>VLOOKUP(C68,Startlist!B:H,7,FALSE)</f>
        <v>Gaz 51</v>
      </c>
      <c r="H68" s="99" t="str">
        <f>VLOOKUP(C68,Startlist!B:H,6,FALSE)</f>
        <v>MÄRJAMAA RALLY TEAM</v>
      </c>
      <c r="I68" s="239" t="str">
        <f>IF(VLOOKUP(C68,Results!B:S,18,FALSE)="","Retired",VLOOKUP(C68,Results!B:S,18,FALSE))</f>
        <v> 1:28.14,4</v>
      </c>
    </row>
    <row r="69" spans="1:9" ht="15">
      <c r="A69" s="97">
        <f t="shared" si="1"/>
        <v>62</v>
      </c>
      <c r="B69" s="231">
        <f>COUNTIF($D$1:D68,D69)+1</f>
        <v>9</v>
      </c>
      <c r="C69" s="129">
        <v>108</v>
      </c>
      <c r="D69" s="98" t="str">
        <f>IF(VLOOKUP($C69,'Champ Classes'!$A:$E,2,FALSE)="","",VLOOKUP($C69,'Champ Classes'!$A:$E,2,FALSE))</f>
        <v>EMV8</v>
      </c>
      <c r="E69" s="99" t="str">
        <f>CONCATENATE(VLOOKUP(C69,Startlist!B:H,3,FALSE)," / ",VLOOKUP(C69,Startlist!B:H,4,FALSE))</f>
        <v>Stern Ilves / Jonar Ilves</v>
      </c>
      <c r="F69" s="100" t="str">
        <f>VLOOKUP(C69,Startlist!B:F,5,FALSE)</f>
        <v>EST</v>
      </c>
      <c r="G69" s="99" t="str">
        <f>VLOOKUP(C69,Startlist!B:H,7,FALSE)</f>
        <v>IZ 412</v>
      </c>
      <c r="H69" s="99" t="str">
        <f>VLOOKUP(C69,Startlist!B:H,6,FALSE)</f>
        <v>MILREM MOTORSPORT</v>
      </c>
      <c r="I69" s="239" t="str">
        <f>IF(VLOOKUP(C69,Results!B:S,18,FALSE)="","Retired",VLOOKUP(C69,Results!B:S,18,FALSE))</f>
        <v> 1:29.07,7</v>
      </c>
    </row>
    <row r="70" spans="1:9" ht="15">
      <c r="A70" s="97">
        <f t="shared" si="1"/>
        <v>63</v>
      </c>
      <c r="B70" s="231">
        <f>COUNTIF($D$1:D69,D70)+1</f>
        <v>6</v>
      </c>
      <c r="C70" s="129">
        <v>129</v>
      </c>
      <c r="D70" s="98" t="str">
        <f>IF(VLOOKUP($C70,'Champ Classes'!$A:$E,2,FALSE)="","",VLOOKUP($C70,'Champ Classes'!$A:$E,2,FALSE))</f>
        <v>EMV9</v>
      </c>
      <c r="E70" s="99" t="str">
        <f>CONCATENATE(VLOOKUP(C70,Startlist!B:H,3,FALSE)," / ",VLOOKUP(C70,Startlist!B:H,4,FALSE))</f>
        <v>Ats Nōlvak / Mairo Ojaviir</v>
      </c>
      <c r="F70" s="100" t="str">
        <f>VLOOKUP(C70,Startlist!B:F,5,FALSE)</f>
        <v>EST</v>
      </c>
      <c r="G70" s="99" t="str">
        <f>VLOOKUP(C70,Startlist!B:H,7,FALSE)</f>
        <v>Gaz 51</v>
      </c>
      <c r="H70" s="99" t="str">
        <f>VLOOKUP(C70,Startlist!B:H,6,FALSE)</f>
        <v>MÄRJAMAA RALLY TEAM</v>
      </c>
      <c r="I70" s="239" t="str">
        <f>IF(VLOOKUP(C70,Results!B:S,18,FALSE)="","Retired",VLOOKUP(C70,Results!B:S,18,FALSE))</f>
        <v> 1:29.18,8</v>
      </c>
    </row>
    <row r="71" spans="1:9" ht="15">
      <c r="A71" s="97">
        <f t="shared" si="1"/>
        <v>64</v>
      </c>
      <c r="B71" s="231">
        <f>COUNTIF($D$1:D70,D71)+1</f>
        <v>7</v>
      </c>
      <c r="C71" s="129">
        <v>130</v>
      </c>
      <c r="D71" s="98" t="str">
        <f>IF(VLOOKUP($C71,'Champ Classes'!$A:$E,2,FALSE)="","",VLOOKUP($C71,'Champ Classes'!$A:$E,2,FALSE))</f>
        <v>EMV9</v>
      </c>
      <c r="E71" s="99" t="str">
        <f>CONCATENATE(VLOOKUP(C71,Startlist!B:H,3,FALSE)," / ",VLOOKUP(C71,Startlist!B:H,4,FALSE))</f>
        <v>Aivar Kubjas / Taneli Leivat</v>
      </c>
      <c r="F71" s="100" t="str">
        <f>VLOOKUP(C71,Startlist!B:F,5,FALSE)</f>
        <v>EST</v>
      </c>
      <c r="G71" s="99" t="str">
        <f>VLOOKUP(C71,Startlist!B:H,7,FALSE)</f>
        <v>Gaz 51</v>
      </c>
      <c r="H71" s="99" t="str">
        <f>VLOOKUP(C71,Startlist!B:H,6,FALSE)</f>
        <v>GAZ RALLIKLUBI</v>
      </c>
      <c r="I71" s="239" t="str">
        <f>IF(VLOOKUP(C71,Results!B:S,18,FALSE)="","Retired",VLOOKUP(C71,Results!B:S,18,FALSE))</f>
        <v> 1:29.48,2</v>
      </c>
    </row>
    <row r="72" spans="1:9" ht="15">
      <c r="A72" s="97">
        <f t="shared" si="1"/>
        <v>65</v>
      </c>
      <c r="B72" s="231">
        <f>COUNTIF($D$1:D71,D72)+1</f>
        <v>19</v>
      </c>
      <c r="C72" s="129">
        <v>86</v>
      </c>
      <c r="D72" s="98" t="str">
        <f>IF(VLOOKUP($C72,'Champ Classes'!$A:$E,2,FALSE)="","",VLOOKUP($C72,'Champ Classes'!$A:$E,2,FALSE))</f>
        <v>EMV6</v>
      </c>
      <c r="E72" s="99" t="str">
        <f>CONCATENATE(VLOOKUP(C72,Startlist!B:H,3,FALSE)," / ",VLOOKUP(C72,Startlist!B:H,4,FALSE))</f>
        <v>Kristjan Ojaste / Tōnu Tikerpalu</v>
      </c>
      <c r="F72" s="100" t="str">
        <f>VLOOKUP(C72,Startlist!B:F,5,FALSE)</f>
        <v>EST</v>
      </c>
      <c r="G72" s="99" t="str">
        <f>VLOOKUP(C72,Startlist!B:H,7,FALSE)</f>
        <v>BMW 328</v>
      </c>
      <c r="H72" s="99" t="str">
        <f>VLOOKUP(C72,Startlist!B:H,6,FALSE)</f>
        <v>A1M MOTORSPORT 2</v>
      </c>
      <c r="I72" s="239" t="str">
        <f>IF(VLOOKUP(C72,Results!B:S,18,FALSE)="","Retired",VLOOKUP(C72,Results!B:S,18,FALSE))</f>
        <v> 1:31.19,2</v>
      </c>
    </row>
    <row r="73" spans="1:9" ht="15">
      <c r="A73" s="97">
        <f t="shared" si="1"/>
        <v>66</v>
      </c>
      <c r="B73" s="231">
        <f>COUNTIF($D$1:D72,D73)+1</f>
        <v>12</v>
      </c>
      <c r="C73" s="129">
        <v>111</v>
      </c>
      <c r="D73" s="98" t="str">
        <f>IF(VLOOKUP($C73,'Champ Classes'!$A:$E,2,FALSE)="","",VLOOKUP($C73,'Champ Classes'!$A:$E,2,FALSE))</f>
        <v>EMV5</v>
      </c>
      <c r="E73" s="99" t="str">
        <f>CONCATENATE(VLOOKUP(C73,Startlist!B:H,3,FALSE)," / ",VLOOKUP(C73,Startlist!B:H,4,FALSE))</f>
        <v>Erliko Parisalu / Märtin Liivaoja</v>
      </c>
      <c r="F73" s="100" t="str">
        <f>VLOOKUP(C73,Startlist!B:F,5,FALSE)</f>
        <v>EST</v>
      </c>
      <c r="G73" s="99" t="str">
        <f>VLOOKUP(C73,Startlist!B:H,7,FALSE)</f>
        <v>Mitsubishi Lancer Evo 6</v>
      </c>
      <c r="H73" s="99" t="str">
        <f>VLOOKUP(C73,Startlist!B:H,6,FALSE)</f>
        <v>KUPATAMA MOTORSPORT</v>
      </c>
      <c r="I73" s="239" t="str">
        <f>IF(VLOOKUP(C73,Results!B:S,18,FALSE)="","Retired",VLOOKUP(C73,Results!B:S,18,FALSE))</f>
        <v> 1:31.24,6</v>
      </c>
    </row>
    <row r="74" spans="1:9" ht="15">
      <c r="A74" s="97">
        <f t="shared" si="1"/>
        <v>67</v>
      </c>
      <c r="B74" s="231">
        <f>COUNTIF($D$1:D73,D74)+1</f>
        <v>20</v>
      </c>
      <c r="C74" s="129">
        <v>20</v>
      </c>
      <c r="D74" s="98" t="str">
        <f>IF(VLOOKUP($C74,'Champ Classes'!$A:$E,2,FALSE)="","",VLOOKUP($C74,'Champ Classes'!$A:$E,2,FALSE))</f>
        <v>EMV6</v>
      </c>
      <c r="E74" s="99" t="str">
        <f>CONCATENATE(VLOOKUP(C74,Startlist!B:H,3,FALSE)," / ",VLOOKUP(C74,Startlist!B:H,4,FALSE))</f>
        <v>Martin Absalon / Jakko Viilo</v>
      </c>
      <c r="F74" s="100" t="str">
        <f>VLOOKUP(C74,Startlist!B:F,5,FALSE)</f>
        <v>EST</v>
      </c>
      <c r="G74" s="99" t="str">
        <f>VLOOKUP(C74,Startlist!B:H,7,FALSE)</f>
        <v>BMW M3</v>
      </c>
      <c r="H74" s="99" t="str">
        <f>VLOOKUP(C74,Startlist!B:H,6,FALSE)</f>
        <v>KAUR MOTORSPORT</v>
      </c>
      <c r="I74" s="239" t="str">
        <f>IF(VLOOKUP(C74,Results!B:S,18,FALSE)="","Retired",VLOOKUP(C74,Results!B:S,18,FALSE))</f>
        <v> 1:31.35,7</v>
      </c>
    </row>
    <row r="75" spans="1:9" ht="15">
      <c r="A75" s="97">
        <f t="shared" si="1"/>
        <v>68</v>
      </c>
      <c r="B75" s="231">
        <f>COUNTIF($D$1:D74,D75)+1</f>
        <v>8</v>
      </c>
      <c r="C75" s="129">
        <v>128</v>
      </c>
      <c r="D75" s="98" t="str">
        <f>IF(VLOOKUP($C75,'Champ Classes'!$A:$E,2,FALSE)="","",VLOOKUP($C75,'Champ Classes'!$A:$E,2,FALSE))</f>
        <v>EMV9</v>
      </c>
      <c r="E75" s="99" t="str">
        <f>CONCATENATE(VLOOKUP(C75,Startlist!B:H,3,FALSE)," / ",VLOOKUP(C75,Startlist!B:H,4,FALSE))</f>
        <v>Illimar Hirsnik / Kaido Oru</v>
      </c>
      <c r="F75" s="100" t="str">
        <f>VLOOKUP(C75,Startlist!B:F,5,FALSE)</f>
        <v>EST</v>
      </c>
      <c r="G75" s="99" t="str">
        <f>VLOOKUP(C75,Startlist!B:H,7,FALSE)</f>
        <v>Gaz 51</v>
      </c>
      <c r="H75" s="99" t="str">
        <f>VLOOKUP(C75,Startlist!B:H,6,FALSE)</f>
        <v>A1M MOTORSPORT</v>
      </c>
      <c r="I75" s="239" t="str">
        <f>IF(VLOOKUP(C75,Results!B:S,18,FALSE)="","Retired",VLOOKUP(C75,Results!B:S,18,FALSE))</f>
        <v> 1:32.05,3</v>
      </c>
    </row>
    <row r="76" spans="1:9" ht="15">
      <c r="A76" s="97">
        <f t="shared" si="1"/>
        <v>69</v>
      </c>
      <c r="B76" s="231">
        <f>COUNTIF($D$1:D75,D76)+1</f>
        <v>9</v>
      </c>
      <c r="C76" s="129">
        <v>135</v>
      </c>
      <c r="D76" s="98" t="str">
        <f>IF(VLOOKUP($C76,'Champ Classes'!$A:$E,2,FALSE)="","",VLOOKUP($C76,'Champ Classes'!$A:$E,2,FALSE))</f>
        <v>EMV9</v>
      </c>
      <c r="E76" s="99" t="str">
        <f>CONCATENATE(VLOOKUP(C76,Startlist!B:H,3,FALSE)," / ",VLOOKUP(C76,Startlist!B:H,4,FALSE))</f>
        <v>Heigo Ojasaar / Keir Järvsaar</v>
      </c>
      <c r="F76" s="100" t="str">
        <f>VLOOKUP(C76,Startlist!B:F,5,FALSE)</f>
        <v>EST</v>
      </c>
      <c r="G76" s="99" t="str">
        <f>VLOOKUP(C76,Startlist!B:H,7,FALSE)</f>
        <v>Gaz 53</v>
      </c>
      <c r="H76" s="99" t="str">
        <f>VLOOKUP(C76,Startlist!B:H,6,FALSE)</f>
        <v>MÄRJAMAA RALLY TEAM 2</v>
      </c>
      <c r="I76" s="239" t="str">
        <f>IF(VLOOKUP(C76,Results!B:S,18,FALSE)="","Retired",VLOOKUP(C76,Results!B:S,18,FALSE))</f>
        <v> 1:33.12,6</v>
      </c>
    </row>
    <row r="77" spans="1:9" ht="15">
      <c r="A77" s="97">
        <f t="shared" si="1"/>
        <v>70</v>
      </c>
      <c r="B77" s="231">
        <f>COUNTIF($D$1:D76,D77)+1</f>
        <v>10</v>
      </c>
      <c r="C77" s="129">
        <v>133</v>
      </c>
      <c r="D77" s="98" t="str">
        <f>IF(VLOOKUP($C77,'Champ Classes'!$A:$E,2,FALSE)="","",VLOOKUP($C77,'Champ Classes'!$A:$E,2,FALSE))</f>
        <v>EMV9</v>
      </c>
      <c r="E77" s="99" t="str">
        <f>CONCATENATE(VLOOKUP(C77,Startlist!B:H,3,FALSE)," / ",VLOOKUP(C77,Startlist!B:H,4,FALSE))</f>
        <v>Rünno Niitsalu / Aaro Tiiroja</v>
      </c>
      <c r="F77" s="100" t="str">
        <f>VLOOKUP(C77,Startlist!B:F,5,FALSE)</f>
        <v>EST</v>
      </c>
      <c r="G77" s="99" t="str">
        <f>VLOOKUP(C77,Startlist!B:H,7,FALSE)</f>
        <v>Gaz 53</v>
      </c>
      <c r="H77" s="99" t="str">
        <f>VLOOKUP(C77,Startlist!B:H,6,FALSE)</f>
        <v>GAZ RALLIKLUBI</v>
      </c>
      <c r="I77" s="239" t="str">
        <f>IF(VLOOKUP(C77,Results!B:S,18,FALSE)="","Retired",VLOOKUP(C77,Results!B:S,18,FALSE))</f>
        <v> 1:35.01,7</v>
      </c>
    </row>
    <row r="78" spans="1:9" ht="15">
      <c r="A78" s="97">
        <f t="shared" si="1"/>
        <v>71</v>
      </c>
      <c r="B78" s="231">
        <f>COUNTIF($D$1:D77,D78)+1</f>
        <v>9</v>
      </c>
      <c r="C78" s="129">
        <v>72</v>
      </c>
      <c r="D78" s="98" t="str">
        <f>IF(VLOOKUP($C78,'Champ Classes'!$A:$E,2,FALSE)="","",VLOOKUP($C78,'Champ Classes'!$A:$E,2,FALSE))</f>
        <v>EMV7</v>
      </c>
      <c r="E78" s="99" t="str">
        <f>CONCATENATE(VLOOKUP(C78,Startlist!B:H,3,FALSE)," / ",VLOOKUP(C78,Startlist!B:H,4,FALSE))</f>
        <v>Koit Repnau / Hannes Hannus</v>
      </c>
      <c r="F78" s="100" t="str">
        <f>VLOOKUP(C78,Startlist!B:F,5,FALSE)</f>
        <v>EST</v>
      </c>
      <c r="G78" s="99" t="str">
        <f>VLOOKUP(C78,Startlist!B:H,7,FALSE)</f>
        <v>Honda Civic Type-R</v>
      </c>
      <c r="H78" s="99" t="str">
        <f>VLOOKUP(C78,Startlist!B:H,6,FALSE)</f>
        <v>CUEKS RACING</v>
      </c>
      <c r="I78" s="239" t="str">
        <f>IF(VLOOKUP(C78,Results!B:S,18,FALSE)="","Retired",VLOOKUP(C78,Results!B:S,18,FALSE))</f>
        <v> 1:38.28,8</v>
      </c>
    </row>
    <row r="79" spans="1:9" ht="15">
      <c r="A79" s="97">
        <f t="shared" si="1"/>
        <v>72</v>
      </c>
      <c r="B79" s="231">
        <f>COUNTIF($D$1:D78,D79)+1</f>
        <v>10</v>
      </c>
      <c r="C79" s="129">
        <v>38</v>
      </c>
      <c r="D79" s="98" t="str">
        <f>IF(VLOOKUP($C79,'Champ Classes'!$A:$E,2,FALSE)="","",VLOOKUP($C79,'Champ Classes'!$A:$E,2,FALSE))</f>
        <v>EMV7</v>
      </c>
      <c r="E79" s="99" t="str">
        <f>CONCATENATE(VLOOKUP(C79,Startlist!B:H,3,FALSE)," / ",VLOOKUP(C79,Startlist!B:H,4,FALSE))</f>
        <v>Joonas Palmisto / Marko Randma</v>
      </c>
      <c r="F79" s="100" t="str">
        <f>VLOOKUP(C79,Startlist!B:F,5,FALSE)</f>
        <v>EST</v>
      </c>
      <c r="G79" s="99" t="str">
        <f>VLOOKUP(C79,Startlist!B:H,7,FALSE)</f>
        <v>Volkswagen Golf 2</v>
      </c>
      <c r="H79" s="99" t="str">
        <f>VLOOKUP(C79,Startlist!B:H,6,FALSE)</f>
        <v>TIKKRI MOTORSPORT</v>
      </c>
      <c r="I79" s="239" t="str">
        <f>IF(VLOOKUP(C79,Results!B:S,18,FALSE)="","Retired",VLOOKUP(C79,Results!B:S,18,FALSE))</f>
        <v> 1:40.20,2</v>
      </c>
    </row>
    <row r="80" spans="1:9" ht="15">
      <c r="A80" s="97">
        <f t="shared" si="1"/>
        <v>73</v>
      </c>
      <c r="B80" s="231">
        <f>COUNTIF($D$1:D79,D80)+1</f>
        <v>10</v>
      </c>
      <c r="C80" s="129">
        <v>74</v>
      </c>
      <c r="D80" s="98" t="str">
        <f>IF(VLOOKUP($C80,'Champ Classes'!$A:$E,2,FALSE)="","",VLOOKUP($C80,'Champ Classes'!$A:$E,2,FALSE))</f>
        <v>EMV8</v>
      </c>
      <c r="E80" s="99" t="str">
        <f>CONCATENATE(VLOOKUP(C80,Startlist!B:H,3,FALSE)," / ",VLOOKUP(C80,Startlist!B:H,4,FALSE))</f>
        <v>Marko Mättik / Fred Nelma</v>
      </c>
      <c r="F80" s="100" t="str">
        <f>VLOOKUP(C80,Startlist!B:F,5,FALSE)</f>
        <v>EST</v>
      </c>
      <c r="G80" s="99" t="str">
        <f>VLOOKUP(C80,Startlist!B:H,7,FALSE)</f>
        <v>LADA VFTS</v>
      </c>
      <c r="H80" s="99" t="str">
        <f>VLOOKUP(C80,Startlist!B:H,6,FALSE)</f>
        <v>SK VILLU</v>
      </c>
      <c r="I80" s="239" t="str">
        <f>IF(VLOOKUP(C80,Results!B:S,18,FALSE)="","Retired",VLOOKUP(C80,Results!B:S,18,FALSE))</f>
        <v> 1:43.27,8</v>
      </c>
    </row>
    <row r="81" spans="1:9" ht="15">
      <c r="A81" s="97">
        <f t="shared" si="1"/>
        <v>74</v>
      </c>
      <c r="B81" s="231">
        <f>COUNTIF($D$1:D80,D81)+1</f>
        <v>21</v>
      </c>
      <c r="C81" s="129">
        <v>109</v>
      </c>
      <c r="D81" s="98" t="str">
        <f>IF(VLOOKUP($C81,'Champ Classes'!$A:$E,2,FALSE)="","",VLOOKUP($C81,'Champ Classes'!$A:$E,2,FALSE))</f>
        <v>EMV6</v>
      </c>
      <c r="E81" s="99" t="str">
        <f>CONCATENATE(VLOOKUP(C81,Startlist!B:H,3,FALSE)," / ",VLOOKUP(C81,Startlist!B:H,4,FALSE))</f>
        <v>Mihkel Vaher / Indrek Kuller</v>
      </c>
      <c r="F81" s="100" t="str">
        <f>VLOOKUP(C81,Startlist!B:F,5,FALSE)</f>
        <v>EST</v>
      </c>
      <c r="G81" s="99" t="str">
        <f>VLOOKUP(C81,Startlist!B:H,7,FALSE)</f>
        <v>BMW 325</v>
      </c>
      <c r="H81" s="99" t="str">
        <f>VLOOKUP(C81,Startlist!B:H,6,FALSE)</f>
        <v>SK VILLU</v>
      </c>
      <c r="I81" s="239" t="str">
        <f>IF(VLOOKUP(C81,Results!B:S,18,FALSE)="","Retired",VLOOKUP(C81,Results!B:S,18,FALSE))</f>
        <v> 1:44.11,3</v>
      </c>
    </row>
    <row r="82" spans="1:9" ht="15">
      <c r="A82" s="97"/>
      <c r="B82" s="231"/>
      <c r="C82" s="129">
        <v>3</v>
      </c>
      <c r="D82" s="98" t="str">
        <f>IF(VLOOKUP($C82,'Champ Classes'!$A:$E,2,FALSE)="","",VLOOKUP($C82,'Champ Classes'!$A:$E,2,FALSE))</f>
        <v>EMV2</v>
      </c>
      <c r="E82" s="99" t="str">
        <f>CONCATENATE(VLOOKUP(C82,Startlist!B:H,3,FALSE)," / ",VLOOKUP(C82,Startlist!B:H,4,FALSE))</f>
        <v>Egon Kaur / Silver Simm</v>
      </c>
      <c r="F82" s="100" t="str">
        <f>VLOOKUP(C82,Startlist!B:F,5,FALSE)</f>
        <v>EST</v>
      </c>
      <c r="G82" s="99" t="str">
        <f>VLOOKUP(C82,Startlist!B:H,7,FALSE)</f>
        <v>Volkswagen Polo GTI R5</v>
      </c>
      <c r="H82" s="99" t="str">
        <f>VLOOKUP(C82,Startlist!B:H,6,FALSE)</f>
        <v>RAUTIO MOTORSPORT</v>
      </c>
      <c r="I82" s="280" t="str">
        <f>IF(VLOOKUP(C82,Results!B:S,18,FALSE)="","Retired",VLOOKUP(C82,Results!B:S,18,FALSE))</f>
        <v>Retired</v>
      </c>
    </row>
    <row r="83" spans="1:9" ht="15">
      <c r="A83" s="97"/>
      <c r="B83" s="231"/>
      <c r="C83" s="129">
        <v>4</v>
      </c>
      <c r="D83" s="98" t="str">
        <f>IF(VLOOKUP($C83,'Champ Classes'!$A:$E,2,FALSE)="","",VLOOKUP($C83,'Champ Classes'!$A:$E,2,FALSE))</f>
        <v>EMV2</v>
      </c>
      <c r="E83" s="99" t="str">
        <f>CONCATENATE(VLOOKUP(C83,Startlist!B:H,3,FALSE)," / ",VLOOKUP(C83,Startlist!B:H,4,FALSE))</f>
        <v>Georg Linnamäe / Volodymyr Korsia</v>
      </c>
      <c r="F83" s="100" t="str">
        <f>VLOOKUP(C83,Startlist!B:F,5,FALSE)</f>
        <v>EST / UKR</v>
      </c>
      <c r="G83" s="99" t="str">
        <f>VLOOKUP(C83,Startlist!B:H,7,FALSE)</f>
        <v>Volkswagen Polo GTI R5</v>
      </c>
      <c r="H83" s="99" t="str">
        <f>VLOOKUP(C83,Startlist!B:H,6,FALSE)</f>
        <v>ALM MOTORSPORT</v>
      </c>
      <c r="I83" s="280" t="str">
        <f>IF(VLOOKUP(C83,Results!B:S,18,FALSE)="","Retired",VLOOKUP(C83,Results!B:S,18,FALSE))</f>
        <v>Retired</v>
      </c>
    </row>
    <row r="84" spans="1:9" ht="15">
      <c r="A84" s="97"/>
      <c r="B84" s="231"/>
      <c r="C84" s="129">
        <v>16</v>
      </c>
      <c r="D84" s="98" t="str">
        <f>IF(VLOOKUP($C84,'Champ Classes'!$A:$E,2,FALSE)="","",VLOOKUP($C84,'Champ Classes'!$A:$E,2,FALSE))</f>
        <v>EMV5</v>
      </c>
      <c r="E84" s="99" t="str">
        <f>CONCATENATE(VLOOKUP(C84,Startlist!B:H,3,FALSE)," / ",VLOOKUP(C84,Startlist!B:H,4,FALSE))</f>
        <v>Allan Popov / Aleksander Prōttsikov</v>
      </c>
      <c r="F84" s="100" t="str">
        <f>VLOOKUP(C84,Startlist!B:F,5,FALSE)</f>
        <v>EST</v>
      </c>
      <c r="G84" s="99" t="str">
        <f>VLOOKUP(C84,Startlist!B:H,7,FALSE)</f>
        <v>Mitsubishi Lancer Evo 9</v>
      </c>
      <c r="H84" s="99" t="str">
        <f>VLOOKUP(C84,Startlist!B:H,6,FALSE)</f>
        <v>A1M MOTORSPORT</v>
      </c>
      <c r="I84" s="280" t="str">
        <f>IF(VLOOKUP(C84,Results!B:S,18,FALSE)="","Retired",VLOOKUP(C84,Results!B:S,18,FALSE))</f>
        <v>Retired</v>
      </c>
    </row>
    <row r="85" spans="1:9" ht="15">
      <c r="A85" s="97"/>
      <c r="B85" s="231"/>
      <c r="C85" s="129">
        <v>18</v>
      </c>
      <c r="D85" s="98" t="str">
        <f>IF(VLOOKUP($C85,'Champ Classes'!$A:$E,2,FALSE)="","",VLOOKUP($C85,'Champ Classes'!$A:$E,2,FALSE))</f>
        <v>EMV5</v>
      </c>
      <c r="E85" s="99" t="str">
        <f>CONCATENATE(VLOOKUP(C85,Startlist!B:H,3,FALSE)," / ",VLOOKUP(C85,Startlist!B:H,4,FALSE))</f>
        <v>Siim Liivamägi / Edvin Parisalu</v>
      </c>
      <c r="F85" s="100" t="str">
        <f>VLOOKUP(C85,Startlist!B:F,5,FALSE)</f>
        <v>EST</v>
      </c>
      <c r="G85" s="99" t="str">
        <f>VLOOKUP(C85,Startlist!B:H,7,FALSE)</f>
        <v>Mitsubishi Lancer Evo 9</v>
      </c>
      <c r="H85" s="99" t="str">
        <f>VLOOKUP(C85,Startlist!B:H,6,FALSE)</f>
        <v>KUPATAMA MOTORSPORT</v>
      </c>
      <c r="I85" s="280" t="str">
        <f>IF(VLOOKUP(C85,Results!B:S,18,FALSE)="","Retired",VLOOKUP(C85,Results!B:S,18,FALSE))</f>
        <v>Retired</v>
      </c>
    </row>
    <row r="86" spans="1:9" ht="15">
      <c r="A86" s="97"/>
      <c r="B86" s="231"/>
      <c r="C86" s="129">
        <v>22</v>
      </c>
      <c r="D86" s="98" t="str">
        <f>IF(VLOOKUP($C86,'Champ Classes'!$A:$E,2,FALSE)="","",VLOOKUP($C86,'Champ Classes'!$A:$E,2,FALSE))</f>
        <v>EMV6</v>
      </c>
      <c r="E86" s="99" t="str">
        <f>CONCATENATE(VLOOKUP(C86,Startlist!B:H,3,FALSE)," / ",VLOOKUP(C86,Startlist!B:H,4,FALSE))</f>
        <v>Marko Ringenberg / Martin Valter</v>
      </c>
      <c r="F86" s="100" t="str">
        <f>VLOOKUP(C86,Startlist!B:F,5,FALSE)</f>
        <v>EST</v>
      </c>
      <c r="G86" s="99" t="str">
        <f>VLOOKUP(C86,Startlist!B:H,7,FALSE)</f>
        <v>BMW M3</v>
      </c>
      <c r="H86" s="99" t="str">
        <f>VLOOKUP(C86,Startlist!B:H,6,FALSE)</f>
        <v>CUEKS RACING</v>
      </c>
      <c r="I86" s="280" t="str">
        <f>IF(VLOOKUP(C86,Results!B:S,18,FALSE)="","Retired",VLOOKUP(C86,Results!B:S,18,FALSE))</f>
        <v>Retired</v>
      </c>
    </row>
    <row r="87" spans="1:9" ht="15">
      <c r="A87" s="97"/>
      <c r="B87" s="231"/>
      <c r="C87" s="129">
        <v>25</v>
      </c>
      <c r="D87" s="98" t="str">
        <f>IF(VLOOKUP($C87,'Champ Classes'!$A:$E,2,FALSE)="","",VLOOKUP($C87,'Champ Classes'!$A:$E,2,FALSE))</f>
        <v>EMV4</v>
      </c>
      <c r="E87" s="99" t="str">
        <f>CONCATENATE(VLOOKUP(C87,Startlist!B:H,3,FALSE)," / ",VLOOKUP(C87,Startlist!B:H,4,FALSE))</f>
        <v>Kati Nōuakas / Silver Jänes</v>
      </c>
      <c r="F87" s="100" t="str">
        <f>VLOOKUP(C87,Startlist!B:F,5,FALSE)</f>
        <v>EST</v>
      </c>
      <c r="G87" s="99" t="str">
        <f>VLOOKUP(C87,Startlist!B:H,7,FALSE)</f>
        <v>Ford Fiesta</v>
      </c>
      <c r="H87" s="99" t="str">
        <f>VLOOKUP(C87,Startlist!B:H,6,FALSE)</f>
        <v>BTR RACING</v>
      </c>
      <c r="I87" s="280" t="str">
        <f>IF(VLOOKUP(C87,Results!B:S,18,FALSE)="","Retired",VLOOKUP(C87,Results!B:S,18,FALSE))</f>
        <v>Retired</v>
      </c>
    </row>
    <row r="88" spans="1:9" ht="15">
      <c r="A88" s="97"/>
      <c r="B88" s="231"/>
      <c r="C88" s="129">
        <v>27</v>
      </c>
      <c r="D88" s="98" t="str">
        <f>IF(VLOOKUP($C88,'Champ Classes'!$A:$E,2,FALSE)="","",VLOOKUP($C88,'Champ Classes'!$A:$E,2,FALSE))</f>
        <v>EMV4</v>
      </c>
      <c r="E88" s="99" t="str">
        <f>CONCATENATE(VLOOKUP(C88,Startlist!B:H,3,FALSE)," / ",VLOOKUP(C88,Startlist!B:H,4,FALSE))</f>
        <v>Jaspar Vaher / Marti Halling</v>
      </c>
      <c r="F88" s="100" t="str">
        <f>VLOOKUP(C88,Startlist!B:F,5,FALSE)</f>
        <v>EST</v>
      </c>
      <c r="G88" s="99" t="str">
        <f>VLOOKUP(C88,Startlist!B:H,7,FALSE)</f>
        <v>Ford Fiesta</v>
      </c>
      <c r="H88" s="99" t="str">
        <f>VLOOKUP(C88,Startlist!B:H,6,FALSE)</f>
        <v>MRF MOTORSPORT</v>
      </c>
      <c r="I88" s="280" t="str">
        <f>IF(VLOOKUP(C88,Results!B:S,18,FALSE)="","Retired",VLOOKUP(C88,Results!B:S,18,FALSE))</f>
        <v>Retired</v>
      </c>
    </row>
    <row r="89" spans="1:9" ht="15">
      <c r="A89" s="97"/>
      <c r="B89" s="231"/>
      <c r="C89" s="129">
        <v>30</v>
      </c>
      <c r="D89" s="98" t="str">
        <f>IF(VLOOKUP($C89,'Champ Classes'!$A:$E,2,FALSE)="","",VLOOKUP($C89,'Champ Classes'!$A:$E,2,FALSE))</f>
        <v>EMV1</v>
      </c>
      <c r="E89" s="99" t="str">
        <f>CONCATENATE(VLOOKUP(C89,Startlist!B:H,3,FALSE)," / ",VLOOKUP(C89,Startlist!B:H,4,FALSE))</f>
        <v>Margus Murakas / Rainis Nagel</v>
      </c>
      <c r="F89" s="100" t="str">
        <f>VLOOKUP(C89,Startlist!B:F,5,FALSE)</f>
        <v>EST</v>
      </c>
      <c r="G89" s="99" t="str">
        <f>VLOOKUP(C89,Startlist!B:H,7,FALSE)</f>
        <v>Audi S1</v>
      </c>
      <c r="H89" s="99" t="str">
        <f>VLOOKUP(C89,Startlist!B:H,6,FALSE)</f>
        <v>MURAKAS RACING TEAM</v>
      </c>
      <c r="I89" s="280" t="str">
        <f>IF(VLOOKUP(C89,Results!B:S,18,FALSE)="","Retired",VLOOKUP(C89,Results!B:S,18,FALSE))</f>
        <v>Retired</v>
      </c>
    </row>
    <row r="90" spans="1:9" ht="15">
      <c r="A90" s="97"/>
      <c r="B90" s="231"/>
      <c r="C90" s="129">
        <v>34</v>
      </c>
      <c r="D90" s="98" t="str">
        <f>IF(VLOOKUP($C90,'Champ Classes'!$A:$E,2,FALSE)="","",VLOOKUP($C90,'Champ Classes'!$A:$E,2,FALSE))</f>
        <v>EMV7</v>
      </c>
      <c r="E90" s="99" t="str">
        <f>CONCATENATE(VLOOKUP(C90,Startlist!B:H,3,FALSE)," / ",VLOOKUP(C90,Startlist!B:H,4,FALSE))</f>
        <v>Keiro Orgus / Evelin Mitendorf</v>
      </c>
      <c r="F90" s="100" t="str">
        <f>VLOOKUP(C90,Startlist!B:F,5,FALSE)</f>
        <v>EST</v>
      </c>
      <c r="G90" s="99" t="str">
        <f>VLOOKUP(C90,Startlist!B:H,7,FALSE)</f>
        <v>Honda Civic Type-R</v>
      </c>
      <c r="H90" s="99" t="str">
        <f>VLOOKUP(C90,Startlist!B:H,6,FALSE)</f>
        <v>TIKKRI MOTORSPORT</v>
      </c>
      <c r="I90" s="280" t="str">
        <f>IF(VLOOKUP(C90,Results!B:S,18,FALSE)="","Retired",VLOOKUP(C90,Results!B:S,18,FALSE))</f>
        <v>Retired</v>
      </c>
    </row>
    <row r="91" spans="1:9" ht="15">
      <c r="A91" s="97"/>
      <c r="B91" s="231"/>
      <c r="C91" s="129">
        <v>35</v>
      </c>
      <c r="D91" s="98" t="str">
        <f>IF(VLOOKUP($C91,'Champ Classes'!$A:$E,2,FALSE)="","",VLOOKUP($C91,'Champ Classes'!$A:$E,2,FALSE))</f>
        <v>EMV7</v>
      </c>
      <c r="E91" s="99" t="str">
        <f>CONCATENATE(VLOOKUP(C91,Startlist!B:H,3,FALSE)," / ",VLOOKUP(C91,Startlist!B:H,4,FALSE))</f>
        <v>Mark-Egert Tiits / Laur Merisalu</v>
      </c>
      <c r="F91" s="100" t="str">
        <f>VLOOKUP(C91,Startlist!B:F,5,FALSE)</f>
        <v>EST</v>
      </c>
      <c r="G91" s="99" t="str">
        <f>VLOOKUP(C91,Startlist!B:H,7,FALSE)</f>
        <v>Volkswagen Golf 2</v>
      </c>
      <c r="H91" s="99" t="str">
        <f>VLOOKUP(C91,Startlist!B:H,6,FALSE)</f>
        <v>TIITS RACING TEAM</v>
      </c>
      <c r="I91" s="280" t="str">
        <f>IF(VLOOKUP(C91,Results!B:S,18,FALSE)="","Retired",VLOOKUP(C91,Results!B:S,18,FALSE))</f>
        <v>Retired</v>
      </c>
    </row>
    <row r="92" spans="1:9" ht="15">
      <c r="A92" s="97"/>
      <c r="B92" s="231"/>
      <c r="C92" s="129">
        <v>36</v>
      </c>
      <c r="D92" s="98" t="str">
        <f>IF(VLOOKUP($C92,'Champ Classes'!$A:$E,2,FALSE)="","",VLOOKUP($C92,'Champ Classes'!$A:$E,2,FALSE))</f>
        <v>EMV7</v>
      </c>
      <c r="E92" s="99" t="str">
        <f>CONCATENATE(VLOOKUP(C92,Startlist!B:H,3,FALSE)," / ",VLOOKUP(C92,Startlist!B:H,4,FALSE))</f>
        <v>Robert Kikkatalo / Robin Mark</v>
      </c>
      <c r="F92" s="100" t="str">
        <f>VLOOKUP(C92,Startlist!B:F,5,FALSE)</f>
        <v>EST</v>
      </c>
      <c r="G92" s="99" t="str">
        <f>VLOOKUP(C92,Startlist!B:H,7,FALSE)</f>
        <v>Opel Astra</v>
      </c>
      <c r="H92" s="99" t="str">
        <f>VLOOKUP(C92,Startlist!B:H,6,FALSE)</f>
        <v>A1M MOTORSPORT</v>
      </c>
      <c r="I92" s="280" t="str">
        <f>IF(VLOOKUP(C92,Results!B:S,18,FALSE)="","Retired",VLOOKUP(C92,Results!B:S,18,FALSE))</f>
        <v>Retired</v>
      </c>
    </row>
    <row r="93" spans="1:9" ht="15">
      <c r="A93" s="97"/>
      <c r="B93" s="231"/>
      <c r="C93" s="129">
        <v>41</v>
      </c>
      <c r="D93" s="98" t="str">
        <f>IF(VLOOKUP($C93,'Champ Classes'!$A:$E,2,FALSE)="","",VLOOKUP($C93,'Champ Classes'!$A:$E,2,FALSE))</f>
        <v>EMV5</v>
      </c>
      <c r="E93" s="99" t="str">
        <f>CONCATENATE(VLOOKUP(C93,Startlist!B:H,3,FALSE)," / ",VLOOKUP(C93,Startlist!B:H,4,FALSE))</f>
        <v>Rainer Paavel / Tiina Ehrbach</v>
      </c>
      <c r="F93" s="100" t="str">
        <f>VLOOKUP(C93,Startlist!B:F,5,FALSE)</f>
        <v>EST</v>
      </c>
      <c r="G93" s="99" t="str">
        <f>VLOOKUP(C93,Startlist!B:H,7,FALSE)</f>
        <v>Mitsubishi Lancer Evo 9</v>
      </c>
      <c r="H93" s="99" t="str">
        <f>VLOOKUP(C93,Startlist!B:H,6,FALSE)</f>
        <v>BTR RACING</v>
      </c>
      <c r="I93" s="280" t="str">
        <f>IF(VLOOKUP(C93,Results!B:S,18,FALSE)="","Retired",VLOOKUP(C93,Results!B:S,18,FALSE))</f>
        <v>Retired</v>
      </c>
    </row>
    <row r="94" spans="1:9" ht="15">
      <c r="A94" s="97"/>
      <c r="B94" s="231"/>
      <c r="C94" s="129">
        <v>42</v>
      </c>
      <c r="D94" s="98" t="str">
        <f>IF(VLOOKUP($C94,'Champ Classes'!$A:$E,2,FALSE)="","",VLOOKUP($C94,'Champ Classes'!$A:$E,2,FALSE))</f>
        <v>EMV5</v>
      </c>
      <c r="E94" s="99" t="str">
        <f>CONCATENATE(VLOOKUP(C94,Startlist!B:H,3,FALSE)," / ",VLOOKUP(C94,Startlist!B:H,4,FALSE))</f>
        <v>Henri Franke / Arvo Liimann</v>
      </c>
      <c r="F94" s="100" t="str">
        <f>VLOOKUP(C94,Startlist!B:F,5,FALSE)</f>
        <v>EST</v>
      </c>
      <c r="G94" s="99" t="str">
        <f>VLOOKUP(C94,Startlist!B:H,7,FALSE)</f>
        <v>Mitsubishi Lancer Evo 6</v>
      </c>
      <c r="H94" s="99" t="str">
        <f>VLOOKUP(C94,Startlist!B:H,6,FALSE)</f>
        <v>CUEKS RACING</v>
      </c>
      <c r="I94" s="280" t="str">
        <f>IF(VLOOKUP(C94,Results!B:S,18,FALSE)="","Retired",VLOOKUP(C94,Results!B:S,18,FALSE))</f>
        <v>Retired</v>
      </c>
    </row>
    <row r="95" spans="1:9" ht="15">
      <c r="A95" s="97"/>
      <c r="B95" s="231"/>
      <c r="C95" s="129">
        <v>52</v>
      </c>
      <c r="D95" s="98" t="str">
        <f>IF(VLOOKUP($C95,'Champ Classes'!$A:$E,2,FALSE)="","",VLOOKUP($C95,'Champ Classes'!$A:$E,2,FALSE))</f>
        <v>EMV6</v>
      </c>
      <c r="E95" s="99" t="str">
        <f>CONCATENATE(VLOOKUP(C95,Startlist!B:H,3,FALSE)," / ",VLOOKUP(C95,Startlist!B:H,4,FALSE))</f>
        <v>Kristo Kruuser / Priit Kruuser</v>
      </c>
      <c r="F95" s="100" t="str">
        <f>VLOOKUP(C95,Startlist!B:F,5,FALSE)</f>
        <v>EST</v>
      </c>
      <c r="G95" s="99" t="str">
        <f>VLOOKUP(C95,Startlist!B:H,7,FALSE)</f>
        <v>BMW M3</v>
      </c>
      <c r="H95" s="99" t="str">
        <f>VLOOKUP(C95,Startlist!B:H,6,FALSE)</f>
        <v>MURAKAS RACING TEAM</v>
      </c>
      <c r="I95" s="280" t="str">
        <f>IF(VLOOKUP(C95,Results!B:S,18,FALSE)="","Retired",VLOOKUP(C95,Results!B:S,18,FALSE))</f>
        <v>Retired</v>
      </c>
    </row>
    <row r="96" spans="1:9" ht="15">
      <c r="A96" s="97"/>
      <c r="B96" s="231"/>
      <c r="C96" s="129">
        <v>56</v>
      </c>
      <c r="D96" s="98" t="str">
        <f>IF(VLOOKUP($C96,'Champ Classes'!$A:$E,2,FALSE)="","",VLOOKUP($C96,'Champ Classes'!$A:$E,2,FALSE))</f>
        <v>EMV6</v>
      </c>
      <c r="E96" s="99" t="str">
        <f>CONCATENATE(VLOOKUP(C96,Startlist!B:H,3,FALSE)," / ",VLOOKUP(C96,Startlist!B:H,4,FALSE))</f>
        <v>Lembit Soe / Kalle Ahu</v>
      </c>
      <c r="F96" s="100" t="str">
        <f>VLOOKUP(C96,Startlist!B:F,5,FALSE)</f>
        <v>EST</v>
      </c>
      <c r="G96" s="99" t="str">
        <f>VLOOKUP(C96,Startlist!B:H,7,FALSE)</f>
        <v>Toyota Starlet</v>
      </c>
      <c r="H96" s="99" t="str">
        <f>VLOOKUP(C96,Startlist!B:H,6,FALSE)</f>
        <v>SAR-TECH MOTORSPORT</v>
      </c>
      <c r="I96" s="280" t="str">
        <f>IF(VLOOKUP(C96,Results!B:S,18,FALSE)="","Retired",VLOOKUP(C96,Results!B:S,18,FALSE))</f>
        <v>Retired</v>
      </c>
    </row>
    <row r="97" spans="1:9" ht="15">
      <c r="A97" s="97"/>
      <c r="B97" s="231"/>
      <c r="C97" s="129">
        <v>60</v>
      </c>
      <c r="D97" s="98" t="str">
        <f>IF(VLOOKUP($C97,'Champ Classes'!$A:$E,2,FALSE)="","",VLOOKUP($C97,'Champ Classes'!$A:$E,2,FALSE))</f>
        <v>EMV6</v>
      </c>
      <c r="E97" s="99" t="str">
        <f>CONCATENATE(VLOOKUP(C97,Startlist!B:H,3,FALSE)," / ",VLOOKUP(C97,Startlist!B:H,4,FALSE))</f>
        <v>Marek Tammoja / Markus Tammoja</v>
      </c>
      <c r="F97" s="100" t="str">
        <f>VLOOKUP(C97,Startlist!B:F,5,FALSE)</f>
        <v>EST</v>
      </c>
      <c r="G97" s="99" t="str">
        <f>VLOOKUP(C97,Startlist!B:H,7,FALSE)</f>
        <v>BMW 316I</v>
      </c>
      <c r="H97" s="99" t="str">
        <f>VLOOKUP(C97,Startlist!B:H,6,FALSE)</f>
        <v>MRF MOTORSPORT</v>
      </c>
      <c r="I97" s="280" t="str">
        <f>IF(VLOOKUP(C97,Results!B:S,18,FALSE)="","Retired",VLOOKUP(C97,Results!B:S,18,FALSE))</f>
        <v>Retired</v>
      </c>
    </row>
    <row r="98" spans="1:9" ht="15">
      <c r="A98" s="97"/>
      <c r="B98" s="231"/>
      <c r="C98" s="129">
        <v>61</v>
      </c>
      <c r="D98" s="98" t="str">
        <f>IF(VLOOKUP($C98,'Champ Classes'!$A:$E,2,FALSE)="","",VLOOKUP($C98,'Champ Classes'!$A:$E,2,FALSE))</f>
        <v>EMV5</v>
      </c>
      <c r="E98" s="99" t="str">
        <f>CONCATENATE(VLOOKUP(C98,Startlist!B:H,3,FALSE)," / ",VLOOKUP(C98,Startlist!B:H,4,FALSE))</f>
        <v>Allar Goldberg / Kaarel Lääne</v>
      </c>
      <c r="F98" s="100" t="str">
        <f>VLOOKUP(C98,Startlist!B:F,5,FALSE)</f>
        <v>EST</v>
      </c>
      <c r="G98" s="99" t="str">
        <f>VLOOKUP(C98,Startlist!B:H,7,FALSE)</f>
        <v>Subaru Impreza</v>
      </c>
      <c r="H98" s="99" t="str">
        <f>VLOOKUP(C98,Startlist!B:H,6,FALSE)</f>
        <v>LGT</v>
      </c>
      <c r="I98" s="280" t="str">
        <f>IF(VLOOKUP(C98,Results!B:S,18,FALSE)="","Retired",VLOOKUP(C98,Results!B:S,18,FALSE))</f>
        <v>Retired</v>
      </c>
    </row>
    <row r="99" spans="1:9" ht="15">
      <c r="A99" s="97"/>
      <c r="B99" s="231"/>
      <c r="C99" s="129">
        <v>64</v>
      </c>
      <c r="D99" s="98" t="str">
        <f>IF(VLOOKUP($C99,'Champ Classes'!$A:$E,2,FALSE)="","",VLOOKUP($C99,'Champ Classes'!$A:$E,2,FALSE))</f>
        <v>EMV7</v>
      </c>
      <c r="E99" s="99" t="str">
        <f>CONCATENATE(VLOOKUP(C99,Startlist!B:H,3,FALSE)," / ",VLOOKUP(C99,Startlist!B:H,4,FALSE))</f>
        <v>Rait Sinijärv / Kristo Galeta</v>
      </c>
      <c r="F99" s="100" t="str">
        <f>VLOOKUP(C99,Startlist!B:F,5,FALSE)</f>
        <v>EST</v>
      </c>
      <c r="G99" s="99" t="str">
        <f>VLOOKUP(C99,Startlist!B:H,7,FALSE)</f>
        <v>Honda Civic Type-R</v>
      </c>
      <c r="H99" s="99" t="str">
        <f>VLOOKUP(C99,Startlist!B:H,6,FALSE)</f>
        <v>MÄRJAMAA RALLY TEAM</v>
      </c>
      <c r="I99" s="280" t="str">
        <f>IF(VLOOKUP(C99,Results!B:S,18,FALSE)="","Retired",VLOOKUP(C99,Results!B:S,18,FALSE))</f>
        <v>Retired</v>
      </c>
    </row>
    <row r="100" spans="1:9" ht="15">
      <c r="A100" s="97"/>
      <c r="B100" s="231"/>
      <c r="C100" s="129">
        <v>67</v>
      </c>
      <c r="D100" s="98" t="str">
        <f>IF(VLOOKUP($C100,'Champ Classes'!$A:$E,2,FALSE)="","",VLOOKUP($C100,'Champ Classes'!$A:$E,2,FALSE))</f>
        <v>EMV8</v>
      </c>
      <c r="E100" s="99" t="str">
        <f>CONCATENATE(VLOOKUP(C100,Startlist!B:H,3,FALSE)," / ",VLOOKUP(C100,Startlist!B:H,4,FALSE))</f>
        <v>Kermo Laus / Alain Sivous</v>
      </c>
      <c r="F100" s="100" t="str">
        <f>VLOOKUP(C100,Startlist!B:F,5,FALSE)</f>
        <v>EST</v>
      </c>
      <c r="G100" s="99" t="str">
        <f>VLOOKUP(C100,Startlist!B:H,7,FALSE)</f>
        <v>Nissan Sunny</v>
      </c>
      <c r="H100" s="99" t="str">
        <f>VLOOKUP(C100,Startlist!B:H,6,FALSE)</f>
        <v>PIHTLA RT</v>
      </c>
      <c r="I100" s="280" t="str">
        <f>IF(VLOOKUP(C100,Results!B:S,18,FALSE)="","Retired",VLOOKUP(C100,Results!B:S,18,FALSE))</f>
        <v>Retired</v>
      </c>
    </row>
    <row r="101" spans="1:9" ht="15">
      <c r="A101" s="97"/>
      <c r="B101" s="231"/>
      <c r="C101" s="129">
        <v>69</v>
      </c>
      <c r="D101" s="98" t="str">
        <f>IF(VLOOKUP($C101,'Champ Classes'!$A:$E,2,FALSE)="","",VLOOKUP($C101,'Champ Classes'!$A:$E,2,FALSE))</f>
        <v>EMV8</v>
      </c>
      <c r="E101" s="99" t="str">
        <f>CONCATENATE(VLOOKUP(C101,Startlist!B:H,3,FALSE)," / ",VLOOKUP(C101,Startlist!B:H,4,FALSE))</f>
        <v>Madis Moor / Taavi Udevald</v>
      </c>
      <c r="F101" s="100" t="str">
        <f>VLOOKUP(C101,Startlist!B:F,5,FALSE)</f>
        <v>EST</v>
      </c>
      <c r="G101" s="99" t="str">
        <f>VLOOKUP(C101,Startlist!B:H,7,FALSE)</f>
        <v>VAZ 2105</v>
      </c>
      <c r="H101" s="99" t="str">
        <f>VLOOKUP(C101,Startlist!B:H,6,FALSE)</f>
        <v>TIKKRI MOTORSPORT</v>
      </c>
      <c r="I101" s="280" t="str">
        <f>IF(VLOOKUP(C101,Results!B:S,18,FALSE)="","Retired",VLOOKUP(C101,Results!B:S,18,FALSE))</f>
        <v>Retired</v>
      </c>
    </row>
    <row r="102" spans="1:9" ht="15">
      <c r="A102" s="97"/>
      <c r="B102" s="231"/>
      <c r="C102" s="129">
        <v>70</v>
      </c>
      <c r="D102" s="98" t="str">
        <f>IF(VLOOKUP($C102,'Champ Classes'!$A:$E,2,FALSE)="","",VLOOKUP($C102,'Champ Classes'!$A:$E,2,FALSE))</f>
        <v>EMV7</v>
      </c>
      <c r="E102" s="99" t="str">
        <f>CONCATENATE(VLOOKUP(C102,Startlist!B:H,3,FALSE)," / ",VLOOKUP(C102,Startlist!B:H,4,FALSE))</f>
        <v>Sören Sisas / Ken Hahn</v>
      </c>
      <c r="F102" s="100" t="str">
        <f>VLOOKUP(C102,Startlist!B:F,5,FALSE)</f>
        <v>EST</v>
      </c>
      <c r="G102" s="99" t="str">
        <f>VLOOKUP(C102,Startlist!B:H,7,FALSE)</f>
        <v>Volkswagen Golf 2</v>
      </c>
      <c r="H102" s="99" t="str">
        <f>VLOOKUP(C102,Startlist!B:H,6,FALSE)</f>
        <v>MÄRJAMAA RALLY TEAM</v>
      </c>
      <c r="I102" s="280" t="str">
        <f>IF(VLOOKUP(C102,Results!B:S,18,FALSE)="","Retired",VLOOKUP(C102,Results!B:S,18,FALSE))</f>
        <v>Retired</v>
      </c>
    </row>
    <row r="103" spans="1:9" ht="15">
      <c r="A103" s="97"/>
      <c r="B103" s="231"/>
      <c r="C103" s="129">
        <v>71</v>
      </c>
      <c r="D103" s="98" t="str">
        <f>IF(VLOOKUP($C103,'Champ Classes'!$A:$E,2,FALSE)="","",VLOOKUP($C103,'Champ Classes'!$A:$E,2,FALSE))</f>
        <v>EMV7</v>
      </c>
      <c r="E103" s="99" t="str">
        <f>CONCATENATE(VLOOKUP(C103,Startlist!B:H,3,FALSE)," / ",VLOOKUP(C103,Startlist!B:H,4,FALSE))</f>
        <v>Raigo Reimal / Roland Poom</v>
      </c>
      <c r="F103" s="100" t="str">
        <f>VLOOKUP(C103,Startlist!B:F,5,FALSE)</f>
        <v>EST</v>
      </c>
      <c r="G103" s="99" t="str">
        <f>VLOOKUP(C103,Startlist!B:H,7,FALSE)</f>
        <v>Renault Clio</v>
      </c>
      <c r="H103" s="99" t="str">
        <f>VLOOKUP(C103,Startlist!B:H,6,FALSE)</f>
        <v>THULE MOTORSPORT</v>
      </c>
      <c r="I103" s="280" t="str">
        <f>IF(VLOOKUP(C103,Results!B:S,18,FALSE)="","Retired",VLOOKUP(C103,Results!B:S,18,FALSE))</f>
        <v>Retired</v>
      </c>
    </row>
    <row r="104" spans="1:9" ht="15">
      <c r="A104" s="97"/>
      <c r="B104" s="231"/>
      <c r="C104" s="129">
        <v>75</v>
      </c>
      <c r="D104" s="98" t="str">
        <f>IF(VLOOKUP($C104,'Champ Classes'!$A:$E,2,FALSE)="","",VLOOKUP($C104,'Champ Classes'!$A:$E,2,FALSE))</f>
        <v>EMV6</v>
      </c>
      <c r="E104" s="99" t="str">
        <f>CONCATENATE(VLOOKUP(C104,Startlist!B:H,3,FALSE)," / ",VLOOKUP(C104,Startlist!B:H,4,FALSE))</f>
        <v>Daniel Lüüding / Karmo Rander</v>
      </c>
      <c r="F104" s="100" t="str">
        <f>VLOOKUP(C104,Startlist!B:F,5,FALSE)</f>
        <v>EST</v>
      </c>
      <c r="G104" s="99" t="str">
        <f>VLOOKUP(C104,Startlist!B:H,7,FALSE)</f>
        <v>BMW M3</v>
      </c>
      <c r="H104" s="99" t="str">
        <f>VLOOKUP(C104,Startlist!B:H,6,FALSE)</f>
        <v>THULE MOTORSPORT</v>
      </c>
      <c r="I104" s="280" t="str">
        <f>IF(VLOOKUP(C104,Results!B:S,18,FALSE)="","Retired",VLOOKUP(C104,Results!B:S,18,FALSE))</f>
        <v>Retired</v>
      </c>
    </row>
    <row r="105" spans="1:9" ht="15">
      <c r="A105" s="97"/>
      <c r="B105" s="231"/>
      <c r="C105" s="129">
        <v>80</v>
      </c>
      <c r="D105" s="98" t="str">
        <f>IF(VLOOKUP($C105,'Champ Classes'!$A:$E,2,FALSE)="","",VLOOKUP($C105,'Champ Classes'!$A:$E,2,FALSE))</f>
        <v>EMV6</v>
      </c>
      <c r="E105" s="99" t="str">
        <f>CONCATENATE(VLOOKUP(C105,Startlist!B:H,3,FALSE)," / ",VLOOKUP(C105,Startlist!B:H,4,FALSE))</f>
        <v>Frederik Annus / Mihkel Reinkubjas</v>
      </c>
      <c r="F105" s="100" t="str">
        <f>VLOOKUP(C105,Startlist!B:F,5,FALSE)</f>
        <v>EST</v>
      </c>
      <c r="G105" s="99" t="str">
        <f>VLOOKUP(C105,Startlist!B:H,7,FALSE)</f>
        <v>BMW 328</v>
      </c>
      <c r="H105" s="99" t="str">
        <f>VLOOKUP(C105,Startlist!B:H,6,FALSE)</f>
        <v>KAUR MOTORSPORT</v>
      </c>
      <c r="I105" s="280" t="str">
        <f>IF(VLOOKUP(C105,Results!B:S,18,FALSE)="","Retired",VLOOKUP(C105,Results!B:S,18,FALSE))</f>
        <v>Retired</v>
      </c>
    </row>
    <row r="106" spans="1:9" ht="15">
      <c r="A106" s="97"/>
      <c r="B106" s="231"/>
      <c r="C106" s="129">
        <v>93</v>
      </c>
      <c r="D106" s="98" t="str">
        <f>IF(VLOOKUP($C106,'Champ Classes'!$A:$E,2,FALSE)="","",VLOOKUP($C106,'Champ Classes'!$A:$E,2,FALSE))</f>
        <v>EMV8</v>
      </c>
      <c r="E106" s="99" t="str">
        <f>CONCATENATE(VLOOKUP(C106,Startlist!B:H,3,FALSE)," / ",VLOOKUP(C106,Startlist!B:H,4,FALSE))</f>
        <v>Janek Ojala / Karl Küttim</v>
      </c>
      <c r="F106" s="100" t="str">
        <f>VLOOKUP(C106,Startlist!B:F,5,FALSE)</f>
        <v>EST</v>
      </c>
      <c r="G106" s="99" t="str">
        <f>VLOOKUP(C106,Startlist!B:H,7,FALSE)</f>
        <v>Nissan Sunny</v>
      </c>
      <c r="H106" s="99" t="str">
        <f>VLOOKUP(C106,Startlist!B:H,6,FALSE)</f>
        <v>MURAKAS RACING TEAM</v>
      </c>
      <c r="I106" s="280" t="str">
        <f>IF(VLOOKUP(C106,Results!B:S,18,FALSE)="","Retired",VLOOKUP(C106,Results!B:S,18,FALSE))</f>
        <v>Retired</v>
      </c>
    </row>
    <row r="107" spans="1:9" ht="15">
      <c r="A107" s="97"/>
      <c r="B107" s="231"/>
      <c r="C107" s="129">
        <v>101</v>
      </c>
      <c r="D107" s="98" t="str">
        <f>IF(VLOOKUP($C107,'Champ Classes'!$A:$E,2,FALSE)="","",VLOOKUP($C107,'Champ Classes'!$A:$E,2,FALSE))</f>
        <v>EMV7</v>
      </c>
      <c r="E107" s="99" t="str">
        <f>CONCATENATE(VLOOKUP(C107,Startlist!B:H,3,FALSE)," / ",VLOOKUP(C107,Startlist!B:H,4,FALSE))</f>
        <v>Martin Vatter / Oliver Peebo</v>
      </c>
      <c r="F107" s="100" t="str">
        <f>VLOOKUP(C107,Startlist!B:F,5,FALSE)</f>
        <v>EST</v>
      </c>
      <c r="G107" s="99" t="str">
        <f>VLOOKUP(C107,Startlist!B:H,7,FALSE)</f>
        <v>Renault Clio</v>
      </c>
      <c r="H107" s="99" t="str">
        <f>VLOOKUP(C107,Startlist!B:H,6,FALSE)</f>
        <v>TIKKRI MOTORSPORT</v>
      </c>
      <c r="I107" s="280" t="str">
        <f>IF(VLOOKUP(C107,Results!B:S,18,FALSE)="","Retired",VLOOKUP(C107,Results!B:S,18,FALSE))</f>
        <v>Retired</v>
      </c>
    </row>
    <row r="108" spans="1:9" ht="15">
      <c r="A108" s="97"/>
      <c r="B108" s="231"/>
      <c r="C108" s="129">
        <v>103</v>
      </c>
      <c r="D108" s="98" t="str">
        <f>IF(VLOOKUP($C108,'Champ Classes'!$A:$E,2,FALSE)="","",VLOOKUP($C108,'Champ Classes'!$A:$E,2,FALSE))</f>
        <v>EMV7</v>
      </c>
      <c r="E108" s="99" t="str">
        <f>CONCATENATE(VLOOKUP(C108,Startlist!B:H,3,FALSE)," / ",VLOOKUP(C108,Startlist!B:H,4,FALSE))</f>
        <v>Imre Randmäe / Sven Tammin</v>
      </c>
      <c r="F108" s="100" t="str">
        <f>VLOOKUP(C108,Startlist!B:F,5,FALSE)</f>
        <v>EST</v>
      </c>
      <c r="G108" s="99" t="str">
        <f>VLOOKUP(C108,Startlist!B:H,7,FALSE)</f>
        <v>Volkswagen Golf 2</v>
      </c>
      <c r="H108" s="99" t="str">
        <f>VLOOKUP(C108,Startlist!B:H,6,FALSE)</f>
        <v>BTR RACING</v>
      </c>
      <c r="I108" s="280" t="str">
        <f>IF(VLOOKUP(C108,Results!B:S,18,FALSE)="","Retired",VLOOKUP(C108,Results!B:S,18,FALSE))</f>
        <v>Retired</v>
      </c>
    </row>
    <row r="109" spans="1:9" ht="15">
      <c r="A109" s="97"/>
      <c r="B109" s="231"/>
      <c r="C109" s="129">
        <v>106</v>
      </c>
      <c r="D109" s="98" t="str">
        <f>IF(VLOOKUP($C109,'Champ Classes'!$A:$E,2,FALSE)="","",VLOOKUP($C109,'Champ Classes'!$A:$E,2,FALSE))</f>
        <v>EMV6</v>
      </c>
      <c r="E109" s="99" t="str">
        <f>CONCATENATE(VLOOKUP(C109,Startlist!B:H,3,FALSE)," / ",VLOOKUP(C109,Startlist!B:H,4,FALSE))</f>
        <v>Ott Kuurberg / Saimon Köst</v>
      </c>
      <c r="F109" s="100" t="str">
        <f>VLOOKUP(C109,Startlist!B:F,5,FALSE)</f>
        <v>EST</v>
      </c>
      <c r="G109" s="99" t="str">
        <f>VLOOKUP(C109,Startlist!B:H,7,FALSE)</f>
        <v>BMW 330</v>
      </c>
      <c r="H109" s="99" t="str">
        <f>VLOOKUP(C109,Startlist!B:H,6,FALSE)</f>
        <v>BTR RACING 2</v>
      </c>
      <c r="I109" s="280" t="str">
        <f>IF(VLOOKUP(C109,Results!B:S,18,FALSE)="","Retired",VLOOKUP(C109,Results!B:S,18,FALSE))</f>
        <v>Retired</v>
      </c>
    </row>
    <row r="110" spans="1:9" ht="15">
      <c r="A110" s="97"/>
      <c r="B110" s="231"/>
      <c r="C110" s="129">
        <v>112</v>
      </c>
      <c r="D110" s="98" t="str">
        <f>IF(VLOOKUP($C110,'Champ Classes'!$A:$E,2,FALSE)="","",VLOOKUP($C110,'Champ Classes'!$A:$E,2,FALSE))</f>
        <v>EMV7</v>
      </c>
      <c r="E110" s="99" t="str">
        <f>CONCATENATE(VLOOKUP(C110,Startlist!B:H,3,FALSE)," / ",VLOOKUP(C110,Startlist!B:H,4,FALSE))</f>
        <v>Peeter Tammoja / Janno Tapo</v>
      </c>
      <c r="F110" s="100" t="str">
        <f>VLOOKUP(C110,Startlist!B:F,5,FALSE)</f>
        <v>EST</v>
      </c>
      <c r="G110" s="99" t="str">
        <f>VLOOKUP(C110,Startlist!B:H,7,FALSE)</f>
        <v>Nissan Sunny</v>
      </c>
      <c r="H110" s="99" t="str">
        <f>VLOOKUP(C110,Startlist!B:H,6,FALSE)</f>
        <v>TIKKRI MOTORSPORT</v>
      </c>
      <c r="I110" s="280" t="str">
        <f>IF(VLOOKUP(C110,Results!B:S,18,FALSE)="","Retired",VLOOKUP(C110,Results!B:S,18,FALSE))</f>
        <v>Retired</v>
      </c>
    </row>
    <row r="111" spans="1:9" ht="15">
      <c r="A111" s="97"/>
      <c r="B111" s="231"/>
      <c r="C111" s="129">
        <v>115</v>
      </c>
      <c r="D111" s="98" t="str">
        <f>IF(VLOOKUP($C111,'Champ Classes'!$A:$E,2,FALSE)="","",VLOOKUP($C111,'Champ Classes'!$A:$E,2,FALSE))</f>
        <v>EMV7</v>
      </c>
      <c r="E111" s="99" t="str">
        <f>CONCATENATE(VLOOKUP(C111,Startlist!B:H,3,FALSE)," / ",VLOOKUP(C111,Startlist!B:H,4,FALSE))</f>
        <v>Indrek Tulp / Rivo Hell</v>
      </c>
      <c r="F111" s="100" t="str">
        <f>VLOOKUP(C111,Startlist!B:F,5,FALSE)</f>
        <v>EST</v>
      </c>
      <c r="G111" s="99" t="str">
        <f>VLOOKUP(C111,Startlist!B:H,7,FALSE)</f>
        <v>Honda Civic Type-R</v>
      </c>
      <c r="H111" s="99" t="str">
        <f>VLOOKUP(C111,Startlist!B:H,6,FALSE)</f>
        <v>JUURU TEHNIKAKLUBI</v>
      </c>
      <c r="I111" s="280" t="str">
        <f>IF(VLOOKUP(C111,Results!B:S,18,FALSE)="","Retired",VLOOKUP(C111,Results!B:S,18,FALSE))</f>
        <v>Retired</v>
      </c>
    </row>
    <row r="112" spans="1:9" ht="15">
      <c r="A112" s="97"/>
      <c r="B112" s="231"/>
      <c r="C112" s="129">
        <v>118</v>
      </c>
      <c r="D112" s="98" t="str">
        <f>IF(VLOOKUP($C112,'Champ Classes'!$A:$E,2,FALSE)="","",VLOOKUP($C112,'Champ Classes'!$A:$E,2,FALSE))</f>
        <v>EMV6</v>
      </c>
      <c r="E112" s="99" t="str">
        <f>CONCATENATE(VLOOKUP(C112,Startlist!B:H,3,FALSE)," / ",VLOOKUP(C112,Startlist!B:H,4,FALSE))</f>
        <v>Priit Mäemurd / Raimo Kook</v>
      </c>
      <c r="F112" s="100" t="str">
        <f>VLOOKUP(C112,Startlist!B:F,5,FALSE)</f>
        <v>EST</v>
      </c>
      <c r="G112" s="99" t="str">
        <f>VLOOKUP(C112,Startlist!B:H,7,FALSE)</f>
        <v>BMW Compact</v>
      </c>
      <c r="H112" s="99" t="str">
        <f>VLOOKUP(C112,Startlist!B:H,6,FALSE)</f>
        <v>JUURU TEHNIKAKLUBI</v>
      </c>
      <c r="I112" s="280" t="str">
        <f>IF(VLOOKUP(C112,Results!B:S,18,FALSE)="","Retired",VLOOKUP(C112,Results!B:S,18,FALSE))</f>
        <v>Retired</v>
      </c>
    </row>
    <row r="113" spans="1:9" ht="15">
      <c r="A113" s="97"/>
      <c r="B113" s="231"/>
      <c r="C113" s="129">
        <v>124</v>
      </c>
      <c r="D113" s="98" t="str">
        <f>IF(VLOOKUP($C113,'Champ Classes'!$A:$E,2,FALSE)="","",VLOOKUP($C113,'Champ Classes'!$A:$E,2,FALSE))</f>
        <v>EMV9</v>
      </c>
      <c r="E113" s="99" t="str">
        <f>CONCATENATE(VLOOKUP(C113,Startlist!B:H,3,FALSE)," / ",VLOOKUP(C113,Startlist!B:H,4,FALSE))</f>
        <v>Martin Kio / Jüri Lohk</v>
      </c>
      <c r="F113" s="100" t="str">
        <f>VLOOKUP(C113,Startlist!B:F,5,FALSE)</f>
        <v>EST</v>
      </c>
      <c r="G113" s="99" t="str">
        <f>VLOOKUP(C113,Startlist!B:H,7,FALSE)</f>
        <v>Gaz 51</v>
      </c>
      <c r="H113" s="99" t="str">
        <f>VLOOKUP(C113,Startlist!B:H,6,FALSE)</f>
        <v>SK VILLU</v>
      </c>
      <c r="I113" s="280" t="str">
        <f>IF(VLOOKUP(C113,Results!B:S,18,FALSE)="","Retired",VLOOKUP(C113,Results!B:S,18,FALSE))</f>
        <v>Retired</v>
      </c>
    </row>
    <row r="114" spans="1:9" ht="15">
      <c r="A114" s="97"/>
      <c r="B114" s="231"/>
      <c r="C114" s="129">
        <v>126</v>
      </c>
      <c r="D114" s="98" t="str">
        <f>IF(VLOOKUP($C114,'Champ Classes'!$A:$E,2,FALSE)="","",VLOOKUP($C114,'Champ Classes'!$A:$E,2,FALSE))</f>
        <v>EMV9</v>
      </c>
      <c r="E114" s="99" t="str">
        <f>CONCATENATE(VLOOKUP(C114,Startlist!B:H,3,FALSE)," / ",VLOOKUP(C114,Startlist!B:H,4,FALSE))</f>
        <v>Janno Nuiamäe / Riivo Mesila</v>
      </c>
      <c r="F114" s="100" t="str">
        <f>VLOOKUP(C114,Startlist!B:F,5,FALSE)</f>
        <v>EST</v>
      </c>
      <c r="G114" s="99" t="str">
        <f>VLOOKUP(C114,Startlist!B:H,7,FALSE)</f>
        <v>Gaz 51 WRC</v>
      </c>
      <c r="H114" s="99" t="str">
        <f>VLOOKUP(C114,Startlist!B:H,6,FALSE)</f>
        <v>GAZ RALLIKLUBI</v>
      </c>
      <c r="I114" s="280" t="str">
        <f>IF(VLOOKUP(C114,Results!B:S,18,FALSE)="","Retired",VLOOKUP(C114,Results!B:S,18,FALSE))</f>
        <v>Retired</v>
      </c>
    </row>
    <row r="115" spans="1:9" ht="15">
      <c r="A115" s="97"/>
      <c r="B115" s="231"/>
      <c r="C115" s="129">
        <v>131</v>
      </c>
      <c r="D115" s="98" t="str">
        <f>IF(VLOOKUP($C115,'Champ Classes'!$A:$E,2,FALSE)="","",VLOOKUP($C115,'Champ Classes'!$A:$E,2,FALSE))</f>
        <v>EMV9</v>
      </c>
      <c r="E115" s="99" t="str">
        <f>CONCATENATE(VLOOKUP(C115,Startlist!B:H,3,FALSE)," / ",VLOOKUP(C115,Startlist!B:H,4,FALSE))</f>
        <v>Ants Kristall / Harri Jōessar</v>
      </c>
      <c r="F115" s="100" t="str">
        <f>VLOOKUP(C115,Startlist!B:F,5,FALSE)</f>
        <v>EST</v>
      </c>
      <c r="G115" s="99" t="str">
        <f>VLOOKUP(C115,Startlist!B:H,7,FALSE)</f>
        <v>Gaz 51</v>
      </c>
      <c r="H115" s="99" t="str">
        <f>VLOOKUP(C115,Startlist!B:H,6,FALSE)</f>
        <v>JUURU TEHNIKAKLUBI 2</v>
      </c>
      <c r="I115" s="280" t="str">
        <f>IF(VLOOKUP(C115,Results!B:S,18,FALSE)="","Retired",VLOOKUP(C115,Results!B:S,18,FALSE))</f>
        <v>Retired</v>
      </c>
    </row>
    <row r="116" spans="1:9" ht="15">
      <c r="A116" s="97"/>
      <c r="B116" s="231"/>
      <c r="C116" s="129">
        <v>132</v>
      </c>
      <c r="D116" s="98" t="str">
        <f>IF(VLOOKUP($C116,'Champ Classes'!$A:$E,2,FALSE)="","",VLOOKUP($C116,'Champ Classes'!$A:$E,2,FALSE))</f>
        <v>EMV9</v>
      </c>
      <c r="E116" s="99" t="str">
        <f>CONCATENATE(VLOOKUP(C116,Startlist!B:H,3,FALSE)," / ",VLOOKUP(C116,Startlist!B:H,4,FALSE))</f>
        <v>Daniel Ling / Madis Kümmel</v>
      </c>
      <c r="F116" s="100" t="str">
        <f>VLOOKUP(C116,Startlist!B:F,5,FALSE)</f>
        <v>EST</v>
      </c>
      <c r="G116" s="99" t="str">
        <f>VLOOKUP(C116,Startlist!B:H,7,FALSE)</f>
        <v>Gaz 52</v>
      </c>
      <c r="H116" s="99" t="str">
        <f>VLOOKUP(C116,Startlist!B:H,6,FALSE)</f>
        <v>HT MOTORSPORT</v>
      </c>
      <c r="I116" s="280" t="str">
        <f>IF(VLOOKUP(C116,Results!B:S,18,FALSE)="","Retired",VLOOKUP(C116,Results!B:S,18,FALSE))</f>
        <v>Retired</v>
      </c>
    </row>
    <row r="117" spans="1:9" ht="15">
      <c r="A117" s="97"/>
      <c r="B117" s="231"/>
      <c r="C117" s="129">
        <v>136</v>
      </c>
      <c r="D117" s="98" t="str">
        <f>IF(VLOOKUP($C117,'Champ Classes'!$A:$E,2,FALSE)="","",VLOOKUP($C117,'Champ Classes'!$A:$E,2,FALSE))</f>
        <v>EMV9</v>
      </c>
      <c r="E117" s="99" t="str">
        <f>CONCATENATE(VLOOKUP(C117,Startlist!B:H,3,FALSE)," / ",VLOOKUP(C117,Startlist!B:H,4,FALSE))</f>
        <v>Mart Mäll / Marcus Mäll</v>
      </c>
      <c r="F117" s="100" t="str">
        <f>VLOOKUP(C117,Startlist!B:F,5,FALSE)</f>
        <v>EST</v>
      </c>
      <c r="G117" s="99" t="str">
        <f>VLOOKUP(C117,Startlist!B:H,7,FALSE)</f>
        <v>Gaz 51</v>
      </c>
      <c r="H117" s="99" t="str">
        <f>VLOOKUP(C117,Startlist!B:H,6,FALSE)</f>
        <v>GAZ RALLIKLUBI</v>
      </c>
      <c r="I117" s="280" t="str">
        <f>IF(VLOOKUP(C117,Results!B:S,18,FALSE)="","Retired",VLOOKUP(C117,Results!B:S,18,FALSE))</f>
        <v>Retired</v>
      </c>
    </row>
    <row r="118" spans="1:9" ht="15">
      <c r="A118" s="97"/>
      <c r="B118" s="231"/>
      <c r="C118" s="129">
        <v>137</v>
      </c>
      <c r="D118" s="98" t="str">
        <f>IF(VLOOKUP($C118,'Champ Classes'!$A:$E,2,FALSE)="","",VLOOKUP($C118,'Champ Classes'!$A:$E,2,FALSE))</f>
        <v>EMV1</v>
      </c>
      <c r="E118" s="99" t="str">
        <f>CONCATENATE(VLOOKUP(C118,Startlist!B:H,3,FALSE)," / ",VLOOKUP(C118,Startlist!B:H,4,FALSE))</f>
        <v>Kaspar Koitla / Kalle Adler</v>
      </c>
      <c r="F118" s="100" t="str">
        <f>VLOOKUP(C118,Startlist!B:F,5,FALSE)</f>
        <v>EST</v>
      </c>
      <c r="G118" s="99" t="str">
        <f>VLOOKUP(C118,Startlist!B:H,7,FALSE)</f>
        <v>Lada Kalina</v>
      </c>
      <c r="H118" s="99" t="str">
        <f>VLOOKUP(C118,Startlist!B:H,6,FALSE)</f>
        <v>MURAKAS RACING TEAM</v>
      </c>
      <c r="I118" s="280" t="str">
        <f>IF(VLOOKUP(C118,Results!B:S,18,FALSE)="","Retired",VLOOKUP(C118,Results!B:S,18,FALSE))</f>
        <v>Retired</v>
      </c>
    </row>
  </sheetData>
  <sheetProtection/>
  <autoFilter ref="A7:J118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8"/>
  </sheetPr>
  <dimension ref="A1:J8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24" sqref="E24"/>
    </sheetView>
  </sheetViews>
  <sheetFormatPr defaultColWidth="9.140625" defaultRowHeight="12.75"/>
  <cols>
    <col min="1" max="2" width="6.00390625" style="17" customWidth="1"/>
    <col min="3" max="3" width="6.00390625" style="161" customWidth="1"/>
    <col min="4" max="4" width="9.421875" style="0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39" customWidth="1"/>
    <col min="10" max="10" width="9.140625" style="1" customWidth="1"/>
  </cols>
  <sheetData>
    <row r="1" spans="1:9" ht="9" customHeight="1">
      <c r="A1" s="189"/>
      <c r="B1" s="189"/>
      <c r="C1" s="92"/>
      <c r="D1" s="30"/>
      <c r="E1" s="30"/>
      <c r="F1" s="162"/>
      <c r="G1" s="30"/>
      <c r="H1" s="30"/>
      <c r="I1" s="43"/>
    </row>
    <row r="2" spans="1:9" ht="15" customHeight="1">
      <c r="A2" s="300" t="str">
        <f>Startlist!A1</f>
        <v>54. Saaremaa Rally 2021</v>
      </c>
      <c r="B2" s="300"/>
      <c r="C2" s="301"/>
      <c r="D2" s="301"/>
      <c r="E2" s="301"/>
      <c r="F2" s="301"/>
      <c r="G2" s="301"/>
      <c r="H2" s="301"/>
      <c r="I2" s="301"/>
    </row>
    <row r="3" spans="1:9" ht="15">
      <c r="A3" s="291" t="str">
        <f>Startlist!$F2</f>
        <v>October 08-09, 2021</v>
      </c>
      <c r="B3" s="297"/>
      <c r="C3" s="297"/>
      <c r="D3" s="297"/>
      <c r="E3" s="297"/>
      <c r="F3" s="297"/>
      <c r="G3" s="297"/>
      <c r="H3" s="297"/>
      <c r="I3" s="297"/>
    </row>
    <row r="4" spans="1:9" ht="15">
      <c r="A4" s="291" t="str">
        <f>Startlist!$F3</f>
        <v>Saaremaa</v>
      </c>
      <c r="B4" s="297"/>
      <c r="C4" s="297"/>
      <c r="D4" s="297"/>
      <c r="E4" s="297"/>
      <c r="F4" s="297"/>
      <c r="G4" s="297"/>
      <c r="H4" s="297"/>
      <c r="I4" s="297"/>
    </row>
    <row r="5" spans="1:9" ht="15" customHeight="1">
      <c r="A5" s="189"/>
      <c r="B5" s="189"/>
      <c r="C5" s="92"/>
      <c r="D5" s="155"/>
      <c r="E5" s="30"/>
      <c r="F5" s="30"/>
      <c r="G5" s="30"/>
      <c r="H5" s="30"/>
      <c r="I5" s="44"/>
    </row>
    <row r="6" spans="1:10" ht="15.75" customHeight="1">
      <c r="A6" s="115"/>
      <c r="B6" s="115"/>
      <c r="C6" s="190" t="s">
        <v>2917</v>
      </c>
      <c r="D6" s="120"/>
      <c r="E6" s="115"/>
      <c r="F6" s="115"/>
      <c r="G6" s="115"/>
      <c r="H6" s="115"/>
      <c r="I6" s="119"/>
      <c r="J6" s="78"/>
    </row>
    <row r="7" spans="1:10" ht="12.75">
      <c r="A7" s="236" t="s">
        <v>3121</v>
      </c>
      <c r="B7" s="237" t="s">
        <v>3122</v>
      </c>
      <c r="C7" s="237" t="s">
        <v>2934</v>
      </c>
      <c r="D7" s="94"/>
      <c r="E7" s="95" t="s">
        <v>2922</v>
      </c>
      <c r="F7" s="94"/>
      <c r="G7" s="96" t="s">
        <v>2931</v>
      </c>
      <c r="H7" s="93" t="s">
        <v>2930</v>
      </c>
      <c r="I7" s="240" t="s">
        <v>2924</v>
      </c>
      <c r="J7" s="78"/>
    </row>
    <row r="8" spans="1:10" ht="15" customHeight="1">
      <c r="A8" s="97">
        <v>1</v>
      </c>
      <c r="B8" s="231">
        <f>COUNTIF($D$1:D7,D8)+1</f>
        <v>1</v>
      </c>
      <c r="C8" s="129">
        <v>3</v>
      </c>
      <c r="D8" s="98" t="str">
        <f>IF(VLOOKUP($C8,'Champ Classes'!$A:$E,2,FALSE)="","",VLOOKUP($C8,'Champ Classes'!$A:$E,2,FALSE))</f>
        <v>EMV2</v>
      </c>
      <c r="E8" s="99" t="str">
        <f>CONCATENATE(VLOOKUP(C8,Startlist!B:H,3,FALSE)," / ",VLOOKUP(C8,Startlist!B:H,4,FALSE))</f>
        <v>Egon Kaur / Silver Simm</v>
      </c>
      <c r="F8" s="100" t="str">
        <f>VLOOKUP(C8,Startlist!B:F,5,FALSE)</f>
        <v>EST</v>
      </c>
      <c r="G8" s="99" t="str">
        <f>VLOOKUP(C8,Startlist!B:H,7,FALSE)</f>
        <v>Volkswagen Polo GTI R5</v>
      </c>
      <c r="H8" s="99" t="str">
        <f>VLOOKUP(C8,Startlist!B:H,6,FALSE)</f>
        <v>RAUTIO MOTORSPORT</v>
      </c>
      <c r="I8" s="239" t="str">
        <f>IF(VLOOKUP(C8,Results!B:S,15,FALSE)="","Retired",VLOOKUP(C8,Results!B:S,15,FALSE))</f>
        <v> 9.05,4</v>
      </c>
      <c r="J8" s="158"/>
    </row>
    <row r="9" spans="1:10" ht="15" customHeight="1">
      <c r="A9" s="97">
        <f>A8+1</f>
        <v>2</v>
      </c>
      <c r="B9" s="231">
        <f>COUNTIF($D$1:D8,D9)+1</f>
        <v>2</v>
      </c>
      <c r="C9" s="129">
        <v>5</v>
      </c>
      <c r="D9" s="98" t="str">
        <f>IF(VLOOKUP($C9,'Champ Classes'!$A:$E,2,FALSE)="","",VLOOKUP($C9,'Champ Classes'!$A:$E,2,FALSE))</f>
        <v>EMV2</v>
      </c>
      <c r="E9" s="99" t="str">
        <f>CONCATENATE(VLOOKUP(C9,Startlist!B:H,3,FALSE)," / ",VLOOKUP(C9,Startlist!B:H,4,FALSE))</f>
        <v>Ken Torn / Kauri Pannas</v>
      </c>
      <c r="F9" s="100" t="str">
        <f>VLOOKUP(C9,Startlist!B:F,5,FALSE)</f>
        <v>EST</v>
      </c>
      <c r="G9" s="99" t="str">
        <f>VLOOKUP(C9,Startlist!B:H,7,FALSE)</f>
        <v>Hyundai I20 NG R5</v>
      </c>
      <c r="H9" s="99" t="str">
        <f>VLOOKUP(C9,Startlist!B:H,6,FALSE)</f>
        <v>HT MOTORSPORT</v>
      </c>
      <c r="I9" s="239" t="str">
        <f>IF(VLOOKUP(C9,Results!B:S,15,FALSE)="","Retired",VLOOKUP(C9,Results!B:S,15,FALSE))</f>
        <v> 9.10,5</v>
      </c>
      <c r="J9" s="158"/>
    </row>
    <row r="10" spans="1:10" ht="15" customHeight="1">
      <c r="A10" s="97">
        <f>A9+1</f>
        <v>3</v>
      </c>
      <c r="B10" s="231">
        <f>COUNTIF($D$1:D9,D10)+1</f>
        <v>3</v>
      </c>
      <c r="C10" s="129">
        <v>9</v>
      </c>
      <c r="D10" s="98" t="str">
        <f>IF(VLOOKUP($C10,'Champ Classes'!$A:$E,2,FALSE)="","",VLOOKUP($C10,'Champ Classes'!$A:$E,2,FALSE))</f>
        <v>EMV2</v>
      </c>
      <c r="E10" s="99" t="str">
        <f>CONCATENATE(VLOOKUP(C10,Startlist!B:H,3,FALSE)," / ",VLOOKUP(C10,Startlist!B:H,4,FALSE))</f>
        <v>Robert Virves / Aleks Lesk</v>
      </c>
      <c r="F10" s="100" t="str">
        <f>VLOOKUP(C10,Startlist!B:F,5,FALSE)</f>
        <v>EST</v>
      </c>
      <c r="G10" s="99" t="str">
        <f>VLOOKUP(C10,Startlist!B:H,7,FALSE)</f>
        <v>Volkswagen Polo GTI R5</v>
      </c>
      <c r="H10" s="99" t="str">
        <f>VLOOKUP(C10,Startlist!B:H,6,FALSE)</f>
        <v>PRINTSPORT</v>
      </c>
      <c r="I10" s="239" t="str">
        <f>IF(VLOOKUP(C10,Results!B:S,15,FALSE)="","Retired",VLOOKUP(C10,Results!B:S,15,FALSE))</f>
        <v> 9.14,9</v>
      </c>
      <c r="J10" s="158"/>
    </row>
    <row r="11" spans="1:10" ht="15" customHeight="1">
      <c r="A11" s="97">
        <f>A10+1</f>
        <v>4</v>
      </c>
      <c r="B11" s="231">
        <f>COUNTIF($D$1:D10,D11)+1</f>
        <v>4</v>
      </c>
      <c r="C11" s="129">
        <v>8</v>
      </c>
      <c r="D11" s="98" t="str">
        <f>IF(VLOOKUP($C11,'Champ Classes'!$A:$E,2,FALSE)="","",VLOOKUP($C11,'Champ Classes'!$A:$E,2,FALSE))</f>
        <v>EMV2</v>
      </c>
      <c r="E11" s="99" t="str">
        <f>CONCATENATE(VLOOKUP(C11,Startlist!B:H,3,FALSE)," / ",VLOOKUP(C11,Startlist!B:H,4,FALSE))</f>
        <v>Vladas Jurkevicius / Aisvydas Paliukenas</v>
      </c>
      <c r="F11" s="100" t="str">
        <f>VLOOKUP(C11,Startlist!B:F,5,FALSE)</f>
        <v>LTU</v>
      </c>
      <c r="G11" s="99" t="str">
        <f>VLOOKUP(C11,Startlist!B:H,7,FALSE)</f>
        <v>Skoda Fabia R5</v>
      </c>
      <c r="H11" s="99" t="str">
        <f>VLOOKUP(C11,Startlist!B:H,6,FALSE)</f>
        <v>ATLANTIS RACING</v>
      </c>
      <c r="I11" s="239" t="str">
        <f>IF(VLOOKUP(C11,Results!B:S,15,FALSE)="","Retired",VLOOKUP(C11,Results!B:S,15,FALSE))</f>
        <v> 9.22,6</v>
      </c>
      <c r="J11" s="158"/>
    </row>
    <row r="12" spans="1:10" ht="15" customHeight="1">
      <c r="A12" s="97">
        <f aca="true" t="shared" si="0" ref="A12:A59">A11+1</f>
        <v>5</v>
      </c>
      <c r="B12" s="231">
        <f>COUNTIF($D$1:D11,D12)+1</f>
        <v>5</v>
      </c>
      <c r="C12" s="129">
        <v>6</v>
      </c>
      <c r="D12" s="98" t="str">
        <f>IF(VLOOKUP($C12,'Champ Classes'!$A:$E,2,FALSE)="","",VLOOKUP($C12,'Champ Classes'!$A:$E,2,FALSE))</f>
        <v>EMV2</v>
      </c>
      <c r="E12" s="99" t="str">
        <f>CONCATENATE(VLOOKUP(C12,Startlist!B:H,3,FALSE)," / ",VLOOKUP(C12,Startlist!B:H,4,FALSE))</f>
        <v>Priit Koik / Kristo Tamm</v>
      </c>
      <c r="F12" s="100" t="str">
        <f>VLOOKUP(C12,Startlist!B:F,5,FALSE)</f>
        <v>EST</v>
      </c>
      <c r="G12" s="99" t="str">
        <f>VLOOKUP(C12,Startlist!B:H,7,FALSE)</f>
        <v>Ford Fiesta R5</v>
      </c>
      <c r="H12" s="99" t="str">
        <f>VLOOKUP(C12,Startlist!B:H,6,FALSE)</f>
        <v>OT RACING</v>
      </c>
      <c r="I12" s="239" t="str">
        <f>IF(VLOOKUP(C12,Results!B:S,15,FALSE)="","Retired",VLOOKUP(C12,Results!B:S,15,FALSE))</f>
        <v> 9.30,2</v>
      </c>
      <c r="J12" s="158"/>
    </row>
    <row r="13" spans="1:10" ht="15" customHeight="1">
      <c r="A13" s="97">
        <f t="shared" si="0"/>
        <v>6</v>
      </c>
      <c r="B13" s="231">
        <f>COUNTIF($D$1:D12,D13)+1</f>
        <v>1</v>
      </c>
      <c r="C13" s="129">
        <v>1</v>
      </c>
      <c r="D13" s="98" t="str">
        <f>IF(VLOOKUP($C13,'Champ Classes'!$A:$E,2,FALSE)="","",VLOOKUP($C13,'Champ Classes'!$A:$E,2,FALSE))</f>
        <v>EMV1</v>
      </c>
      <c r="E13" s="99" t="str">
        <f>CONCATENATE(VLOOKUP(C13,Startlist!B:H,3,FALSE)," / ",VLOOKUP(C13,Startlist!B:H,4,FALSE))</f>
        <v>Georg Gross / Raigo Mōlder</v>
      </c>
      <c r="F13" s="100" t="str">
        <f>VLOOKUP(C13,Startlist!B:F,5,FALSE)</f>
        <v>EST</v>
      </c>
      <c r="G13" s="99" t="str">
        <f>VLOOKUP(C13,Startlist!B:H,7,FALSE)</f>
        <v>Ford Fiesta WRC</v>
      </c>
      <c r="H13" s="99" t="str">
        <f>VLOOKUP(C13,Startlist!B:H,6,FALSE)</f>
        <v>OT RACING</v>
      </c>
      <c r="I13" s="239" t="str">
        <f>IF(VLOOKUP(C13,Results!B:S,15,FALSE)="","Retired",VLOOKUP(C13,Results!B:S,15,FALSE))</f>
        <v> 9.31,7</v>
      </c>
      <c r="J13" s="158"/>
    </row>
    <row r="14" spans="1:10" ht="15" customHeight="1">
      <c r="A14" s="97">
        <f t="shared" si="0"/>
        <v>7</v>
      </c>
      <c r="B14" s="231">
        <f>COUNTIF($D$1:D13,D14)+1</f>
        <v>1</v>
      </c>
      <c r="C14" s="129">
        <v>12</v>
      </c>
      <c r="D14" s="98" t="str">
        <f>IF(VLOOKUP($C14,'Champ Classes'!$A:$E,2,FALSE)="","",VLOOKUP($C14,'Champ Classes'!$A:$E,2,FALSE))</f>
        <v>EMV5</v>
      </c>
      <c r="E14" s="99" t="str">
        <f>CONCATENATE(VLOOKUP(C14,Startlist!B:H,3,FALSE)," / ",VLOOKUP(C14,Startlist!B:H,4,FALSE))</f>
        <v>Timmu Kōrge / Erik Vaasa</v>
      </c>
      <c r="F14" s="100" t="str">
        <f>VLOOKUP(C14,Startlist!B:F,5,FALSE)</f>
        <v>EST</v>
      </c>
      <c r="G14" s="99" t="str">
        <f>VLOOKUP(C14,Startlist!B:H,7,FALSE)</f>
        <v>Mitsubishi Lancer Evo 9</v>
      </c>
      <c r="H14" s="99" t="str">
        <f>VLOOKUP(C14,Startlist!B:H,6,FALSE)</f>
        <v>KUPATAMA MOTORSPORT</v>
      </c>
      <c r="I14" s="239" t="str">
        <f>IF(VLOOKUP(C14,Results!B:S,15,FALSE)="","Retired",VLOOKUP(C14,Results!B:S,15,FALSE))</f>
        <v> 9.35,5</v>
      </c>
      <c r="J14" s="158"/>
    </row>
    <row r="15" spans="1:10" ht="15" customHeight="1">
      <c r="A15" s="97">
        <f t="shared" si="0"/>
        <v>8</v>
      </c>
      <c r="B15" s="231">
        <f>COUNTIF($D$1:D14,D15)+1</f>
        <v>6</v>
      </c>
      <c r="C15" s="129">
        <v>2</v>
      </c>
      <c r="D15" s="98" t="str">
        <f>IF(VLOOKUP($C15,'Champ Classes'!$A:$E,2,FALSE)="","",VLOOKUP($C15,'Champ Classes'!$A:$E,2,FALSE))</f>
        <v>EMV2</v>
      </c>
      <c r="E15" s="99" t="str">
        <f>CONCATENATE(VLOOKUP(C15,Startlist!B:H,3,FALSE)," / ",VLOOKUP(C15,Startlist!B:H,4,FALSE))</f>
        <v>Raul Jeets / Andrus Toom</v>
      </c>
      <c r="F15" s="100" t="str">
        <f>VLOOKUP(C15,Startlist!B:F,5,FALSE)</f>
        <v>EST</v>
      </c>
      <c r="G15" s="99" t="str">
        <f>VLOOKUP(C15,Startlist!B:H,7,FALSE)</f>
        <v>Skoda Fabia R5</v>
      </c>
      <c r="H15" s="99" t="str">
        <f>VLOOKUP(C15,Startlist!B:H,6,FALSE)</f>
        <v>TEHASE AUTO</v>
      </c>
      <c r="I15" s="239" t="str">
        <f>IF(VLOOKUP(C15,Results!B:S,15,FALSE)="","Retired",VLOOKUP(C15,Results!B:S,15,FALSE))</f>
        <v> 9.36,4</v>
      </c>
      <c r="J15" s="158"/>
    </row>
    <row r="16" spans="1:10" ht="15" customHeight="1">
      <c r="A16" s="97">
        <f t="shared" si="0"/>
        <v>9</v>
      </c>
      <c r="B16" s="231">
        <f>COUNTIF($D$1:D15,D16)+1</f>
        <v>2</v>
      </c>
      <c r="C16" s="129">
        <v>14</v>
      </c>
      <c r="D16" s="98" t="str">
        <f>IF(VLOOKUP($C16,'Champ Classes'!$A:$E,2,FALSE)="","",VLOOKUP($C16,'Champ Classes'!$A:$E,2,FALSE))</f>
        <v>EMV5</v>
      </c>
      <c r="E16" s="99" t="str">
        <f>CONCATENATE(VLOOKUP(C16,Startlist!B:H,3,FALSE)," / ",VLOOKUP(C16,Startlist!B:H,4,FALSE))</f>
        <v>Ranno Bundsen / Robert Loshtshenikov</v>
      </c>
      <c r="F16" s="100" t="str">
        <f>VLOOKUP(C16,Startlist!B:F,5,FALSE)</f>
        <v>EST</v>
      </c>
      <c r="G16" s="99" t="str">
        <f>VLOOKUP(C16,Startlist!B:H,7,FALSE)</f>
        <v>Mitsubishi Lancer Evo 7</v>
      </c>
      <c r="H16" s="99" t="str">
        <f>VLOOKUP(C16,Startlist!B:H,6,FALSE)</f>
        <v>A1M MOTORSPORT</v>
      </c>
      <c r="I16" s="239" t="str">
        <f>IF(VLOOKUP(C16,Results!B:S,15,FALSE)="","Retired",VLOOKUP(C16,Results!B:S,15,FALSE))</f>
        <v> 9.50,0</v>
      </c>
      <c r="J16" s="158"/>
    </row>
    <row r="17" spans="1:10" ht="15" customHeight="1">
      <c r="A17" s="97">
        <f t="shared" si="0"/>
        <v>10</v>
      </c>
      <c r="B17" s="231">
        <f>COUNTIF($D$1:D16,D17)+1</f>
        <v>3</v>
      </c>
      <c r="C17" s="129">
        <v>17</v>
      </c>
      <c r="D17" s="98" t="str">
        <f>IF(VLOOKUP($C17,'Champ Classes'!$A:$E,2,FALSE)="","",VLOOKUP($C17,'Champ Classes'!$A:$E,2,FALSE))</f>
        <v>EMV5</v>
      </c>
      <c r="E17" s="99" t="str">
        <f>CONCATENATE(VLOOKUP(C17,Startlist!B:H,3,FALSE)," / ",VLOOKUP(C17,Startlist!B:H,4,FALSE))</f>
        <v>Kristo Subi / Raido Subi</v>
      </c>
      <c r="F17" s="100" t="str">
        <f>VLOOKUP(C17,Startlist!B:F,5,FALSE)</f>
        <v>EST</v>
      </c>
      <c r="G17" s="99" t="str">
        <f>VLOOKUP(C17,Startlist!B:H,7,FALSE)</f>
        <v>Mitsubishi Lancer Evo 9</v>
      </c>
      <c r="H17" s="99" t="str">
        <f>VLOOKUP(C17,Startlist!B:H,6,FALSE)</f>
        <v>A1M MOTORSPORT</v>
      </c>
      <c r="I17" s="239" t="str">
        <f>IF(VLOOKUP(C17,Results!B:S,15,FALSE)="","Retired",VLOOKUP(C17,Results!B:S,15,FALSE))</f>
        <v> 9.59,8</v>
      </c>
      <c r="J17" s="158"/>
    </row>
    <row r="18" spans="1:10" ht="15" customHeight="1">
      <c r="A18" s="97">
        <f t="shared" si="0"/>
        <v>11</v>
      </c>
      <c r="B18" s="231">
        <f>COUNTIF($D$1:D17,D18)+1</f>
        <v>7</v>
      </c>
      <c r="C18" s="129">
        <v>11</v>
      </c>
      <c r="D18" s="98" t="str">
        <f>IF(VLOOKUP($C18,'Champ Classes'!$A:$E,2,FALSE)="","",VLOOKUP($C18,'Champ Classes'!$A:$E,2,FALSE))</f>
        <v>EMV2</v>
      </c>
      <c r="E18" s="99" t="str">
        <f>CONCATENATE(VLOOKUP(C18,Startlist!B:H,3,FALSE)," / ",VLOOKUP(C18,Startlist!B:H,4,FALSE))</f>
        <v>Mikolaj Kempa / Marcin Szeja</v>
      </c>
      <c r="F18" s="100" t="str">
        <f>VLOOKUP(C18,Startlist!B:F,5,FALSE)</f>
        <v>POL</v>
      </c>
      <c r="G18" s="99" t="str">
        <f>VLOOKUP(C18,Startlist!B:H,7,FALSE)</f>
        <v>Hyundai I20 NG R5</v>
      </c>
      <c r="H18" s="99" t="str">
        <f>VLOOKUP(C18,Startlist!B:H,6,FALSE)</f>
        <v>MIKOLAJ KEMPA</v>
      </c>
      <c r="I18" s="239" t="str">
        <f>IF(VLOOKUP(C18,Results!B:S,15,FALSE)="","Retired",VLOOKUP(C18,Results!B:S,15,FALSE))</f>
        <v>10.01,4</v>
      </c>
      <c r="J18" s="158"/>
    </row>
    <row r="19" spans="1:10" ht="15" customHeight="1">
      <c r="A19" s="97">
        <f t="shared" si="0"/>
        <v>12</v>
      </c>
      <c r="B19" s="231">
        <f>COUNTIF($D$1:D18,D19)+1</f>
        <v>8</v>
      </c>
      <c r="C19" s="129">
        <v>10</v>
      </c>
      <c r="D19" s="98" t="str">
        <f>IF(VLOOKUP($C19,'Champ Classes'!$A:$E,2,FALSE)="","",VLOOKUP($C19,'Champ Classes'!$A:$E,2,FALSE))</f>
        <v>EMV2</v>
      </c>
      <c r="E19" s="99" t="str">
        <f>CONCATENATE(VLOOKUP(C19,Startlist!B:H,3,FALSE)," / ",VLOOKUP(C19,Startlist!B:H,4,FALSE))</f>
        <v>Radik Shaymiev / Maxim Tsvetkov</v>
      </c>
      <c r="F19" s="100" t="str">
        <f>VLOOKUP(C19,Startlist!B:F,5,FALSE)</f>
        <v>RUS</v>
      </c>
      <c r="G19" s="99" t="str">
        <f>VLOOKUP(C19,Startlist!B:H,7,FALSE)</f>
        <v>Hyundai I20 NG R5</v>
      </c>
      <c r="H19" s="99" t="str">
        <f>VLOOKUP(C19,Startlist!B:H,6,FALSE)</f>
        <v>TAIF MOTORSPORT</v>
      </c>
      <c r="I19" s="239" t="str">
        <f>IF(VLOOKUP(C19,Results!B:S,15,FALSE)="","Retired",VLOOKUP(C19,Results!B:S,15,FALSE))</f>
        <v>10.11,5</v>
      </c>
      <c r="J19" s="158"/>
    </row>
    <row r="20" spans="1:10" ht="15" customHeight="1">
      <c r="A20" s="97">
        <f t="shared" si="0"/>
        <v>13</v>
      </c>
      <c r="B20" s="231">
        <f>COUNTIF($D$1:D19,D20)+1</f>
        <v>1</v>
      </c>
      <c r="C20" s="129">
        <v>24</v>
      </c>
      <c r="D20" s="98" t="str">
        <f>IF(VLOOKUP($C20,'Champ Classes'!$A:$E,2,FALSE)="","",VLOOKUP($C20,'Champ Classes'!$A:$E,2,FALSE))</f>
        <v>EMV6</v>
      </c>
      <c r="E20" s="99" t="str">
        <f>CONCATENATE(VLOOKUP(C20,Startlist!B:H,3,FALSE)," / ",VLOOKUP(C20,Startlist!B:H,4,FALSE))</f>
        <v>Taavi Niinemets / Esko Allika</v>
      </c>
      <c r="F20" s="100" t="str">
        <f>VLOOKUP(C20,Startlist!B:F,5,FALSE)</f>
        <v>EST</v>
      </c>
      <c r="G20" s="99" t="str">
        <f>VLOOKUP(C20,Startlist!B:H,7,FALSE)</f>
        <v>BMW M3</v>
      </c>
      <c r="H20" s="99" t="str">
        <f>VLOOKUP(C20,Startlist!B:H,6,FALSE)</f>
        <v>JUURU TEHNIKAKLUBI</v>
      </c>
      <c r="I20" s="239" t="str">
        <f>IF(VLOOKUP(C20,Results!B:S,15,FALSE)="","Retired",VLOOKUP(C20,Results!B:S,15,FALSE))</f>
        <v>10.13,3</v>
      </c>
      <c r="J20" s="158"/>
    </row>
    <row r="21" spans="1:10" ht="15" customHeight="1">
      <c r="A21" s="97">
        <f t="shared" si="0"/>
        <v>14</v>
      </c>
      <c r="B21" s="231">
        <f>COUNTIF($D$1:D20,D21)+1</f>
        <v>2</v>
      </c>
      <c r="C21" s="129">
        <v>21</v>
      </c>
      <c r="D21" s="98" t="str">
        <f>IF(VLOOKUP($C21,'Champ Classes'!$A:$E,2,FALSE)="","",VLOOKUP($C21,'Champ Classes'!$A:$E,2,FALSE))</f>
        <v>EMV6</v>
      </c>
      <c r="E21" s="99" t="str">
        <f>CONCATENATE(VLOOKUP(C21,Startlist!B:H,3,FALSE)," / ",VLOOKUP(C21,Startlist!B:H,4,FALSE))</f>
        <v>Toomas Vask / Taaniel Tigas</v>
      </c>
      <c r="F21" s="100" t="str">
        <f>VLOOKUP(C21,Startlist!B:F,5,FALSE)</f>
        <v>EST</v>
      </c>
      <c r="G21" s="99" t="str">
        <f>VLOOKUP(C21,Startlist!B:H,7,FALSE)</f>
        <v>BMW M3</v>
      </c>
      <c r="H21" s="99" t="str">
        <f>VLOOKUP(C21,Startlist!B:H,6,FALSE)</f>
        <v>MS RACING</v>
      </c>
      <c r="I21" s="239" t="str">
        <f>IF(VLOOKUP(C21,Results!B:S,15,FALSE)="","Retired",VLOOKUP(C21,Results!B:S,15,FALSE))</f>
        <v>10.17,4</v>
      </c>
      <c r="J21" s="158"/>
    </row>
    <row r="22" spans="1:10" ht="15" customHeight="1">
      <c r="A22" s="97">
        <f t="shared" si="0"/>
        <v>15</v>
      </c>
      <c r="B22" s="231">
        <f>COUNTIF($D$1:D21,D22)+1</f>
        <v>3</v>
      </c>
      <c r="C22" s="129">
        <v>23</v>
      </c>
      <c r="D22" s="98" t="str">
        <f>IF(VLOOKUP($C22,'Champ Classes'!$A:$E,2,FALSE)="","",VLOOKUP($C22,'Champ Classes'!$A:$E,2,FALSE))</f>
        <v>EMV6</v>
      </c>
      <c r="E22" s="99" t="str">
        <f>CONCATENATE(VLOOKUP(C22,Startlist!B:H,3,FALSE)," / ",VLOOKUP(C22,Startlist!B:H,4,FALSE))</f>
        <v>Raiko Aru / Veiko Kullamäe</v>
      </c>
      <c r="F22" s="100" t="str">
        <f>VLOOKUP(C22,Startlist!B:F,5,FALSE)</f>
        <v>EST</v>
      </c>
      <c r="G22" s="99" t="str">
        <f>VLOOKUP(C22,Startlist!B:H,7,FALSE)</f>
        <v>BMW 1M</v>
      </c>
      <c r="H22" s="99" t="str">
        <f>VLOOKUP(C22,Startlist!B:H,6,FALSE)</f>
        <v>MRF MOTORSPORT</v>
      </c>
      <c r="I22" s="239" t="str">
        <f>IF(VLOOKUP(C22,Results!B:S,15,FALSE)="","Retired",VLOOKUP(C22,Results!B:S,15,FALSE))</f>
        <v>10.21,4</v>
      </c>
      <c r="J22" s="158"/>
    </row>
    <row r="23" spans="1:10" ht="15" customHeight="1">
      <c r="A23" s="97">
        <f t="shared" si="0"/>
        <v>16</v>
      </c>
      <c r="B23" s="231">
        <f>COUNTIF($D$1:D22,D23)+1</f>
        <v>1</v>
      </c>
      <c r="C23" s="129">
        <v>449</v>
      </c>
      <c r="D23" s="98" t="str">
        <f>IF(VLOOKUP($C23,'Champ Classes'!$A:$E,2,FALSE)="","",VLOOKUP($C23,'Champ Classes'!$A:$E,2,FALSE))</f>
        <v>EMV3</v>
      </c>
      <c r="E23" s="99" t="str">
        <f>CONCATENATE(VLOOKUP(C23,Startlist!B:H,3,FALSE)," / ",VLOOKUP(C23,Startlist!B:H,4,FALSE))</f>
        <v>Franek Veeber / Sander Pärn</v>
      </c>
      <c r="F23" s="100" t="str">
        <f>VLOOKUP(C23,Startlist!B:F,5,FALSE)</f>
        <v>EST</v>
      </c>
      <c r="G23" s="99" t="str">
        <f>VLOOKUP(C23,Startlist!B:H,7,FALSE)</f>
        <v>Ford Fiesta</v>
      </c>
      <c r="H23" s="99" t="str">
        <f>VLOOKUP(C23,Startlist!B:H,6,FALSE)</f>
        <v>G.M. RACING</v>
      </c>
      <c r="I23" s="239" t="str">
        <f>IF(VLOOKUP(C23,Results!B:S,15,FALSE)="","Retired",VLOOKUP(C23,Results!B:S,15,FALSE))</f>
        <v>10.23,0</v>
      </c>
      <c r="J23" s="158"/>
    </row>
    <row r="24" spans="1:9" ht="15">
      <c r="A24" s="97">
        <f t="shared" si="0"/>
        <v>17</v>
      </c>
      <c r="B24" s="231">
        <f>COUNTIF($D$1:D23,D24)+1</f>
        <v>4</v>
      </c>
      <c r="C24" s="129">
        <v>40</v>
      </c>
      <c r="D24" s="98" t="str">
        <f>IF(VLOOKUP($C24,'Champ Classes'!$A:$E,2,FALSE)="","",VLOOKUP($C24,'Champ Classes'!$A:$E,2,FALSE))</f>
        <v>EMV5</v>
      </c>
      <c r="E24" s="99" t="str">
        <f>CONCATENATE(VLOOKUP(C24,Startlist!B:H,3,FALSE)," / ",VLOOKUP(C24,Startlist!B:H,4,FALSE))</f>
        <v>Edgars Balodis / Lasma Tole</v>
      </c>
      <c r="F24" s="100" t="str">
        <f>VLOOKUP(C24,Startlist!B:F,5,FALSE)</f>
        <v>LVA</v>
      </c>
      <c r="G24" s="99" t="str">
        <f>VLOOKUP(C24,Startlist!B:H,7,FALSE)</f>
        <v>Mitsubishi Lancer Evo 8</v>
      </c>
      <c r="H24" s="99" t="str">
        <f>VLOOKUP(C24,Startlist!B:H,6,FALSE)</f>
        <v>A1M MOTORSPORT</v>
      </c>
      <c r="I24" s="239" t="str">
        <f>IF(VLOOKUP(C24,Results!B:S,15,FALSE)="","Retired",VLOOKUP(C24,Results!B:S,15,FALSE))</f>
        <v>10.24,1</v>
      </c>
    </row>
    <row r="25" spans="1:9" ht="15">
      <c r="A25" s="97">
        <f t="shared" si="0"/>
        <v>18</v>
      </c>
      <c r="B25" s="231">
        <f>COUNTIF($D$1:D24,D25)+1</f>
        <v>4</v>
      </c>
      <c r="C25" s="129">
        <v>54</v>
      </c>
      <c r="D25" s="98" t="str">
        <f>IF(VLOOKUP($C25,'Champ Classes'!$A:$E,2,FALSE)="","",VLOOKUP($C25,'Champ Classes'!$A:$E,2,FALSE))</f>
        <v>EMV6</v>
      </c>
      <c r="E25" s="99" t="str">
        <f>CONCATENATE(VLOOKUP(C25,Startlist!B:H,3,FALSE)," / ",VLOOKUP(C25,Startlist!B:H,4,FALSE))</f>
        <v>Ott Mesikäpp / Ilmar Pukk</v>
      </c>
      <c r="F25" s="100" t="str">
        <f>VLOOKUP(C25,Startlist!B:F,5,FALSE)</f>
        <v>EST</v>
      </c>
      <c r="G25" s="99" t="str">
        <f>VLOOKUP(C25,Startlist!B:H,7,FALSE)</f>
        <v>BMW M3</v>
      </c>
      <c r="H25" s="99" t="str">
        <f>VLOOKUP(C25,Startlist!B:H,6,FALSE)</f>
        <v>BTR RACING</v>
      </c>
      <c r="I25" s="239" t="str">
        <f>IF(VLOOKUP(C25,Results!B:S,15,FALSE)="","Retired",VLOOKUP(C25,Results!B:S,15,FALSE))</f>
        <v>10.27,3</v>
      </c>
    </row>
    <row r="26" spans="1:9" ht="15">
      <c r="A26" s="97">
        <f t="shared" si="0"/>
        <v>19</v>
      </c>
      <c r="B26" s="231">
        <f>COUNTIF($D$1:D25,D26)+1</f>
        <v>5</v>
      </c>
      <c r="C26" s="129">
        <v>55</v>
      </c>
      <c r="D26" s="98" t="str">
        <f>IF(VLOOKUP($C26,'Champ Classes'!$A:$E,2,FALSE)="","",VLOOKUP($C26,'Champ Classes'!$A:$E,2,FALSE))</f>
        <v>EMV6</v>
      </c>
      <c r="E26" s="99" t="str">
        <f>CONCATENATE(VLOOKUP(C26,Startlist!B:H,3,FALSE)," / ",VLOOKUP(C26,Startlist!B:H,4,FALSE))</f>
        <v>Einar Laipaik / Priit Piir</v>
      </c>
      <c r="F26" s="100" t="str">
        <f>VLOOKUP(C26,Startlist!B:F,5,FALSE)</f>
        <v>EST</v>
      </c>
      <c r="G26" s="99" t="str">
        <f>VLOOKUP(C26,Startlist!B:H,7,FALSE)</f>
        <v>BMW M3</v>
      </c>
      <c r="H26" s="99" t="str">
        <f>VLOOKUP(C26,Startlist!B:H,6,FALSE)</f>
        <v>MS RACING</v>
      </c>
      <c r="I26" s="239" t="str">
        <f>IF(VLOOKUP(C26,Results!B:S,15,FALSE)="","Retired",VLOOKUP(C26,Results!B:S,15,FALSE))</f>
        <v>10.27,3</v>
      </c>
    </row>
    <row r="27" spans="1:9" ht="15">
      <c r="A27" s="97">
        <f t="shared" si="0"/>
        <v>20</v>
      </c>
      <c r="B27" s="231">
        <f>COUNTIF($D$1:D26,D27)+1</f>
        <v>1</v>
      </c>
      <c r="C27" s="206">
        <v>32</v>
      </c>
      <c r="D27" s="98" t="str">
        <f>IF(VLOOKUP($C27,'Champ Classes'!$A:$E,2,FALSE)="","",VLOOKUP($C27,'Champ Classes'!$A:$E,2,FALSE))</f>
        <v>EMV4</v>
      </c>
      <c r="E27" s="99" t="str">
        <f>CONCATENATE(VLOOKUP(C27,Startlist!B:H,3,FALSE)," / ",VLOOKUP(C27,Startlist!B:H,4,FALSE))</f>
        <v>Kaspar Kasari / Rainis Raidma</v>
      </c>
      <c r="F27" s="100" t="str">
        <f>VLOOKUP(C27,Startlist!B:F,5,FALSE)</f>
        <v>EST</v>
      </c>
      <c r="G27" s="99" t="str">
        <f>VLOOKUP(C27,Startlist!B:H,7,FALSE)</f>
        <v>Ford Fiesta</v>
      </c>
      <c r="H27" s="99" t="str">
        <f>VLOOKUP(C27,Startlist!B:H,6,FALSE)</f>
        <v>OT RACING</v>
      </c>
      <c r="I27" s="239" t="str">
        <f>IF(VLOOKUP(C27,Results!B:S,15,FALSE)="","Retired",VLOOKUP(C27,Results!B:S,15,FALSE))</f>
        <v>10.32,2</v>
      </c>
    </row>
    <row r="28" spans="1:9" ht="15">
      <c r="A28" s="97">
        <f t="shared" si="0"/>
        <v>21</v>
      </c>
      <c r="B28" s="231">
        <f>COUNTIF($D$1:D27,D28)+1</f>
        <v>2</v>
      </c>
      <c r="C28" s="129">
        <v>28</v>
      </c>
      <c r="D28" s="98" t="str">
        <f>IF(VLOOKUP($C28,'Champ Classes'!$A:$E,2,FALSE)="","",VLOOKUP($C28,'Champ Classes'!$A:$E,2,FALSE))</f>
        <v>EMV4</v>
      </c>
      <c r="E28" s="99" t="str">
        <f>CONCATENATE(VLOOKUP(C28,Startlist!B:H,3,FALSE)," / ",VLOOKUP(C28,Startlist!B:H,4,FALSE))</f>
        <v>Karl-Markus Sei / Tanel Kasesalu</v>
      </c>
      <c r="F28" s="100" t="str">
        <f>VLOOKUP(C28,Startlist!B:F,5,FALSE)</f>
        <v>EST</v>
      </c>
      <c r="G28" s="99" t="str">
        <f>VLOOKUP(C28,Startlist!B:H,7,FALSE)</f>
        <v>Ford Fiesta</v>
      </c>
      <c r="H28" s="99" t="str">
        <f>VLOOKUP(C28,Startlist!B:H,6,FALSE)</f>
        <v>ALM MOTORSPORT</v>
      </c>
      <c r="I28" s="239" t="str">
        <f>IF(VLOOKUP(C28,Results!B:S,15,FALSE)="","Retired",VLOOKUP(C28,Results!B:S,15,FALSE))</f>
        <v>10.35,6</v>
      </c>
    </row>
    <row r="29" spans="1:9" ht="15">
      <c r="A29" s="97">
        <f t="shared" si="0"/>
        <v>22</v>
      </c>
      <c r="B29" s="231">
        <f>COUNTIF($D$1:D28,D29)+1</f>
        <v>1</v>
      </c>
      <c r="C29" s="129">
        <v>33</v>
      </c>
      <c r="D29" s="98" t="str">
        <f>IF(VLOOKUP($C29,'Champ Classes'!$A:$E,2,FALSE)="","",VLOOKUP($C29,'Champ Classes'!$A:$E,2,FALSE))</f>
        <v>EMV8</v>
      </c>
      <c r="E29" s="99" t="str">
        <f>CONCATENATE(VLOOKUP(C29,Startlist!B:H,3,FALSE)," / ",VLOOKUP(C29,Startlist!B:H,4,FALSE))</f>
        <v>Patrick Enok / Rauno Rohtmets</v>
      </c>
      <c r="F29" s="100" t="str">
        <f>VLOOKUP(C29,Startlist!B:F,5,FALSE)</f>
        <v>EST</v>
      </c>
      <c r="G29" s="99" t="str">
        <f>VLOOKUP(C29,Startlist!B:H,7,FALSE)</f>
        <v>Citroen C2 R2 MAX</v>
      </c>
      <c r="H29" s="99" t="str">
        <f>VLOOKUP(C29,Startlist!B:H,6,FALSE)</f>
        <v>CKR ESTONIA</v>
      </c>
      <c r="I29" s="239" t="str">
        <f>IF(VLOOKUP(C29,Results!B:S,15,FALSE)="","Retired",VLOOKUP(C29,Results!B:S,15,FALSE))</f>
        <v>10.38,5</v>
      </c>
    </row>
    <row r="30" spans="1:9" ht="15">
      <c r="A30" s="97">
        <f t="shared" si="0"/>
        <v>23</v>
      </c>
      <c r="B30" s="231">
        <f>COUNTIF($D$1:D29,D30)+1</f>
        <v>5</v>
      </c>
      <c r="C30" s="129">
        <v>49</v>
      </c>
      <c r="D30" s="98" t="str">
        <f>IF(VLOOKUP($C30,'Champ Classes'!$A:$E,2,FALSE)="","",VLOOKUP($C30,'Champ Classes'!$A:$E,2,FALSE))</f>
        <v>EMV5</v>
      </c>
      <c r="E30" s="99" t="str">
        <f>CONCATENATE(VLOOKUP(C30,Startlist!B:H,3,FALSE)," / ",VLOOKUP(C30,Startlist!B:H,4,FALSE))</f>
        <v>Margus Reek / Janar Tänak</v>
      </c>
      <c r="F30" s="100" t="str">
        <f>VLOOKUP(C30,Startlist!B:F,5,FALSE)</f>
        <v>EST</v>
      </c>
      <c r="G30" s="99" t="str">
        <f>VLOOKUP(C30,Startlist!B:H,7,FALSE)</f>
        <v>Mitsubishi Lancer Evo 7</v>
      </c>
      <c r="H30" s="99" t="str">
        <f>VLOOKUP(C30,Startlist!B:H,6,FALSE)</f>
        <v>THULE MOTORSPORT</v>
      </c>
      <c r="I30" s="239" t="str">
        <f>IF(VLOOKUP(C30,Results!B:S,15,FALSE)="","Retired",VLOOKUP(C30,Results!B:S,15,FALSE))</f>
        <v>10.48,1</v>
      </c>
    </row>
    <row r="31" spans="1:9" ht="15">
      <c r="A31" s="97">
        <f t="shared" si="0"/>
        <v>24</v>
      </c>
      <c r="B31" s="231">
        <f>COUNTIF($D$1:D30,D31)+1</f>
        <v>6</v>
      </c>
      <c r="C31" s="129">
        <v>58</v>
      </c>
      <c r="D31" s="98" t="str">
        <f>IF(VLOOKUP($C31,'Champ Classes'!$A:$E,2,FALSE)="","",VLOOKUP($C31,'Champ Classes'!$A:$E,2,FALSE))</f>
        <v>EMV5</v>
      </c>
      <c r="E31" s="99" t="str">
        <f>CONCATENATE(VLOOKUP(C31,Startlist!B:H,3,FALSE)," / ",VLOOKUP(C31,Startlist!B:H,4,FALSE))</f>
        <v>Raik-Karl Aarma / Alo Vahtmäe</v>
      </c>
      <c r="F31" s="100" t="str">
        <f>VLOOKUP(C31,Startlist!B:F,5,FALSE)</f>
        <v>EST</v>
      </c>
      <c r="G31" s="99" t="str">
        <f>VLOOKUP(C31,Startlist!B:H,7,FALSE)</f>
        <v>Mitsubishi Lancer Evo 8</v>
      </c>
      <c r="H31" s="99" t="str">
        <f>VLOOKUP(C31,Startlist!B:H,6,FALSE)</f>
        <v>JUURU TEHNIKAKLUBI</v>
      </c>
      <c r="I31" s="239" t="str">
        <f>IF(VLOOKUP(C31,Results!B:S,15,FALSE)="","Retired",VLOOKUP(C31,Results!B:S,15,FALSE))</f>
        <v>10.48,1</v>
      </c>
    </row>
    <row r="32" spans="1:9" ht="15">
      <c r="A32" s="97">
        <f t="shared" si="0"/>
        <v>25</v>
      </c>
      <c r="B32" s="231">
        <f>COUNTIF($D$1:D31,D32)+1</f>
        <v>1</v>
      </c>
      <c r="C32" s="129">
        <v>53</v>
      </c>
      <c r="D32" s="98" t="str">
        <f>IF(VLOOKUP($C32,'Champ Classes'!$A:$E,2,FALSE)="","",VLOOKUP($C32,'Champ Classes'!$A:$E,2,FALSE))</f>
        <v>EMV7</v>
      </c>
      <c r="E32" s="99" t="str">
        <f>CONCATENATE(VLOOKUP(C32,Startlist!B:H,3,FALSE)," / ",VLOOKUP(C32,Startlist!B:H,4,FALSE))</f>
        <v>David Sultanjants / Siim Oja</v>
      </c>
      <c r="F32" s="100" t="str">
        <f>VLOOKUP(C32,Startlist!B:F,5,FALSE)</f>
        <v>EST</v>
      </c>
      <c r="G32" s="99" t="str">
        <f>VLOOKUP(C32,Startlist!B:H,7,FALSE)</f>
        <v>Citroen DS3</v>
      </c>
      <c r="H32" s="99" t="str">
        <f>VLOOKUP(C32,Startlist!B:H,6,FALSE)</f>
        <v>MS RACING</v>
      </c>
      <c r="I32" s="239" t="str">
        <f>IF(VLOOKUP(C32,Results!B:S,15,FALSE)="","Retired",VLOOKUP(C32,Results!B:S,15,FALSE))</f>
        <v>10.50,7</v>
      </c>
    </row>
    <row r="33" spans="1:9" ht="15">
      <c r="A33" s="97">
        <f t="shared" si="0"/>
        <v>26</v>
      </c>
      <c r="B33" s="231">
        <f>COUNTIF($D$1:D32,D33)+1</f>
        <v>2</v>
      </c>
      <c r="C33" s="129">
        <v>81</v>
      </c>
      <c r="D33" s="98" t="str">
        <f>IF(VLOOKUP($C33,'Champ Classes'!$A:$E,2,FALSE)="","",VLOOKUP($C33,'Champ Classes'!$A:$E,2,FALSE))</f>
        <v>EMV7</v>
      </c>
      <c r="E33" s="99" t="str">
        <f>CONCATENATE(VLOOKUP(C33,Startlist!B:H,3,FALSE)," / ",VLOOKUP(C33,Startlist!B:H,4,FALSE))</f>
        <v>Olavi Paju / Martin Kuris</v>
      </c>
      <c r="F33" s="100" t="str">
        <f>VLOOKUP(C33,Startlist!B:F,5,FALSE)</f>
        <v>EST</v>
      </c>
      <c r="G33" s="99" t="str">
        <f>VLOOKUP(C33,Startlist!B:H,7,FALSE)</f>
        <v>Renault Clio</v>
      </c>
      <c r="H33" s="99" t="str">
        <f>VLOOKUP(C33,Startlist!B:H,6,FALSE)</f>
        <v>SAR-TECH MOTORSPORT</v>
      </c>
      <c r="I33" s="239" t="str">
        <f>IF(VLOOKUP(C33,Results!B:S,15,FALSE)="","Retired",VLOOKUP(C33,Results!B:S,15,FALSE))</f>
        <v>10.50,7</v>
      </c>
    </row>
    <row r="34" spans="1:9" ht="15">
      <c r="A34" s="97">
        <f t="shared" si="0"/>
        <v>27</v>
      </c>
      <c r="B34" s="231">
        <f>COUNTIF($D$1:D33,D34)+1</f>
        <v>6</v>
      </c>
      <c r="C34" s="129">
        <v>79</v>
      </c>
      <c r="D34" s="98" t="str">
        <f>IF(VLOOKUP($C34,'Champ Classes'!$A:$E,2,FALSE)="","",VLOOKUP($C34,'Champ Classes'!$A:$E,2,FALSE))</f>
        <v>EMV6</v>
      </c>
      <c r="E34" s="99" t="str">
        <f>CONCATENATE(VLOOKUP(C34,Startlist!B:H,3,FALSE)," / ",VLOOKUP(C34,Startlist!B:H,4,FALSE))</f>
        <v>Kristen Volkov / Mirko Kaunis</v>
      </c>
      <c r="F34" s="100" t="str">
        <f>VLOOKUP(C34,Startlist!B:F,5,FALSE)</f>
        <v>EST</v>
      </c>
      <c r="G34" s="99" t="str">
        <f>VLOOKUP(C34,Startlist!B:H,7,FALSE)</f>
        <v>BMW M3</v>
      </c>
      <c r="H34" s="99" t="str">
        <f>VLOOKUP(C34,Startlist!B:H,6,FALSE)</f>
        <v>G.M. RACING</v>
      </c>
      <c r="I34" s="239" t="str">
        <f>IF(VLOOKUP(C34,Results!B:S,15,FALSE)="","Retired",VLOOKUP(C34,Results!B:S,15,FALSE))</f>
        <v>10.56,1</v>
      </c>
    </row>
    <row r="35" spans="1:9" ht="15">
      <c r="A35" s="97">
        <f t="shared" si="0"/>
        <v>28</v>
      </c>
      <c r="B35" s="231">
        <f>COUNTIF($D$1:D34,D35)+1</f>
        <v>7</v>
      </c>
      <c r="C35" s="129">
        <v>63</v>
      </c>
      <c r="D35" s="98" t="str">
        <f>IF(VLOOKUP($C35,'Champ Classes'!$A:$E,2,FALSE)="","",VLOOKUP($C35,'Champ Classes'!$A:$E,2,FALSE))</f>
        <v>EMV6</v>
      </c>
      <c r="E35" s="99" t="str">
        <f>CONCATENATE(VLOOKUP(C35,Startlist!B:H,3,FALSE)," / ",VLOOKUP(C35,Startlist!B:H,4,FALSE))</f>
        <v>Karl Jalakas / Janek Kundrats</v>
      </c>
      <c r="F35" s="100" t="str">
        <f>VLOOKUP(C35,Startlist!B:F,5,FALSE)</f>
        <v>EST</v>
      </c>
      <c r="G35" s="99" t="str">
        <f>VLOOKUP(C35,Startlist!B:H,7,FALSE)</f>
        <v>BMW 330I</v>
      </c>
      <c r="H35" s="99" t="str">
        <f>VLOOKUP(C35,Startlist!B:H,6,FALSE)</f>
        <v>PIHTLA RT</v>
      </c>
      <c r="I35" s="239" t="str">
        <f>IF(VLOOKUP(C35,Results!B:S,15,FALSE)="","Retired",VLOOKUP(C35,Results!B:S,15,FALSE))</f>
        <v>10.57,3</v>
      </c>
    </row>
    <row r="36" spans="1:9" ht="15">
      <c r="A36" s="97">
        <f t="shared" si="0"/>
        <v>29</v>
      </c>
      <c r="B36" s="231">
        <f>COUNTIF($D$1:D35,D36)+1</f>
        <v>8</v>
      </c>
      <c r="C36" s="129">
        <v>20</v>
      </c>
      <c r="D36" s="98" t="str">
        <f>IF(VLOOKUP($C36,'Champ Classes'!$A:$E,2,FALSE)="","",VLOOKUP($C36,'Champ Classes'!$A:$E,2,FALSE))</f>
        <v>EMV6</v>
      </c>
      <c r="E36" s="99" t="str">
        <f>CONCATENATE(VLOOKUP(C36,Startlist!B:H,3,FALSE)," / ",VLOOKUP(C36,Startlist!B:H,4,FALSE))</f>
        <v>Martin Absalon / Jakko Viilo</v>
      </c>
      <c r="F36" s="100" t="str">
        <f>VLOOKUP(C36,Startlist!B:F,5,FALSE)</f>
        <v>EST</v>
      </c>
      <c r="G36" s="99" t="str">
        <f>VLOOKUP(C36,Startlist!B:H,7,FALSE)</f>
        <v>BMW M3</v>
      </c>
      <c r="H36" s="99" t="str">
        <f>VLOOKUP(C36,Startlist!B:H,6,FALSE)</f>
        <v>KAUR MOTORSPORT</v>
      </c>
      <c r="I36" s="239" t="str">
        <f>IF(VLOOKUP(C36,Results!B:S,15,FALSE)="","Retired",VLOOKUP(C36,Results!B:S,15,FALSE))</f>
        <v>10.57,4</v>
      </c>
    </row>
    <row r="37" spans="1:9" ht="15">
      <c r="A37" s="97">
        <f t="shared" si="0"/>
        <v>30</v>
      </c>
      <c r="B37" s="231">
        <f>COUNTIF($D$1:D36,D37)+1</f>
        <v>2</v>
      </c>
      <c r="C37" s="129">
        <v>37</v>
      </c>
      <c r="D37" s="98" t="str">
        <f>IF(VLOOKUP($C37,'Champ Classes'!$A:$E,2,FALSE)="","",VLOOKUP($C37,'Champ Classes'!$A:$E,2,FALSE))</f>
        <v>EMV8</v>
      </c>
      <c r="E37" s="99" t="str">
        <f>CONCATENATE(VLOOKUP(C37,Startlist!B:H,3,FALSE)," / ",VLOOKUP(C37,Startlist!B:H,4,FALSE))</f>
        <v>Patrick Juhe / Rauno Orupōld</v>
      </c>
      <c r="F37" s="100" t="str">
        <f>VLOOKUP(C37,Startlist!B:F,5,FALSE)</f>
        <v>EST</v>
      </c>
      <c r="G37" s="99" t="str">
        <f>VLOOKUP(C37,Startlist!B:H,7,FALSE)</f>
        <v>Honda Civic</v>
      </c>
      <c r="H37" s="99" t="str">
        <f>VLOOKUP(C37,Startlist!B:H,6,FALSE)</f>
        <v>BTR RACING</v>
      </c>
      <c r="I37" s="239" t="str">
        <f>IF(VLOOKUP(C37,Results!B:S,15,FALSE)="","Retired",VLOOKUP(C37,Results!B:S,15,FALSE))</f>
        <v>11.01,3</v>
      </c>
    </row>
    <row r="38" spans="1:9" ht="15">
      <c r="A38" s="97">
        <f t="shared" si="0"/>
        <v>31</v>
      </c>
      <c r="B38" s="231">
        <f>COUNTIF($D$1:D37,D38)+1</f>
        <v>9</v>
      </c>
      <c r="C38" s="129">
        <v>78</v>
      </c>
      <c r="D38" s="98" t="str">
        <f>IF(VLOOKUP($C38,'Champ Classes'!$A:$E,2,FALSE)="","",VLOOKUP($C38,'Champ Classes'!$A:$E,2,FALSE))</f>
        <v>EMV6</v>
      </c>
      <c r="E38" s="99" t="str">
        <f>CONCATENATE(VLOOKUP(C38,Startlist!B:H,3,FALSE)," / ",VLOOKUP(C38,Startlist!B:H,4,FALSE))</f>
        <v>Argo Kuutok / Vallo Pleesi</v>
      </c>
      <c r="F38" s="100" t="str">
        <f>VLOOKUP(C38,Startlist!B:F,5,FALSE)</f>
        <v>EST</v>
      </c>
      <c r="G38" s="99" t="str">
        <f>VLOOKUP(C38,Startlist!B:H,7,FALSE)</f>
        <v>BMW M3</v>
      </c>
      <c r="H38" s="99" t="str">
        <f>VLOOKUP(C38,Startlist!B:H,6,FALSE)</f>
        <v>BTR RACING 2</v>
      </c>
      <c r="I38" s="239" t="str">
        <f>IF(VLOOKUP(C38,Results!B:S,15,FALSE)="","Retired",VLOOKUP(C38,Results!B:S,15,FALSE))</f>
        <v>11.03,5</v>
      </c>
    </row>
    <row r="39" spans="1:9" ht="15">
      <c r="A39" s="97">
        <f t="shared" si="0"/>
        <v>32</v>
      </c>
      <c r="B39" s="231">
        <f>COUNTIF($D$1:D38,D39)+1</f>
        <v>7</v>
      </c>
      <c r="C39" s="129">
        <v>119</v>
      </c>
      <c r="D39" s="98" t="str">
        <f>IF(VLOOKUP($C39,'Champ Classes'!$A:$E,2,FALSE)="","",VLOOKUP($C39,'Champ Classes'!$A:$E,2,FALSE))</f>
        <v>EMV5</v>
      </c>
      <c r="E39" s="99" t="str">
        <f>CONCATENATE(VLOOKUP(C39,Startlist!B:H,3,FALSE)," / ",VLOOKUP(C39,Startlist!B:H,4,FALSE))</f>
        <v>Timo Tooming / Karl Koosa</v>
      </c>
      <c r="F39" s="100" t="str">
        <f>VLOOKUP(C39,Startlist!B:F,5,FALSE)</f>
        <v>EST</v>
      </c>
      <c r="G39" s="99" t="str">
        <f>VLOOKUP(C39,Startlist!B:H,7,FALSE)</f>
        <v>Subaru Impreza</v>
      </c>
      <c r="H39" s="99" t="str">
        <f>VLOOKUP(C39,Startlist!B:H,6,FALSE)</f>
        <v>CUEKS RACING</v>
      </c>
      <c r="I39" s="239" t="str">
        <f>IF(VLOOKUP(C39,Results!B:S,15,FALSE)="","Retired",VLOOKUP(C39,Results!B:S,15,FALSE))</f>
        <v>11.07,2</v>
      </c>
    </row>
    <row r="40" spans="1:9" ht="15">
      <c r="A40" s="97">
        <f t="shared" si="0"/>
        <v>33</v>
      </c>
      <c r="B40" s="231">
        <f>COUNTIF($D$1:D39,D40)+1</f>
        <v>10</v>
      </c>
      <c r="C40" s="129">
        <v>56</v>
      </c>
      <c r="D40" s="98" t="str">
        <f>IF(VLOOKUP($C40,'Champ Classes'!$A:$E,2,FALSE)="","",VLOOKUP($C40,'Champ Classes'!$A:$E,2,FALSE))</f>
        <v>EMV6</v>
      </c>
      <c r="E40" s="99" t="str">
        <f>CONCATENATE(VLOOKUP(C40,Startlist!B:H,3,FALSE)," / ",VLOOKUP(C40,Startlist!B:H,4,FALSE))</f>
        <v>Lembit Soe / Kalle Ahu</v>
      </c>
      <c r="F40" s="100" t="str">
        <f>VLOOKUP(C40,Startlist!B:F,5,FALSE)</f>
        <v>EST</v>
      </c>
      <c r="G40" s="99" t="str">
        <f>VLOOKUP(C40,Startlist!B:H,7,FALSE)</f>
        <v>Toyota Starlet</v>
      </c>
      <c r="H40" s="99" t="str">
        <f>VLOOKUP(C40,Startlist!B:H,6,FALSE)</f>
        <v>SAR-TECH MOTORSPORT</v>
      </c>
      <c r="I40" s="239" t="str">
        <f>IF(VLOOKUP(C40,Results!B:S,15,FALSE)="","Retired",VLOOKUP(C40,Results!B:S,15,FALSE))</f>
        <v>11.12,2</v>
      </c>
    </row>
    <row r="41" spans="1:9" ht="15">
      <c r="A41" s="97">
        <f t="shared" si="0"/>
        <v>34</v>
      </c>
      <c r="B41" s="231">
        <f>COUNTIF($D$1:D40,D41)+1</f>
        <v>3</v>
      </c>
      <c r="C41" s="129">
        <v>73</v>
      </c>
      <c r="D41" s="98" t="str">
        <f>IF(VLOOKUP($C41,'Champ Classes'!$A:$E,2,FALSE)="","",VLOOKUP($C41,'Champ Classes'!$A:$E,2,FALSE))</f>
        <v>EMV7</v>
      </c>
      <c r="E41" s="99" t="str">
        <f>CONCATENATE(VLOOKUP(C41,Startlist!B:H,3,FALSE)," / ",VLOOKUP(C41,Startlist!B:H,4,FALSE))</f>
        <v>Karmo Karelson / Karol Pert</v>
      </c>
      <c r="F41" s="100" t="str">
        <f>VLOOKUP(C41,Startlist!B:F,5,FALSE)</f>
        <v>EST</v>
      </c>
      <c r="G41" s="99" t="str">
        <f>VLOOKUP(C41,Startlist!B:H,7,FALSE)</f>
        <v>Honda Civic Type-R</v>
      </c>
      <c r="H41" s="99" t="str">
        <f>VLOOKUP(C41,Startlist!B:H,6,FALSE)</f>
        <v>MRF MOTORSPORT</v>
      </c>
      <c r="I41" s="239" t="str">
        <f>IF(VLOOKUP(C41,Results!B:S,15,FALSE)="","Retired",VLOOKUP(C41,Results!B:S,15,FALSE))</f>
        <v>11.15,8</v>
      </c>
    </row>
    <row r="42" spans="1:9" ht="15">
      <c r="A42" s="97">
        <f t="shared" si="0"/>
        <v>35</v>
      </c>
      <c r="B42" s="231">
        <f>COUNTIF($D$1:D41,D42)+1</f>
        <v>3</v>
      </c>
      <c r="C42" s="129">
        <v>39</v>
      </c>
      <c r="D42" s="98" t="str">
        <f>IF(VLOOKUP($C42,'Champ Classes'!$A:$E,2,FALSE)="","",VLOOKUP($C42,'Champ Classes'!$A:$E,2,FALSE))</f>
        <v>EMV8</v>
      </c>
      <c r="E42" s="99" t="str">
        <f>CONCATENATE(VLOOKUP(C42,Startlist!B:H,3,FALSE)," / ",VLOOKUP(C42,Startlist!B:H,4,FALSE))</f>
        <v>Karl-Kenneth Neuhaus / Inga Reimal</v>
      </c>
      <c r="F42" s="100" t="str">
        <f>VLOOKUP(C42,Startlist!B:F,5,FALSE)</f>
        <v>EST</v>
      </c>
      <c r="G42" s="99" t="str">
        <f>VLOOKUP(C42,Startlist!B:H,7,FALSE)</f>
        <v>Honda Civic</v>
      </c>
      <c r="H42" s="99" t="str">
        <f>VLOOKUP(C42,Startlist!B:H,6,FALSE)</f>
        <v>THULE MOTORSPORT</v>
      </c>
      <c r="I42" s="239" t="str">
        <f>IF(VLOOKUP(C42,Results!B:S,15,FALSE)="","Retired",VLOOKUP(C42,Results!B:S,15,FALSE))</f>
        <v>11.17,4</v>
      </c>
    </row>
    <row r="43" spans="1:9" ht="15">
      <c r="A43" s="97">
        <f t="shared" si="0"/>
        <v>36</v>
      </c>
      <c r="B43" s="231">
        <f>COUNTIF($D$1:D42,D43)+1</f>
        <v>11</v>
      </c>
      <c r="C43" s="129">
        <v>114</v>
      </c>
      <c r="D43" s="98" t="str">
        <f>IF(VLOOKUP($C43,'Champ Classes'!$A:$E,2,FALSE)="","",VLOOKUP($C43,'Champ Classes'!$A:$E,2,FALSE))</f>
        <v>EMV6</v>
      </c>
      <c r="E43" s="99" t="str">
        <f>CONCATENATE(VLOOKUP(C43,Startlist!B:H,3,FALSE)," / ",VLOOKUP(C43,Startlist!B:H,4,FALSE))</f>
        <v>Markus Pruul / Geito Reek</v>
      </c>
      <c r="F43" s="100" t="str">
        <f>VLOOKUP(C43,Startlist!B:F,5,FALSE)</f>
        <v>EST</v>
      </c>
      <c r="G43" s="99" t="str">
        <f>VLOOKUP(C43,Startlist!B:H,7,FALSE)</f>
        <v>BMW Compact</v>
      </c>
      <c r="H43" s="99" t="str">
        <f>VLOOKUP(C43,Startlist!B:H,6,FALSE)</f>
        <v>PIHTLA RT</v>
      </c>
      <c r="I43" s="239" t="str">
        <f>IF(VLOOKUP(C43,Results!B:S,15,FALSE)="","Retired",VLOOKUP(C43,Results!B:S,15,FALSE))</f>
        <v>11.20,2</v>
      </c>
    </row>
    <row r="44" spans="1:9" ht="15">
      <c r="A44" s="97">
        <f t="shared" si="0"/>
        <v>37</v>
      </c>
      <c r="B44" s="231">
        <f>COUNTIF($D$1:D43,D44)+1</f>
        <v>12</v>
      </c>
      <c r="C44" s="129">
        <v>77</v>
      </c>
      <c r="D44" s="98" t="str">
        <f>IF(VLOOKUP($C44,'Champ Classes'!$A:$E,2,FALSE)="","",VLOOKUP($C44,'Champ Classes'!$A:$E,2,FALSE))</f>
        <v>EMV6</v>
      </c>
      <c r="E44" s="99" t="str">
        <f>CONCATENATE(VLOOKUP(C44,Startlist!B:H,3,FALSE)," / ",VLOOKUP(C44,Startlist!B:H,4,FALSE))</f>
        <v>Mihkel Mändla / Kaur Teder</v>
      </c>
      <c r="F44" s="100" t="str">
        <f>VLOOKUP(C44,Startlist!B:F,5,FALSE)</f>
        <v>EST</v>
      </c>
      <c r="G44" s="99" t="str">
        <f>VLOOKUP(C44,Startlist!B:H,7,FALSE)</f>
        <v>BMW M3</v>
      </c>
      <c r="H44" s="99" t="str">
        <f>VLOOKUP(C44,Startlist!B:H,6,FALSE)</f>
        <v>BTR RACING 2</v>
      </c>
      <c r="I44" s="239" t="str">
        <f>IF(VLOOKUP(C44,Results!B:S,15,FALSE)="","Retired",VLOOKUP(C44,Results!B:S,15,FALSE))</f>
        <v>11.20,7</v>
      </c>
    </row>
    <row r="45" spans="1:9" ht="15">
      <c r="A45" s="97">
        <f t="shared" si="0"/>
        <v>38</v>
      </c>
      <c r="B45" s="231">
        <f>COUNTIF($D$1:D44,D45)+1</f>
        <v>13</v>
      </c>
      <c r="C45" s="129">
        <v>68</v>
      </c>
      <c r="D45" s="98" t="str">
        <f>IF(VLOOKUP($C45,'Champ Classes'!$A:$E,2,FALSE)="","",VLOOKUP($C45,'Champ Classes'!$A:$E,2,FALSE))</f>
        <v>EMV6</v>
      </c>
      <c r="E45" s="99" t="str">
        <f>CONCATENATE(VLOOKUP(C45,Startlist!B:H,3,FALSE)," / ",VLOOKUP(C45,Startlist!B:H,4,FALSE))</f>
        <v>Tarmo Lee / Tōnu Nōmmik</v>
      </c>
      <c r="F45" s="100" t="str">
        <f>VLOOKUP(C45,Startlist!B:F,5,FALSE)</f>
        <v>EST</v>
      </c>
      <c r="G45" s="99" t="str">
        <f>VLOOKUP(C45,Startlist!B:H,7,FALSE)</f>
        <v>BMW 320I</v>
      </c>
      <c r="H45" s="99" t="str">
        <f>VLOOKUP(C45,Startlist!B:H,6,FALSE)</f>
        <v>JUURU TEHNIKAKLUBI</v>
      </c>
      <c r="I45" s="239" t="str">
        <f>IF(VLOOKUP(C45,Results!B:S,15,FALSE)="","Retired",VLOOKUP(C45,Results!B:S,15,FALSE))</f>
        <v>11.21,6</v>
      </c>
    </row>
    <row r="46" spans="1:9" ht="15">
      <c r="A46" s="97">
        <f t="shared" si="0"/>
        <v>39</v>
      </c>
      <c r="B46" s="231">
        <f>COUNTIF($D$1:D45,D46)+1</f>
        <v>8</v>
      </c>
      <c r="C46" s="129">
        <v>65</v>
      </c>
      <c r="D46" s="98" t="str">
        <f>IF(VLOOKUP($C46,'Champ Classes'!$A:$E,2,FALSE)="","",VLOOKUP($C46,'Champ Classes'!$A:$E,2,FALSE))</f>
        <v>EMV5</v>
      </c>
      <c r="E46" s="99" t="str">
        <f>CONCATENATE(VLOOKUP(C46,Startlist!B:H,3,FALSE)," / ",VLOOKUP(C46,Startlist!B:H,4,FALSE))</f>
        <v>Janek Vallask / Kaupo Vana</v>
      </c>
      <c r="F46" s="100" t="str">
        <f>VLOOKUP(C46,Startlist!B:F,5,FALSE)</f>
        <v>EST</v>
      </c>
      <c r="G46" s="99" t="str">
        <f>VLOOKUP(C46,Startlist!B:H,7,FALSE)</f>
        <v>Subaru Impreza</v>
      </c>
      <c r="H46" s="99" t="str">
        <f>VLOOKUP(C46,Startlist!B:H,6,FALSE)</f>
        <v>MS RACING</v>
      </c>
      <c r="I46" s="239" t="str">
        <f>IF(VLOOKUP(C46,Results!B:S,15,FALSE)="","Retired",VLOOKUP(C46,Results!B:S,15,FALSE))</f>
        <v>11.21,7</v>
      </c>
    </row>
    <row r="47" spans="1:9" ht="15">
      <c r="A47" s="97">
        <f t="shared" si="0"/>
        <v>40</v>
      </c>
      <c r="B47" s="231">
        <f>COUNTIF($D$1:D46,D47)+1</f>
        <v>14</v>
      </c>
      <c r="C47" s="129">
        <v>84</v>
      </c>
      <c r="D47" s="98" t="str">
        <f>IF(VLOOKUP($C47,'Champ Classes'!$A:$E,2,FALSE)="","",VLOOKUP($C47,'Champ Classes'!$A:$E,2,FALSE))</f>
        <v>EMV6</v>
      </c>
      <c r="E47" s="99" t="str">
        <f>CONCATENATE(VLOOKUP(C47,Startlist!B:H,3,FALSE)," / ",VLOOKUP(C47,Startlist!B:H,4,FALSE))</f>
        <v>Siim Järveots / Priit Järveots</v>
      </c>
      <c r="F47" s="100" t="str">
        <f>VLOOKUP(C47,Startlist!B:F,5,FALSE)</f>
        <v>EST</v>
      </c>
      <c r="G47" s="99" t="str">
        <f>VLOOKUP(C47,Startlist!B:H,7,FALSE)</f>
        <v>BMW 318</v>
      </c>
      <c r="H47" s="99" t="str">
        <f>VLOOKUP(C47,Startlist!B:H,6,FALSE)</f>
        <v>PIHTLA RT</v>
      </c>
      <c r="I47" s="239" t="str">
        <f>IF(VLOOKUP(C47,Results!B:S,15,FALSE)="","Retired",VLOOKUP(C47,Results!B:S,15,FALSE))</f>
        <v>11.24,6</v>
      </c>
    </row>
    <row r="48" spans="1:9" ht="15">
      <c r="A48" s="97">
        <f t="shared" si="0"/>
        <v>41</v>
      </c>
      <c r="B48" s="231">
        <f>COUNTIF($D$1:D47,D48)+1</f>
        <v>4</v>
      </c>
      <c r="C48" s="129">
        <v>38</v>
      </c>
      <c r="D48" s="98" t="str">
        <f>IF(VLOOKUP($C48,'Champ Classes'!$A:$E,2,FALSE)="","",VLOOKUP($C48,'Champ Classes'!$A:$E,2,FALSE))</f>
        <v>EMV7</v>
      </c>
      <c r="E48" s="99" t="str">
        <f>CONCATENATE(VLOOKUP(C48,Startlist!B:H,3,FALSE)," / ",VLOOKUP(C48,Startlist!B:H,4,FALSE))</f>
        <v>Joonas Palmisto / Marko Randma</v>
      </c>
      <c r="F48" s="100" t="str">
        <f>VLOOKUP(C48,Startlist!B:F,5,FALSE)</f>
        <v>EST</v>
      </c>
      <c r="G48" s="99" t="str">
        <f>VLOOKUP(C48,Startlist!B:H,7,FALSE)</f>
        <v>Volkswagen Golf 2</v>
      </c>
      <c r="H48" s="99" t="str">
        <f>VLOOKUP(C48,Startlist!B:H,6,FALSE)</f>
        <v>TIKKRI MOTORSPORT</v>
      </c>
      <c r="I48" s="239" t="str">
        <f>IF(VLOOKUP(C48,Results!B:S,15,FALSE)="","Retired",VLOOKUP(C48,Results!B:S,15,FALSE))</f>
        <v>11.27,0</v>
      </c>
    </row>
    <row r="49" spans="1:9" ht="15">
      <c r="A49" s="97">
        <f t="shared" si="0"/>
        <v>42</v>
      </c>
      <c r="B49" s="231">
        <f>COUNTIF($D$1:D48,D49)+1</f>
        <v>5</v>
      </c>
      <c r="C49" s="129">
        <v>87</v>
      </c>
      <c r="D49" s="98" t="str">
        <f>IF(VLOOKUP($C49,'Champ Classes'!$A:$E,2,FALSE)="","",VLOOKUP($C49,'Champ Classes'!$A:$E,2,FALSE))</f>
        <v>EMV7</v>
      </c>
      <c r="E49" s="99" t="str">
        <f>CONCATENATE(VLOOKUP(C49,Startlist!B:H,3,FALSE)," / ",VLOOKUP(C49,Startlist!B:H,4,FALSE))</f>
        <v>Janar Lehtniit / Paavo Pajuväli</v>
      </c>
      <c r="F49" s="100" t="str">
        <f>VLOOKUP(C49,Startlist!B:F,5,FALSE)</f>
        <v>EST</v>
      </c>
      <c r="G49" s="99" t="str">
        <f>VLOOKUP(C49,Startlist!B:H,7,FALSE)</f>
        <v>Ford Escort RS2000</v>
      </c>
      <c r="H49" s="99" t="str">
        <f>VLOOKUP(C49,Startlist!B:H,6,FALSE)</f>
        <v>ERKI SPORT</v>
      </c>
      <c r="I49" s="239" t="str">
        <f>IF(VLOOKUP(C49,Results!B:S,15,FALSE)="","Retired",VLOOKUP(C49,Results!B:S,15,FALSE))</f>
        <v>11.27,7</v>
      </c>
    </row>
    <row r="50" spans="1:9" ht="15">
      <c r="A50" s="97">
        <f t="shared" si="0"/>
        <v>43</v>
      </c>
      <c r="B50" s="231">
        <f>COUNTIF($D$1:D49,D50)+1</f>
        <v>15</v>
      </c>
      <c r="C50" s="129">
        <v>116</v>
      </c>
      <c r="D50" s="98" t="str">
        <f>IF(VLOOKUP($C50,'Champ Classes'!$A:$E,2,FALSE)="","",VLOOKUP($C50,'Champ Classes'!$A:$E,2,FALSE))</f>
        <v>EMV6</v>
      </c>
      <c r="E50" s="99" t="str">
        <f>CONCATENATE(VLOOKUP(C50,Startlist!B:H,3,FALSE)," / ",VLOOKUP(C50,Startlist!B:H,4,FALSE))</f>
        <v>Maero Pruul / Karel Kastein</v>
      </c>
      <c r="F50" s="100" t="str">
        <f>VLOOKUP(C50,Startlist!B:F,5,FALSE)</f>
        <v>EST</v>
      </c>
      <c r="G50" s="99" t="str">
        <f>VLOOKUP(C50,Startlist!B:H,7,FALSE)</f>
        <v>BMW Compact</v>
      </c>
      <c r="H50" s="99" t="str">
        <f>VLOOKUP(C50,Startlist!B:H,6,FALSE)</f>
        <v>KAUR MOTORSPORT</v>
      </c>
      <c r="I50" s="239" t="str">
        <f>IF(VLOOKUP(C50,Results!B:S,15,FALSE)="","Retired",VLOOKUP(C50,Results!B:S,15,FALSE))</f>
        <v>11.34,8</v>
      </c>
    </row>
    <row r="51" spans="1:9" ht="15">
      <c r="A51" s="97">
        <f t="shared" si="0"/>
        <v>44</v>
      </c>
      <c r="B51" s="231">
        <f>COUNTIF($D$1:D50,D51)+1</f>
        <v>4</v>
      </c>
      <c r="C51" s="129">
        <v>105</v>
      </c>
      <c r="D51" s="98" t="str">
        <f>IF(VLOOKUP($C51,'Champ Classes'!$A:$E,2,FALSE)="","",VLOOKUP($C51,'Champ Classes'!$A:$E,2,FALSE))</f>
        <v>EMV8</v>
      </c>
      <c r="E51" s="99" t="str">
        <f>CONCATENATE(VLOOKUP(C51,Startlist!B:H,3,FALSE)," / ",VLOOKUP(C51,Startlist!B:H,4,FALSE))</f>
        <v>Priit Guljajev / Gerdi Guljajev</v>
      </c>
      <c r="F51" s="100" t="str">
        <f>VLOOKUP(C51,Startlist!B:F,5,FALSE)</f>
        <v>EST</v>
      </c>
      <c r="G51" s="99" t="str">
        <f>VLOOKUP(C51,Startlist!B:H,7,FALSE)</f>
        <v>Nissan Sunny</v>
      </c>
      <c r="H51" s="99" t="str">
        <f>VLOOKUP(C51,Startlist!B:H,6,FALSE)</f>
        <v>VÄNDRA TSK</v>
      </c>
      <c r="I51" s="239" t="str">
        <f>IF(VLOOKUP(C51,Results!B:S,15,FALSE)="","Retired",VLOOKUP(C51,Results!B:S,15,FALSE))</f>
        <v>11.34,9</v>
      </c>
    </row>
    <row r="52" spans="1:9" ht="15">
      <c r="A52" s="97">
        <f t="shared" si="0"/>
        <v>45</v>
      </c>
      <c r="B52" s="231">
        <f>COUNTIF($D$1:D51,D52)+1</f>
        <v>6</v>
      </c>
      <c r="C52" s="129">
        <v>110</v>
      </c>
      <c r="D52" s="98" t="str">
        <f>IF(VLOOKUP($C52,'Champ Classes'!$A:$E,2,FALSE)="","",VLOOKUP($C52,'Champ Classes'!$A:$E,2,FALSE))</f>
        <v>EMV7</v>
      </c>
      <c r="E52" s="99" t="str">
        <f>CONCATENATE(VLOOKUP(C52,Startlist!B:H,3,FALSE)," / ",VLOOKUP(C52,Startlist!B:H,4,FALSE))</f>
        <v>Raigo Uusjärv / Kristo Parve</v>
      </c>
      <c r="F52" s="100" t="str">
        <f>VLOOKUP(C52,Startlist!B:F,5,FALSE)</f>
        <v>EST</v>
      </c>
      <c r="G52" s="99" t="str">
        <f>VLOOKUP(C52,Startlist!B:H,7,FALSE)</f>
        <v>Honda Civic Type-R</v>
      </c>
      <c r="H52" s="99" t="str">
        <f>VLOOKUP(C52,Startlist!B:H,6,FALSE)</f>
        <v>MURAKAS RACING TEAM</v>
      </c>
      <c r="I52" s="239" t="str">
        <f>IF(VLOOKUP(C52,Results!B:S,15,FALSE)="","Retired",VLOOKUP(C52,Results!B:S,15,FALSE))</f>
        <v>11.36,7</v>
      </c>
    </row>
    <row r="53" spans="1:9" ht="15">
      <c r="A53" s="97">
        <f t="shared" si="0"/>
        <v>46</v>
      </c>
      <c r="B53" s="231">
        <f>COUNTIF($D$1:D52,D53)+1</f>
        <v>16</v>
      </c>
      <c r="C53" s="129">
        <v>90</v>
      </c>
      <c r="D53" s="98" t="str">
        <f>IF(VLOOKUP($C53,'Champ Classes'!$A:$E,2,FALSE)="","",VLOOKUP($C53,'Champ Classes'!$A:$E,2,FALSE))</f>
        <v>EMV6</v>
      </c>
      <c r="E53" s="99" t="str">
        <f>CONCATENATE(VLOOKUP(C53,Startlist!B:H,3,FALSE)," / ",VLOOKUP(C53,Startlist!B:H,4,FALSE))</f>
        <v>Taavi Sink / Enri Tiitson</v>
      </c>
      <c r="F53" s="100" t="str">
        <f>VLOOKUP(C53,Startlist!B:F,5,FALSE)</f>
        <v>EST</v>
      </c>
      <c r="G53" s="99" t="str">
        <f>VLOOKUP(C53,Startlist!B:H,7,FALSE)</f>
        <v>BMW 328</v>
      </c>
      <c r="H53" s="99" t="str">
        <f>VLOOKUP(C53,Startlist!B:H,6,FALSE)</f>
        <v>SAR-TECH MOTORSPORT</v>
      </c>
      <c r="I53" s="239" t="str">
        <f>IF(VLOOKUP(C53,Results!B:S,15,FALSE)="","Retired",VLOOKUP(C53,Results!B:S,15,FALSE))</f>
        <v>11.37,1</v>
      </c>
    </row>
    <row r="54" spans="1:9" ht="15">
      <c r="A54" s="97">
        <f t="shared" si="0"/>
        <v>47</v>
      </c>
      <c r="B54" s="231">
        <f>COUNTIF($D$1:D53,D54)+1</f>
        <v>7</v>
      </c>
      <c r="C54" s="129">
        <v>82</v>
      </c>
      <c r="D54" s="98" t="str">
        <f>IF(VLOOKUP($C54,'Champ Classes'!$A:$E,2,FALSE)="","",VLOOKUP($C54,'Champ Classes'!$A:$E,2,FALSE))</f>
        <v>EMV7</v>
      </c>
      <c r="E54" s="99" t="str">
        <f>CONCATENATE(VLOOKUP(C54,Startlist!B:H,3,FALSE)," / ",VLOOKUP(C54,Startlist!B:H,4,FALSE))</f>
        <v>Pranko Kōrgesaar / Priit Kōrgesaar</v>
      </c>
      <c r="F54" s="100" t="str">
        <f>VLOOKUP(C54,Startlist!B:F,5,FALSE)</f>
        <v>EST</v>
      </c>
      <c r="G54" s="99" t="str">
        <f>VLOOKUP(C54,Startlist!B:H,7,FALSE)</f>
        <v>BMW Compact E36</v>
      </c>
      <c r="H54" s="99" t="str">
        <f>VLOOKUP(C54,Startlist!B:H,6,FALSE)</f>
        <v>BTR RACING</v>
      </c>
      <c r="I54" s="239" t="str">
        <f>IF(VLOOKUP(C54,Results!B:S,15,FALSE)="","Retired",VLOOKUP(C54,Results!B:S,15,FALSE))</f>
        <v>11.39,2</v>
      </c>
    </row>
    <row r="55" spans="1:9" ht="15">
      <c r="A55" s="97">
        <f t="shared" si="0"/>
        <v>48</v>
      </c>
      <c r="B55" s="231">
        <f>COUNTIF($D$1:D54,D55)+1</f>
        <v>9</v>
      </c>
      <c r="C55" s="129">
        <v>50</v>
      </c>
      <c r="D55" s="98" t="str">
        <f>IF(VLOOKUP($C55,'Champ Classes'!$A:$E,2,FALSE)="","",VLOOKUP($C55,'Champ Classes'!$A:$E,2,FALSE))</f>
        <v>EMV5</v>
      </c>
      <c r="E55" s="99" t="str">
        <f>CONCATENATE(VLOOKUP(C55,Startlist!B:H,3,FALSE)," / ",VLOOKUP(C55,Startlist!B:H,4,FALSE))</f>
        <v>Janno Pagar / Magnus Lepp</v>
      </c>
      <c r="F55" s="100" t="str">
        <f>VLOOKUP(C55,Startlist!B:F,5,FALSE)</f>
        <v>EST</v>
      </c>
      <c r="G55" s="99" t="str">
        <f>VLOOKUP(C55,Startlist!B:H,7,FALSE)</f>
        <v>Mitsubishi Lancer Evo 9</v>
      </c>
      <c r="H55" s="99" t="str">
        <f>VLOOKUP(C55,Startlist!B:H,6,FALSE)</f>
        <v>A1M MOTORSPORT 2</v>
      </c>
      <c r="I55" s="239" t="str">
        <f>IF(VLOOKUP(C55,Results!B:S,15,FALSE)="","Retired",VLOOKUP(C55,Results!B:S,15,FALSE))</f>
        <v>11.42,6</v>
      </c>
    </row>
    <row r="56" spans="1:9" ht="15">
      <c r="A56" s="97">
        <f t="shared" si="0"/>
        <v>49</v>
      </c>
      <c r="B56" s="231">
        <f>COUNTIF($D$1:D55,D56)+1</f>
        <v>10</v>
      </c>
      <c r="C56" s="129">
        <v>59</v>
      </c>
      <c r="D56" s="98" t="str">
        <f>IF(VLOOKUP($C56,'Champ Classes'!$A:$E,2,FALSE)="","",VLOOKUP($C56,'Champ Classes'!$A:$E,2,FALSE))</f>
        <v>EMV5</v>
      </c>
      <c r="E56" s="99" t="str">
        <f>CONCATENATE(VLOOKUP(C56,Startlist!B:H,3,FALSE)," / ",VLOOKUP(C56,Startlist!B:H,4,FALSE))</f>
        <v>Tarmo Bortnik / Rainer Niinepuu</v>
      </c>
      <c r="F56" s="100" t="str">
        <f>VLOOKUP(C56,Startlist!B:F,5,FALSE)</f>
        <v>EST</v>
      </c>
      <c r="G56" s="99" t="str">
        <f>VLOOKUP(C56,Startlist!B:H,7,FALSE)</f>
        <v>Mitsubishi Lancer Evo 8</v>
      </c>
      <c r="H56" s="99" t="str">
        <f>VLOOKUP(C56,Startlist!B:H,6,FALSE)</f>
        <v>KUPATAMA MOTORSPORT</v>
      </c>
      <c r="I56" s="239" t="str">
        <f>IF(VLOOKUP(C56,Results!B:S,15,FALSE)="","Retired",VLOOKUP(C56,Results!B:S,15,FALSE))</f>
        <v>11.42,6</v>
      </c>
    </row>
    <row r="57" spans="1:9" ht="15">
      <c r="A57" s="97">
        <f t="shared" si="0"/>
        <v>50</v>
      </c>
      <c r="B57" s="231">
        <f>COUNTIF($D$1:D56,D57)+1</f>
        <v>17</v>
      </c>
      <c r="C57" s="129">
        <v>86</v>
      </c>
      <c r="D57" s="98" t="str">
        <f>IF(VLOOKUP($C57,'Champ Classes'!$A:$E,2,FALSE)="","",VLOOKUP($C57,'Champ Classes'!$A:$E,2,FALSE))</f>
        <v>EMV6</v>
      </c>
      <c r="E57" s="99" t="str">
        <f>CONCATENATE(VLOOKUP(C57,Startlist!B:H,3,FALSE)," / ",VLOOKUP(C57,Startlist!B:H,4,FALSE))</f>
        <v>Kristjan Ojaste / Tōnu Tikerpalu</v>
      </c>
      <c r="F57" s="100" t="str">
        <f>VLOOKUP(C57,Startlist!B:F,5,FALSE)</f>
        <v>EST</v>
      </c>
      <c r="G57" s="99" t="str">
        <f>VLOOKUP(C57,Startlist!B:H,7,FALSE)</f>
        <v>BMW 328</v>
      </c>
      <c r="H57" s="99" t="str">
        <f>VLOOKUP(C57,Startlist!B:H,6,FALSE)</f>
        <v>A1M MOTORSPORT 2</v>
      </c>
      <c r="I57" s="239" t="str">
        <f>IF(VLOOKUP(C57,Results!B:S,15,FALSE)="","Retired",VLOOKUP(C57,Results!B:S,15,FALSE))</f>
        <v>11.42,7</v>
      </c>
    </row>
    <row r="58" spans="1:9" ht="15">
      <c r="A58" s="97">
        <f t="shared" si="0"/>
        <v>51</v>
      </c>
      <c r="B58" s="231">
        <f>COUNTIF($D$1:D57,D58)+1</f>
        <v>5</v>
      </c>
      <c r="C58" s="129">
        <v>94</v>
      </c>
      <c r="D58" s="98" t="str">
        <f>IF(VLOOKUP($C58,'Champ Classes'!$A:$E,2,FALSE)="","",VLOOKUP($C58,'Champ Classes'!$A:$E,2,FALSE))</f>
        <v>EMV8</v>
      </c>
      <c r="E58" s="99" t="str">
        <f>CONCATENATE(VLOOKUP(C58,Startlist!B:H,3,FALSE)," / ",VLOOKUP(C58,Startlist!B:H,4,FALSE))</f>
        <v>Siim Nōmme / Indrek Hioväin</v>
      </c>
      <c r="F58" s="100" t="str">
        <f>VLOOKUP(C58,Startlist!B:F,5,FALSE)</f>
        <v>EST</v>
      </c>
      <c r="G58" s="99" t="str">
        <f>VLOOKUP(C58,Startlist!B:H,7,FALSE)</f>
        <v>Honda Civic</v>
      </c>
      <c r="H58" s="99" t="str">
        <f>VLOOKUP(C58,Startlist!B:H,6,FALSE)</f>
        <v>MILREM MOTORSPORT</v>
      </c>
      <c r="I58" s="239" t="str">
        <f>IF(VLOOKUP(C58,Results!B:S,15,FALSE)="","Retired",VLOOKUP(C58,Results!B:S,15,FALSE))</f>
        <v>11.44,4</v>
      </c>
    </row>
    <row r="59" spans="1:9" ht="15">
      <c r="A59" s="97">
        <f t="shared" si="0"/>
        <v>52</v>
      </c>
      <c r="B59" s="231">
        <f>COUNTIF($D$1:D58,D59)+1</f>
        <v>8</v>
      </c>
      <c r="C59" s="129">
        <v>72</v>
      </c>
      <c r="D59" s="98" t="str">
        <f>IF(VLOOKUP($C59,'Champ Classes'!$A:$E,2,FALSE)="","",VLOOKUP($C59,'Champ Classes'!$A:$E,2,FALSE))</f>
        <v>EMV7</v>
      </c>
      <c r="E59" s="99" t="str">
        <f>CONCATENATE(VLOOKUP(C59,Startlist!B:H,3,FALSE)," / ",VLOOKUP(C59,Startlist!B:H,4,FALSE))</f>
        <v>Koit Repnau / Hannes Hannus</v>
      </c>
      <c r="F59" s="100" t="str">
        <f>VLOOKUP(C59,Startlist!B:F,5,FALSE)</f>
        <v>EST</v>
      </c>
      <c r="G59" s="99" t="str">
        <f>VLOOKUP(C59,Startlist!B:H,7,FALSE)</f>
        <v>Honda Civic Type-R</v>
      </c>
      <c r="H59" s="99" t="str">
        <f>VLOOKUP(C59,Startlist!B:H,6,FALSE)</f>
        <v>CUEKS RACING</v>
      </c>
      <c r="I59" s="239" t="str">
        <f>IF(VLOOKUP(C59,Results!B:S,15,FALSE)="","Retired",VLOOKUP(C59,Results!B:S,15,FALSE))</f>
        <v>11.45,0</v>
      </c>
    </row>
    <row r="60" spans="1:9" ht="15">
      <c r="A60" s="97">
        <f aca="true" t="shared" si="1" ref="A60:A86">A59+1</f>
        <v>53</v>
      </c>
      <c r="B60" s="231">
        <f>COUNTIF($D$1:D59,D60)+1</f>
        <v>6</v>
      </c>
      <c r="C60" s="129">
        <v>91</v>
      </c>
      <c r="D60" s="98" t="str">
        <f>IF(VLOOKUP($C60,'Champ Classes'!$A:$E,2,FALSE)="","",VLOOKUP($C60,'Champ Classes'!$A:$E,2,FALSE))</f>
        <v>EMV8</v>
      </c>
      <c r="E60" s="99" t="str">
        <f>CONCATENATE(VLOOKUP(C60,Startlist!B:H,3,FALSE)," / ",VLOOKUP(C60,Startlist!B:H,4,FALSE))</f>
        <v>Raigo Vilbiks / Hellu Smorodin</v>
      </c>
      <c r="F60" s="100" t="str">
        <f>VLOOKUP(C60,Startlist!B:F,5,FALSE)</f>
        <v>EST</v>
      </c>
      <c r="G60" s="99" t="str">
        <f>VLOOKUP(C60,Startlist!B:H,7,FALSE)</f>
        <v>Lada Samara</v>
      </c>
      <c r="H60" s="99" t="str">
        <f>VLOOKUP(C60,Startlist!B:H,6,FALSE)</f>
        <v>KAUR MOTORSPORT</v>
      </c>
      <c r="I60" s="239" t="str">
        <f>IF(VLOOKUP(C60,Results!B:S,15,FALSE)="","Retired",VLOOKUP(C60,Results!B:S,15,FALSE))</f>
        <v>11.55,5</v>
      </c>
    </row>
    <row r="61" spans="1:9" ht="15">
      <c r="A61" s="97">
        <f t="shared" si="1"/>
        <v>54</v>
      </c>
      <c r="B61" s="231">
        <f>COUNTIF($D$1:D60,D61)+1</f>
        <v>7</v>
      </c>
      <c r="C61" s="129">
        <v>96</v>
      </c>
      <c r="D61" s="98" t="str">
        <f>IF(VLOOKUP($C61,'Champ Classes'!$A:$E,2,FALSE)="","",VLOOKUP($C61,'Champ Classes'!$A:$E,2,FALSE))</f>
        <v>EMV8</v>
      </c>
      <c r="E61" s="99" t="str">
        <f>CONCATENATE(VLOOKUP(C61,Startlist!B:H,3,FALSE)," / ",VLOOKUP(C61,Startlist!B:H,4,FALSE))</f>
        <v>Lauri Peegel / Anti Eelmets</v>
      </c>
      <c r="F61" s="100" t="str">
        <f>VLOOKUP(C61,Startlist!B:F,5,FALSE)</f>
        <v>EST</v>
      </c>
      <c r="G61" s="99" t="str">
        <f>VLOOKUP(C61,Startlist!B:H,7,FALSE)</f>
        <v>Honda Civic</v>
      </c>
      <c r="H61" s="99" t="str">
        <f>VLOOKUP(C61,Startlist!B:H,6,FALSE)</f>
        <v>PIHTLA RT</v>
      </c>
      <c r="I61" s="239" t="str">
        <f>IF(VLOOKUP(C61,Results!B:S,15,FALSE)="","Retired",VLOOKUP(C61,Results!B:S,15,FALSE))</f>
        <v>11.56,3</v>
      </c>
    </row>
    <row r="62" spans="1:9" ht="15">
      <c r="A62" s="97">
        <f t="shared" si="1"/>
        <v>55</v>
      </c>
      <c r="B62" s="231">
        <f>COUNTIF($D$1:D61,D62)+1</f>
        <v>18</v>
      </c>
      <c r="C62" s="129">
        <v>98</v>
      </c>
      <c r="D62" s="98" t="str">
        <f>IF(VLOOKUP($C62,'Champ Classes'!$A:$E,2,FALSE)="","",VLOOKUP($C62,'Champ Classes'!$A:$E,2,FALSE))</f>
        <v>EMV6</v>
      </c>
      <c r="E62" s="99" t="str">
        <f>CONCATENATE(VLOOKUP(C62,Startlist!B:H,3,FALSE)," / ",VLOOKUP(C62,Startlist!B:H,4,FALSE))</f>
        <v>Ants Uustalu / Jaan Ohtra</v>
      </c>
      <c r="F62" s="100" t="str">
        <f>VLOOKUP(C62,Startlist!B:F,5,FALSE)</f>
        <v>EST</v>
      </c>
      <c r="G62" s="99" t="str">
        <f>VLOOKUP(C62,Startlist!B:H,7,FALSE)</f>
        <v>BMW Coupe</v>
      </c>
      <c r="H62" s="99" t="str">
        <f>VLOOKUP(C62,Startlist!B:H,6,FALSE)</f>
        <v>KAUR MOTORSPORT</v>
      </c>
      <c r="I62" s="239" t="str">
        <f>IF(VLOOKUP(C62,Results!B:S,15,FALSE)="","Retired",VLOOKUP(C62,Results!B:S,15,FALSE))</f>
        <v>11.56,8</v>
      </c>
    </row>
    <row r="63" spans="1:9" ht="15">
      <c r="A63" s="97">
        <f t="shared" si="1"/>
        <v>56</v>
      </c>
      <c r="B63" s="231">
        <f>COUNTIF($D$1:D62,D63)+1</f>
        <v>1</v>
      </c>
      <c r="C63" s="129">
        <v>122</v>
      </c>
      <c r="D63" s="98" t="str">
        <f>IF(VLOOKUP($C63,'Champ Classes'!$A:$E,2,FALSE)="","",VLOOKUP($C63,'Champ Classes'!$A:$E,2,FALSE))</f>
        <v>EMV9</v>
      </c>
      <c r="E63" s="99" t="str">
        <f>CONCATENATE(VLOOKUP(C63,Startlist!B:H,3,FALSE)," / ",VLOOKUP(C63,Startlist!B:H,4,FALSE))</f>
        <v>Tarmo Silt / Raido Loel</v>
      </c>
      <c r="F63" s="100" t="str">
        <f>VLOOKUP(C63,Startlist!B:F,5,FALSE)</f>
        <v>EST</v>
      </c>
      <c r="G63" s="99" t="str">
        <f>VLOOKUP(C63,Startlist!B:H,7,FALSE)</f>
        <v>Gaz 51</v>
      </c>
      <c r="H63" s="99" t="str">
        <f>VLOOKUP(C63,Startlist!B:H,6,FALSE)</f>
        <v>MÄRJAMAA RALLY TEAM</v>
      </c>
      <c r="I63" s="239" t="str">
        <f>IF(VLOOKUP(C63,Results!B:S,15,FALSE)="","Retired",VLOOKUP(C63,Results!B:S,15,FALSE))</f>
        <v>11.57,2</v>
      </c>
    </row>
    <row r="64" spans="1:9" ht="15">
      <c r="A64" s="97">
        <f t="shared" si="1"/>
        <v>57</v>
      </c>
      <c r="B64" s="231">
        <f>COUNTIF($D$1:D63,D64)+1</f>
        <v>19</v>
      </c>
      <c r="C64" s="129">
        <v>117</v>
      </c>
      <c r="D64" s="98" t="str">
        <f>IF(VLOOKUP($C64,'Champ Classes'!$A:$E,2,FALSE)="","",VLOOKUP($C64,'Champ Classes'!$A:$E,2,FALSE))</f>
        <v>EMV6</v>
      </c>
      <c r="E64" s="99" t="str">
        <f>CONCATENATE(VLOOKUP(C64,Startlist!B:H,3,FALSE)," / ",VLOOKUP(C64,Startlist!B:H,4,FALSE))</f>
        <v>Mart Loitjärv / Geilo Valdmann</v>
      </c>
      <c r="F64" s="100" t="str">
        <f>VLOOKUP(C64,Startlist!B:F,5,FALSE)</f>
        <v>EST</v>
      </c>
      <c r="G64" s="99" t="str">
        <f>VLOOKUP(C64,Startlist!B:H,7,FALSE)</f>
        <v>BMW 325</v>
      </c>
      <c r="H64" s="99" t="str">
        <f>VLOOKUP(C64,Startlist!B:H,6,FALSE)</f>
        <v>JUURU TEHNIKAKLUBI 2</v>
      </c>
      <c r="I64" s="239" t="str">
        <f>IF(VLOOKUP(C64,Results!B:S,15,FALSE)="","Retired",VLOOKUP(C64,Results!B:S,15,FALSE))</f>
        <v>11.58,6</v>
      </c>
    </row>
    <row r="65" spans="1:9" ht="15">
      <c r="A65" s="97">
        <f t="shared" si="1"/>
        <v>58</v>
      </c>
      <c r="B65" s="231">
        <f>COUNTIF($D$1:D64,D65)+1</f>
        <v>2</v>
      </c>
      <c r="C65" s="129">
        <v>123</v>
      </c>
      <c r="D65" s="98" t="str">
        <f>IF(VLOOKUP($C65,'Champ Classes'!$A:$E,2,FALSE)="","",VLOOKUP($C65,'Champ Classes'!$A:$E,2,FALSE))</f>
        <v>EMV9</v>
      </c>
      <c r="E65" s="99" t="str">
        <f>CONCATENATE(VLOOKUP(C65,Startlist!B:H,3,FALSE)," / ",VLOOKUP(C65,Startlist!B:H,4,FALSE))</f>
        <v>Rainer Tuberik / Allar Heina</v>
      </c>
      <c r="F65" s="100" t="str">
        <f>VLOOKUP(C65,Startlist!B:F,5,FALSE)</f>
        <v>EST</v>
      </c>
      <c r="G65" s="99" t="str">
        <f>VLOOKUP(C65,Startlist!B:H,7,FALSE)</f>
        <v>Gaz 51</v>
      </c>
      <c r="H65" s="99" t="str">
        <f>VLOOKUP(C65,Startlist!B:H,6,FALSE)</f>
        <v>JUURU TEHNIKAKLUBI</v>
      </c>
      <c r="I65" s="239" t="str">
        <f>IF(VLOOKUP(C65,Results!B:S,15,FALSE)="","Retired",VLOOKUP(C65,Results!B:S,15,FALSE))</f>
        <v>12.00,5</v>
      </c>
    </row>
    <row r="66" spans="1:9" ht="15">
      <c r="A66" s="97">
        <f t="shared" si="1"/>
        <v>59</v>
      </c>
      <c r="B66" s="231">
        <f>COUNTIF($D$1:D65,D66)+1</f>
        <v>9</v>
      </c>
      <c r="C66" s="129">
        <v>113</v>
      </c>
      <c r="D66" s="98" t="str">
        <f>IF(VLOOKUP($C66,'Champ Classes'!$A:$E,2,FALSE)="","",VLOOKUP($C66,'Champ Classes'!$A:$E,2,FALSE))</f>
        <v>EMV7</v>
      </c>
      <c r="E66" s="99" t="str">
        <f>CONCATENATE(VLOOKUP(C66,Startlist!B:H,3,FALSE)," / ",VLOOKUP(C66,Startlist!B:H,4,FALSE))</f>
        <v>Rauno Ollema / Kristjan Must</v>
      </c>
      <c r="F66" s="100" t="str">
        <f>VLOOKUP(C66,Startlist!B:F,5,FALSE)</f>
        <v>EST</v>
      </c>
      <c r="G66" s="99" t="str">
        <f>VLOOKUP(C66,Startlist!B:H,7,FALSE)</f>
        <v>BMW Compact E36</v>
      </c>
      <c r="H66" s="99" t="str">
        <f>VLOOKUP(C66,Startlist!B:H,6,FALSE)</f>
        <v>SK VILLU</v>
      </c>
      <c r="I66" s="239" t="str">
        <f>IF(VLOOKUP(C66,Results!B:S,15,FALSE)="","Retired",VLOOKUP(C66,Results!B:S,15,FALSE))</f>
        <v>12.03,6</v>
      </c>
    </row>
    <row r="67" spans="1:9" ht="15">
      <c r="A67" s="97">
        <f t="shared" si="1"/>
        <v>60</v>
      </c>
      <c r="B67" s="231">
        <f>COUNTIF($D$1:D66,D67)+1</f>
        <v>8</v>
      </c>
      <c r="C67" s="129">
        <v>97</v>
      </c>
      <c r="D67" s="98" t="str">
        <f>IF(VLOOKUP($C67,'Champ Classes'!$A:$E,2,FALSE)="","",VLOOKUP($C67,'Champ Classes'!$A:$E,2,FALSE))</f>
        <v>EMV8</v>
      </c>
      <c r="E67" s="99" t="str">
        <f>CONCATENATE(VLOOKUP(C67,Startlist!B:H,3,FALSE)," / ",VLOOKUP(C67,Startlist!B:H,4,FALSE))</f>
        <v>Kristo Laadre / Andres Lichtfeldt</v>
      </c>
      <c r="F67" s="100" t="str">
        <f>VLOOKUP(C67,Startlist!B:F,5,FALSE)</f>
        <v>EST</v>
      </c>
      <c r="G67" s="99" t="str">
        <f>VLOOKUP(C67,Startlist!B:H,7,FALSE)</f>
        <v>Toyota Starlet</v>
      </c>
      <c r="H67" s="99" t="str">
        <f>VLOOKUP(C67,Startlist!B:H,6,FALSE)</f>
        <v>THULE MOTORSPORT</v>
      </c>
      <c r="I67" s="239" t="str">
        <f>IF(VLOOKUP(C67,Results!B:S,15,FALSE)="","Retired",VLOOKUP(C67,Results!B:S,15,FALSE))</f>
        <v>12.06,9</v>
      </c>
    </row>
    <row r="68" spans="1:9" ht="15">
      <c r="A68" s="97">
        <f t="shared" si="1"/>
        <v>61</v>
      </c>
      <c r="B68" s="231">
        <f>COUNTIF($D$1:D67,D68)+1</f>
        <v>20</v>
      </c>
      <c r="C68" s="129">
        <v>102</v>
      </c>
      <c r="D68" s="98" t="str">
        <f>IF(VLOOKUP($C68,'Champ Classes'!$A:$E,2,FALSE)="","",VLOOKUP($C68,'Champ Classes'!$A:$E,2,FALSE))</f>
        <v>EMV6</v>
      </c>
      <c r="E68" s="99" t="str">
        <f>CONCATENATE(VLOOKUP(C68,Startlist!B:H,3,FALSE)," / ",VLOOKUP(C68,Startlist!B:H,4,FALSE))</f>
        <v>Toomas Klemmer / Kaili Klemmer</v>
      </c>
      <c r="F68" s="100" t="str">
        <f>VLOOKUP(C68,Startlist!B:F,5,FALSE)</f>
        <v>EST</v>
      </c>
      <c r="G68" s="99" t="str">
        <f>VLOOKUP(C68,Startlist!B:H,7,FALSE)</f>
        <v>BMW 323I</v>
      </c>
      <c r="H68" s="99" t="str">
        <f>VLOOKUP(C68,Startlist!B:H,6,FALSE)</f>
        <v>MRF MOTORSPORT</v>
      </c>
      <c r="I68" s="239" t="str">
        <f>IF(VLOOKUP(C68,Results!B:S,15,FALSE)="","Retired",VLOOKUP(C68,Results!B:S,15,FALSE))</f>
        <v>12.11,1</v>
      </c>
    </row>
    <row r="69" spans="1:9" ht="15">
      <c r="A69" s="97">
        <f t="shared" si="1"/>
        <v>62</v>
      </c>
      <c r="B69" s="231">
        <f>COUNTIF($D$1:D68,D69)+1</f>
        <v>10</v>
      </c>
      <c r="C69" s="129">
        <v>83</v>
      </c>
      <c r="D69" s="98" t="str">
        <f>IF(VLOOKUP($C69,'Champ Classes'!$A:$E,2,FALSE)="","",VLOOKUP($C69,'Champ Classes'!$A:$E,2,FALSE))</f>
        <v>EMV7</v>
      </c>
      <c r="E69" s="99" t="str">
        <f>CONCATENATE(VLOOKUP(C69,Startlist!B:H,3,FALSE)," / ",VLOOKUP(C69,Startlist!B:H,4,FALSE))</f>
        <v>Erkki Jürgenson / Oti Maat</v>
      </c>
      <c r="F69" s="100" t="str">
        <f>VLOOKUP(C69,Startlist!B:F,5,FALSE)</f>
        <v>EST</v>
      </c>
      <c r="G69" s="99" t="str">
        <f>VLOOKUP(C69,Startlist!B:H,7,FALSE)</f>
        <v>BMW 318 IS</v>
      </c>
      <c r="H69" s="99" t="str">
        <f>VLOOKUP(C69,Startlist!B:H,6,FALSE)</f>
        <v>MS RACING</v>
      </c>
      <c r="I69" s="239" t="str">
        <f>IF(VLOOKUP(C69,Results!B:S,15,FALSE)="","Retired",VLOOKUP(C69,Results!B:S,15,FALSE))</f>
        <v>12.12,7</v>
      </c>
    </row>
    <row r="70" spans="1:9" ht="15">
      <c r="A70" s="97">
        <f t="shared" si="1"/>
        <v>63</v>
      </c>
      <c r="B70" s="231">
        <f>COUNTIF($D$1:D69,D70)+1</f>
        <v>21</v>
      </c>
      <c r="C70" s="129">
        <v>109</v>
      </c>
      <c r="D70" s="98" t="str">
        <f>IF(VLOOKUP($C70,'Champ Classes'!$A:$E,2,FALSE)="","",VLOOKUP($C70,'Champ Classes'!$A:$E,2,FALSE))</f>
        <v>EMV6</v>
      </c>
      <c r="E70" s="99" t="str">
        <f>CONCATENATE(VLOOKUP(C70,Startlist!B:H,3,FALSE)," / ",VLOOKUP(C70,Startlist!B:H,4,FALSE))</f>
        <v>Mihkel Vaher / Indrek Kuller</v>
      </c>
      <c r="F70" s="100" t="str">
        <f>VLOOKUP(C70,Startlist!B:F,5,FALSE)</f>
        <v>EST</v>
      </c>
      <c r="G70" s="99" t="str">
        <f>VLOOKUP(C70,Startlist!B:H,7,FALSE)</f>
        <v>BMW 325</v>
      </c>
      <c r="H70" s="99" t="str">
        <f>VLOOKUP(C70,Startlist!B:H,6,FALSE)</f>
        <v>SK VILLU</v>
      </c>
      <c r="I70" s="239" t="str">
        <f>IF(VLOOKUP(C70,Results!B:S,15,FALSE)="","Retired",VLOOKUP(C70,Results!B:S,15,FALSE))</f>
        <v>12.16,1</v>
      </c>
    </row>
    <row r="71" spans="1:9" ht="15">
      <c r="A71" s="97">
        <f t="shared" si="1"/>
        <v>64</v>
      </c>
      <c r="B71" s="231">
        <f>COUNTIF($D$1:D70,D71)+1</f>
        <v>11</v>
      </c>
      <c r="C71" s="129">
        <v>104</v>
      </c>
      <c r="D71" s="98" t="str">
        <f>IF(VLOOKUP($C71,'Champ Classes'!$A:$E,2,FALSE)="","",VLOOKUP($C71,'Champ Classes'!$A:$E,2,FALSE))</f>
        <v>EMV5</v>
      </c>
      <c r="E71" s="99" t="str">
        <f>CONCATENATE(VLOOKUP(C71,Startlist!B:H,3,FALSE)," / ",VLOOKUP(C71,Startlist!B:H,4,FALSE))</f>
        <v>Tarmo Kangur / Mikk-Sander Laubert</v>
      </c>
      <c r="F71" s="100" t="str">
        <f>VLOOKUP(C71,Startlist!B:F,5,FALSE)</f>
        <v>EST</v>
      </c>
      <c r="G71" s="99" t="str">
        <f>VLOOKUP(C71,Startlist!B:H,7,FALSE)</f>
        <v>Subaru Impreza</v>
      </c>
      <c r="H71" s="99" t="str">
        <f>VLOOKUP(C71,Startlist!B:H,6,FALSE)</f>
        <v>MS RACING</v>
      </c>
      <c r="I71" s="239" t="str">
        <f>IF(VLOOKUP(C71,Results!B:S,15,FALSE)="","Retired",VLOOKUP(C71,Results!B:S,15,FALSE))</f>
        <v>12.21,0</v>
      </c>
    </row>
    <row r="72" spans="1:9" ht="15">
      <c r="A72" s="97">
        <f t="shared" si="1"/>
        <v>65</v>
      </c>
      <c r="B72" s="231">
        <f>COUNTIF($D$1:D71,D72)+1</f>
        <v>11</v>
      </c>
      <c r="C72" s="129">
        <v>103</v>
      </c>
      <c r="D72" s="98" t="str">
        <f>IF(VLOOKUP($C72,'Champ Classes'!$A:$E,2,FALSE)="","",VLOOKUP($C72,'Champ Classes'!$A:$E,2,FALSE))</f>
        <v>EMV7</v>
      </c>
      <c r="E72" s="99" t="str">
        <f>CONCATENATE(VLOOKUP(C72,Startlist!B:H,3,FALSE)," / ",VLOOKUP(C72,Startlist!B:H,4,FALSE))</f>
        <v>Imre Randmäe / Sven Tammin</v>
      </c>
      <c r="F72" s="100" t="str">
        <f>VLOOKUP(C72,Startlist!B:F,5,FALSE)</f>
        <v>EST</v>
      </c>
      <c r="G72" s="99" t="str">
        <f>VLOOKUP(C72,Startlist!B:H,7,FALSE)</f>
        <v>Volkswagen Golf 2</v>
      </c>
      <c r="H72" s="99" t="str">
        <f>VLOOKUP(C72,Startlist!B:H,6,FALSE)</f>
        <v>BTR RACING</v>
      </c>
      <c r="I72" s="239" t="str">
        <f>IF(VLOOKUP(C72,Results!B:S,15,FALSE)="","Retired",VLOOKUP(C72,Results!B:S,15,FALSE))</f>
        <v>12.26,2</v>
      </c>
    </row>
    <row r="73" spans="1:9" ht="15">
      <c r="A73" s="97">
        <f t="shared" si="1"/>
        <v>66</v>
      </c>
      <c r="B73" s="231">
        <f>COUNTIF($D$1:D72,D73)+1</f>
        <v>3</v>
      </c>
      <c r="C73" s="129">
        <v>125</v>
      </c>
      <c r="D73" s="98" t="str">
        <f>IF(VLOOKUP($C73,'Champ Classes'!$A:$E,2,FALSE)="","",VLOOKUP($C73,'Champ Classes'!$A:$E,2,FALSE))</f>
        <v>EMV9</v>
      </c>
      <c r="E73" s="99" t="str">
        <f>CONCATENATE(VLOOKUP(C73,Startlist!B:H,3,FALSE)," / ",VLOOKUP(C73,Startlist!B:H,4,FALSE))</f>
        <v>Janno Kamp / Karmo Kamp</v>
      </c>
      <c r="F73" s="100" t="str">
        <f>VLOOKUP(C73,Startlist!B:F,5,FALSE)</f>
        <v>EST</v>
      </c>
      <c r="G73" s="99" t="str">
        <f>VLOOKUP(C73,Startlist!B:H,7,FALSE)</f>
        <v>Gaz 51</v>
      </c>
      <c r="H73" s="99" t="str">
        <f>VLOOKUP(C73,Startlist!B:H,6,FALSE)</f>
        <v>MÄRJAMAA RALLY TEAM</v>
      </c>
      <c r="I73" s="239" t="str">
        <f>IF(VLOOKUP(C73,Results!B:S,15,FALSE)="","Retired",VLOOKUP(C73,Results!B:S,15,FALSE))</f>
        <v>12.28,4</v>
      </c>
    </row>
    <row r="74" spans="1:9" ht="15">
      <c r="A74" s="97">
        <f t="shared" si="1"/>
        <v>67</v>
      </c>
      <c r="B74" s="231">
        <f>COUNTIF($D$1:D73,D74)+1</f>
        <v>22</v>
      </c>
      <c r="C74" s="129">
        <v>88</v>
      </c>
      <c r="D74" s="98" t="str">
        <f>IF(VLOOKUP($C74,'Champ Classes'!$A:$E,2,FALSE)="","",VLOOKUP($C74,'Champ Classes'!$A:$E,2,FALSE))</f>
        <v>EMV6</v>
      </c>
      <c r="E74" s="99" t="str">
        <f>CONCATENATE(VLOOKUP(C74,Startlist!B:H,3,FALSE)," / ",VLOOKUP(C74,Startlist!B:H,4,FALSE))</f>
        <v>Tiit Pōlluäär / Rasmus Vaher</v>
      </c>
      <c r="F74" s="100" t="str">
        <f>VLOOKUP(C74,Startlist!B:F,5,FALSE)</f>
        <v>EST</v>
      </c>
      <c r="G74" s="99" t="str">
        <f>VLOOKUP(C74,Startlist!B:H,7,FALSE)</f>
        <v>BMW M3</v>
      </c>
      <c r="H74" s="99" t="str">
        <f>VLOOKUP(C74,Startlist!B:H,6,FALSE)</f>
        <v>PIHTLA RT</v>
      </c>
      <c r="I74" s="239" t="str">
        <f>IF(VLOOKUP(C74,Results!B:S,15,FALSE)="","Retired",VLOOKUP(C74,Results!B:S,15,FALSE))</f>
        <v>12.33,0</v>
      </c>
    </row>
    <row r="75" spans="1:9" ht="15">
      <c r="A75" s="97">
        <f t="shared" si="1"/>
        <v>68</v>
      </c>
      <c r="B75" s="231">
        <f>COUNTIF($D$1:D74,D75)+1</f>
        <v>4</v>
      </c>
      <c r="C75" s="129">
        <v>121</v>
      </c>
      <c r="D75" s="98" t="str">
        <f>IF(VLOOKUP($C75,'Champ Classes'!$A:$E,2,FALSE)="","",VLOOKUP($C75,'Champ Classes'!$A:$E,2,FALSE))</f>
        <v>EMV9</v>
      </c>
      <c r="E75" s="99" t="str">
        <f>CONCATENATE(VLOOKUP(C75,Startlist!B:H,3,FALSE)," / ",VLOOKUP(C75,Startlist!B:H,4,FALSE))</f>
        <v>Veiko Liukanen / Toivo Liukanen</v>
      </c>
      <c r="F75" s="100" t="str">
        <f>VLOOKUP(C75,Startlist!B:F,5,FALSE)</f>
        <v>EST</v>
      </c>
      <c r="G75" s="99" t="str">
        <f>VLOOKUP(C75,Startlist!B:H,7,FALSE)</f>
        <v>Gaz 51</v>
      </c>
      <c r="H75" s="99" t="str">
        <f>VLOOKUP(C75,Startlist!B:H,6,FALSE)</f>
        <v>MÄRJAMAA RALLY TEAM</v>
      </c>
      <c r="I75" s="239" t="str">
        <f>IF(VLOOKUP(C75,Results!B:S,15,FALSE)="","Retired",VLOOKUP(C75,Results!B:S,15,FALSE))</f>
        <v>12.34,0</v>
      </c>
    </row>
    <row r="76" spans="1:9" ht="15">
      <c r="A76" s="97">
        <f t="shared" si="1"/>
        <v>69</v>
      </c>
      <c r="B76" s="231">
        <f>COUNTIF($D$1:D75,D76)+1</f>
        <v>5</v>
      </c>
      <c r="C76" s="129">
        <v>127</v>
      </c>
      <c r="D76" s="98" t="str">
        <f>IF(VLOOKUP($C76,'Champ Classes'!$A:$E,2,FALSE)="","",VLOOKUP($C76,'Champ Classes'!$A:$E,2,FALSE))</f>
        <v>EMV9</v>
      </c>
      <c r="E76" s="99" t="str">
        <f>CONCATENATE(VLOOKUP(C76,Startlist!B:H,3,FALSE)," / ",VLOOKUP(C76,Startlist!B:H,4,FALSE))</f>
        <v>Martin Leemets / Gunnar Heina</v>
      </c>
      <c r="F76" s="100" t="str">
        <f>VLOOKUP(C76,Startlist!B:F,5,FALSE)</f>
        <v>EST</v>
      </c>
      <c r="G76" s="99" t="str">
        <f>VLOOKUP(C76,Startlist!B:H,7,FALSE)</f>
        <v>Gaz 51</v>
      </c>
      <c r="H76" s="99" t="str">
        <f>VLOOKUP(C76,Startlist!B:H,6,FALSE)</f>
        <v>GAZ RALLIKLUBI</v>
      </c>
      <c r="I76" s="239" t="str">
        <f>IF(VLOOKUP(C76,Results!B:S,15,FALSE)="","Retired",VLOOKUP(C76,Results!B:S,15,FALSE))</f>
        <v>12.35,4</v>
      </c>
    </row>
    <row r="77" spans="1:9" ht="15">
      <c r="A77" s="97">
        <f t="shared" si="1"/>
        <v>70</v>
      </c>
      <c r="B77" s="231">
        <f>COUNTIF($D$1:D76,D77)+1</f>
        <v>6</v>
      </c>
      <c r="C77" s="129">
        <v>132</v>
      </c>
      <c r="D77" s="98" t="str">
        <f>IF(VLOOKUP($C77,'Champ Classes'!$A:$E,2,FALSE)="","",VLOOKUP($C77,'Champ Classes'!$A:$E,2,FALSE))</f>
        <v>EMV9</v>
      </c>
      <c r="E77" s="99" t="str">
        <f>CONCATENATE(VLOOKUP(C77,Startlist!B:H,3,FALSE)," / ",VLOOKUP(C77,Startlist!B:H,4,FALSE))</f>
        <v>Daniel Ling / Madis Kümmel</v>
      </c>
      <c r="F77" s="100" t="str">
        <f>VLOOKUP(C77,Startlist!B:F,5,FALSE)</f>
        <v>EST</v>
      </c>
      <c r="G77" s="99" t="str">
        <f>VLOOKUP(C77,Startlist!B:H,7,FALSE)</f>
        <v>Gaz 52</v>
      </c>
      <c r="H77" s="99" t="str">
        <f>VLOOKUP(C77,Startlist!B:H,6,FALSE)</f>
        <v>HT MOTORSPORT</v>
      </c>
      <c r="I77" s="239" t="str">
        <f>IF(VLOOKUP(C77,Results!B:S,15,FALSE)="","Retired",VLOOKUP(C77,Results!B:S,15,FALSE))</f>
        <v>12.40,8</v>
      </c>
    </row>
    <row r="78" spans="1:9" ht="15">
      <c r="A78" s="97">
        <f t="shared" si="1"/>
        <v>71</v>
      </c>
      <c r="B78" s="231">
        <f>COUNTIF($D$1:D77,D78)+1</f>
        <v>7</v>
      </c>
      <c r="C78" s="129">
        <v>128</v>
      </c>
      <c r="D78" s="98" t="str">
        <f>IF(VLOOKUP($C78,'Champ Classes'!$A:$E,2,FALSE)="","",VLOOKUP($C78,'Champ Classes'!$A:$E,2,FALSE))</f>
        <v>EMV9</v>
      </c>
      <c r="E78" s="99" t="str">
        <f>CONCATENATE(VLOOKUP(C78,Startlist!B:H,3,FALSE)," / ",VLOOKUP(C78,Startlist!B:H,4,FALSE))</f>
        <v>Illimar Hirsnik / Kaido Oru</v>
      </c>
      <c r="F78" s="100" t="str">
        <f>VLOOKUP(C78,Startlist!B:F,5,FALSE)</f>
        <v>EST</v>
      </c>
      <c r="G78" s="99" t="str">
        <f>VLOOKUP(C78,Startlist!B:H,7,FALSE)</f>
        <v>Gaz 51</v>
      </c>
      <c r="H78" s="99" t="str">
        <f>VLOOKUP(C78,Startlist!B:H,6,FALSE)</f>
        <v>A1M MOTORSPORT</v>
      </c>
      <c r="I78" s="239" t="str">
        <f>IF(VLOOKUP(C78,Results!B:S,15,FALSE)="","Retired",VLOOKUP(C78,Results!B:S,15,FALSE))</f>
        <v>12.42,3</v>
      </c>
    </row>
    <row r="79" spans="1:9" ht="15">
      <c r="A79" s="97">
        <f t="shared" si="1"/>
        <v>72</v>
      </c>
      <c r="B79" s="231">
        <f>COUNTIF($D$1:D78,D79)+1</f>
        <v>12</v>
      </c>
      <c r="C79" s="129">
        <v>112</v>
      </c>
      <c r="D79" s="98" t="str">
        <f>IF(VLOOKUP($C79,'Champ Classes'!$A:$E,2,FALSE)="","",VLOOKUP($C79,'Champ Classes'!$A:$E,2,FALSE))</f>
        <v>EMV7</v>
      </c>
      <c r="E79" s="99" t="str">
        <f>CONCATENATE(VLOOKUP(C79,Startlist!B:H,3,FALSE)," / ",VLOOKUP(C79,Startlist!B:H,4,FALSE))</f>
        <v>Peeter Tammoja / Janno Tapo</v>
      </c>
      <c r="F79" s="100" t="str">
        <f>VLOOKUP(C79,Startlist!B:F,5,FALSE)</f>
        <v>EST</v>
      </c>
      <c r="G79" s="99" t="str">
        <f>VLOOKUP(C79,Startlist!B:H,7,FALSE)</f>
        <v>Nissan Sunny</v>
      </c>
      <c r="H79" s="99" t="str">
        <f>VLOOKUP(C79,Startlist!B:H,6,FALSE)</f>
        <v>TIKKRI MOTORSPORT</v>
      </c>
      <c r="I79" s="239" t="str">
        <f>IF(VLOOKUP(C79,Results!B:S,15,FALSE)="","Retired",VLOOKUP(C79,Results!B:S,15,FALSE))</f>
        <v>12.50,9</v>
      </c>
    </row>
    <row r="80" spans="1:9" ht="15">
      <c r="A80" s="97">
        <f t="shared" si="1"/>
        <v>73</v>
      </c>
      <c r="B80" s="231">
        <f>COUNTIF($D$1:D79,D80)+1</f>
        <v>8</v>
      </c>
      <c r="C80" s="129">
        <v>129</v>
      </c>
      <c r="D80" s="98" t="str">
        <f>IF(VLOOKUP($C80,'Champ Classes'!$A:$E,2,FALSE)="","",VLOOKUP($C80,'Champ Classes'!$A:$E,2,FALSE))</f>
        <v>EMV9</v>
      </c>
      <c r="E80" s="99" t="str">
        <f>CONCATENATE(VLOOKUP(C80,Startlist!B:H,3,FALSE)," / ",VLOOKUP(C80,Startlist!B:H,4,FALSE))</f>
        <v>Ats Nōlvak / Mairo Ojaviir</v>
      </c>
      <c r="F80" s="100" t="str">
        <f>VLOOKUP(C80,Startlist!B:F,5,FALSE)</f>
        <v>EST</v>
      </c>
      <c r="G80" s="99" t="str">
        <f>VLOOKUP(C80,Startlist!B:H,7,FALSE)</f>
        <v>Gaz 51</v>
      </c>
      <c r="H80" s="99" t="str">
        <f>VLOOKUP(C80,Startlist!B:H,6,FALSE)</f>
        <v>MÄRJAMAA RALLY TEAM</v>
      </c>
      <c r="I80" s="239" t="str">
        <f>IF(VLOOKUP(C80,Results!B:S,15,FALSE)="","Retired",VLOOKUP(C80,Results!B:S,15,FALSE))</f>
        <v>12.56,1</v>
      </c>
    </row>
    <row r="81" spans="1:9" ht="15">
      <c r="A81" s="97">
        <f t="shared" si="1"/>
        <v>74</v>
      </c>
      <c r="B81" s="231">
        <f>COUNTIF($D$1:D80,D81)+1</f>
        <v>9</v>
      </c>
      <c r="C81" s="129">
        <v>74</v>
      </c>
      <c r="D81" s="98" t="str">
        <f>IF(VLOOKUP($C81,'Champ Classes'!$A:$E,2,FALSE)="","",VLOOKUP($C81,'Champ Classes'!$A:$E,2,FALSE))</f>
        <v>EMV8</v>
      </c>
      <c r="E81" s="99" t="str">
        <f>CONCATENATE(VLOOKUP(C81,Startlist!B:H,3,FALSE)," / ",VLOOKUP(C81,Startlist!B:H,4,FALSE))</f>
        <v>Marko Mättik / Fred Nelma</v>
      </c>
      <c r="F81" s="100" t="str">
        <f>VLOOKUP(C81,Startlist!B:F,5,FALSE)</f>
        <v>EST</v>
      </c>
      <c r="G81" s="99" t="str">
        <f>VLOOKUP(C81,Startlist!B:H,7,FALSE)</f>
        <v>LADA VFTS</v>
      </c>
      <c r="H81" s="99" t="str">
        <f>VLOOKUP(C81,Startlist!B:H,6,FALSE)</f>
        <v>SK VILLU</v>
      </c>
      <c r="I81" s="239" t="str">
        <f>IF(VLOOKUP(C81,Results!B:S,15,FALSE)="","Retired",VLOOKUP(C81,Results!B:S,15,FALSE))</f>
        <v>12.59,4</v>
      </c>
    </row>
    <row r="82" spans="1:9" ht="15">
      <c r="A82" s="97">
        <f t="shared" si="1"/>
        <v>75</v>
      </c>
      <c r="B82" s="231">
        <f>COUNTIF($D$1:D81,D82)+1</f>
        <v>10</v>
      </c>
      <c r="C82" s="129">
        <v>108</v>
      </c>
      <c r="D82" s="98" t="str">
        <f>IF(VLOOKUP($C82,'Champ Classes'!$A:$E,2,FALSE)="","",VLOOKUP($C82,'Champ Classes'!$A:$E,2,FALSE))</f>
        <v>EMV8</v>
      </c>
      <c r="E82" s="99" t="str">
        <f>CONCATENATE(VLOOKUP(C82,Startlist!B:H,3,FALSE)," / ",VLOOKUP(C82,Startlist!B:H,4,FALSE))</f>
        <v>Stern Ilves / Jonar Ilves</v>
      </c>
      <c r="F82" s="100" t="str">
        <f>VLOOKUP(C82,Startlist!B:F,5,FALSE)</f>
        <v>EST</v>
      </c>
      <c r="G82" s="99" t="str">
        <f>VLOOKUP(C82,Startlist!B:H,7,FALSE)</f>
        <v>IZ 412</v>
      </c>
      <c r="H82" s="99" t="str">
        <f>VLOOKUP(C82,Startlist!B:H,6,FALSE)</f>
        <v>MILREM MOTORSPORT</v>
      </c>
      <c r="I82" s="239" t="str">
        <f>IF(VLOOKUP(C82,Results!B:S,15,FALSE)="","Retired",VLOOKUP(C82,Results!B:S,15,FALSE))</f>
        <v>13.03,8</v>
      </c>
    </row>
    <row r="83" spans="1:9" ht="15">
      <c r="A83" s="97">
        <f t="shared" si="1"/>
        <v>76</v>
      </c>
      <c r="B83" s="231">
        <f>COUNTIF($D$1:D82,D83)+1</f>
        <v>9</v>
      </c>
      <c r="C83" s="129">
        <v>130</v>
      </c>
      <c r="D83" s="98" t="str">
        <f>IF(VLOOKUP($C83,'Champ Classes'!$A:$E,2,FALSE)="","",VLOOKUP($C83,'Champ Classes'!$A:$E,2,FALSE))</f>
        <v>EMV9</v>
      </c>
      <c r="E83" s="99" t="str">
        <f>CONCATENATE(VLOOKUP(C83,Startlist!B:H,3,FALSE)," / ",VLOOKUP(C83,Startlist!B:H,4,FALSE))</f>
        <v>Aivar Kubjas / Taneli Leivat</v>
      </c>
      <c r="F83" s="100" t="str">
        <f>VLOOKUP(C83,Startlist!B:F,5,FALSE)</f>
        <v>EST</v>
      </c>
      <c r="G83" s="99" t="str">
        <f>VLOOKUP(C83,Startlist!B:H,7,FALSE)</f>
        <v>Gaz 51</v>
      </c>
      <c r="H83" s="99" t="str">
        <f>VLOOKUP(C83,Startlist!B:H,6,FALSE)</f>
        <v>GAZ RALLIKLUBI</v>
      </c>
      <c r="I83" s="239" t="str">
        <f>IF(VLOOKUP(C83,Results!B:S,15,FALSE)="","Retired",VLOOKUP(C83,Results!B:S,15,FALSE))</f>
        <v>13.17,0</v>
      </c>
    </row>
    <row r="84" spans="1:9" ht="15">
      <c r="A84" s="97">
        <f t="shared" si="1"/>
        <v>77</v>
      </c>
      <c r="B84" s="231">
        <f>COUNTIF($D$1:D83,D84)+1</f>
        <v>12</v>
      </c>
      <c r="C84" s="129">
        <v>111</v>
      </c>
      <c r="D84" s="98" t="str">
        <f>IF(VLOOKUP($C84,'Champ Classes'!$A:$E,2,FALSE)="","",VLOOKUP($C84,'Champ Classes'!$A:$E,2,FALSE))</f>
        <v>EMV5</v>
      </c>
      <c r="E84" s="99" t="str">
        <f>CONCATENATE(VLOOKUP(C84,Startlist!B:H,3,FALSE)," / ",VLOOKUP(C84,Startlist!B:H,4,FALSE))</f>
        <v>Erliko Parisalu / Märtin Liivaoja</v>
      </c>
      <c r="F84" s="100" t="str">
        <f>VLOOKUP(C84,Startlist!B:F,5,FALSE)</f>
        <v>EST</v>
      </c>
      <c r="G84" s="99" t="str">
        <f>VLOOKUP(C84,Startlist!B:H,7,FALSE)</f>
        <v>Mitsubishi Lancer Evo 6</v>
      </c>
      <c r="H84" s="99" t="str">
        <f>VLOOKUP(C84,Startlist!B:H,6,FALSE)</f>
        <v>KUPATAMA MOTORSPORT</v>
      </c>
      <c r="I84" s="239" t="str">
        <f>IF(VLOOKUP(C84,Results!B:S,15,FALSE)="","Retired",VLOOKUP(C84,Results!B:S,15,FALSE))</f>
        <v>13.25,7</v>
      </c>
    </row>
    <row r="85" spans="1:9" ht="15">
      <c r="A85" s="97">
        <f t="shared" si="1"/>
        <v>78</v>
      </c>
      <c r="B85" s="231">
        <f>COUNTIF($D$1:D84,D85)+1</f>
        <v>10</v>
      </c>
      <c r="C85" s="129">
        <v>133</v>
      </c>
      <c r="D85" s="98" t="str">
        <f>IF(VLOOKUP($C85,'Champ Classes'!$A:$E,2,FALSE)="","",VLOOKUP($C85,'Champ Classes'!$A:$E,2,FALSE))</f>
        <v>EMV9</v>
      </c>
      <c r="E85" s="99" t="str">
        <f>CONCATENATE(VLOOKUP(C85,Startlist!B:H,3,FALSE)," / ",VLOOKUP(C85,Startlist!B:H,4,FALSE))</f>
        <v>Rünno Niitsalu / Aaro Tiiroja</v>
      </c>
      <c r="F85" s="100" t="str">
        <f>VLOOKUP(C85,Startlist!B:F,5,FALSE)</f>
        <v>EST</v>
      </c>
      <c r="G85" s="99" t="str">
        <f>VLOOKUP(C85,Startlist!B:H,7,FALSE)</f>
        <v>Gaz 53</v>
      </c>
      <c r="H85" s="99" t="str">
        <f>VLOOKUP(C85,Startlist!B:H,6,FALSE)</f>
        <v>GAZ RALLIKLUBI</v>
      </c>
      <c r="I85" s="239" t="str">
        <f>IF(VLOOKUP(C85,Results!B:S,15,FALSE)="","Retired",VLOOKUP(C85,Results!B:S,15,FALSE))</f>
        <v>13.30,9</v>
      </c>
    </row>
    <row r="86" spans="1:9" ht="15">
      <c r="A86" s="97">
        <f t="shared" si="1"/>
        <v>79</v>
      </c>
      <c r="B86" s="231">
        <f>COUNTIF($D$1:D85,D86)+1</f>
        <v>11</v>
      </c>
      <c r="C86" s="129">
        <v>135</v>
      </c>
      <c r="D86" s="98" t="str">
        <f>IF(VLOOKUP($C86,'Champ Classes'!$A:$E,2,FALSE)="","",VLOOKUP($C86,'Champ Classes'!$A:$E,2,FALSE))</f>
        <v>EMV9</v>
      </c>
      <c r="E86" s="99" t="str">
        <f>CONCATENATE(VLOOKUP(C86,Startlist!B:H,3,FALSE)," / ",VLOOKUP(C86,Startlist!B:H,4,FALSE))</f>
        <v>Heigo Ojasaar / Keir Järvsaar</v>
      </c>
      <c r="F86" s="100" t="str">
        <f>VLOOKUP(C86,Startlist!B:F,5,FALSE)</f>
        <v>EST</v>
      </c>
      <c r="G86" s="99" t="str">
        <f>VLOOKUP(C86,Startlist!B:H,7,FALSE)</f>
        <v>Gaz 53</v>
      </c>
      <c r="H86" s="99" t="str">
        <f>VLOOKUP(C86,Startlist!B:H,6,FALSE)</f>
        <v>MÄRJAMAA RALLY TEAM 2</v>
      </c>
      <c r="I86" s="239" t="str">
        <f>IF(VLOOKUP(C86,Results!B:S,15,FALSE)="","Retired",VLOOKUP(C86,Results!B:S,15,FALSE))</f>
        <v>13.43,2</v>
      </c>
    </row>
  </sheetData>
  <sheetProtection/>
  <autoFilter ref="D7:E59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L207"/>
  <sheetViews>
    <sheetView zoomScalePageLayoutView="0" workbookViewId="0" topLeftCell="A1">
      <selection activeCell="A5" sqref="A5"/>
    </sheetView>
  </sheetViews>
  <sheetFormatPr defaultColWidth="9.140625" defaultRowHeight="12.75" outlineLevelCol="1"/>
  <cols>
    <col min="1" max="1" width="4.7109375" style="228" customWidth="1"/>
    <col min="2" max="2" width="6.57421875" style="229" customWidth="1"/>
    <col min="3" max="3" width="5.57421875" style="78" customWidth="1"/>
    <col min="4" max="4" width="20.140625" style="77" customWidth="1"/>
    <col min="5" max="5" width="17.421875" style="77" customWidth="1"/>
    <col min="6" max="6" width="10.8515625" style="78" customWidth="1"/>
    <col min="7" max="7" width="22.57421875" style="79" customWidth="1"/>
    <col min="8" max="8" width="11.7109375" style="230" customWidth="1"/>
    <col min="9" max="9" width="6.140625" style="209" hidden="1" customWidth="1" outlineLevel="1"/>
    <col min="10" max="10" width="5.28125" style="210" hidden="1" customWidth="1" outlineLevel="1"/>
    <col min="11" max="11" width="6.8515625" style="78" hidden="1" customWidth="1" outlineLevel="1"/>
    <col min="12" max="12" width="5.7109375" style="77" hidden="1" customWidth="1" outlineLevel="1"/>
    <col min="13" max="13" width="3.7109375" style="77" customWidth="1" collapsed="1"/>
    <col min="14" max="16384" width="9.140625" style="77" customWidth="1"/>
  </cols>
  <sheetData>
    <row r="1" spans="1:10" ht="16.5" customHeight="1">
      <c r="A1" s="302" t="str">
        <f>Startlist!$A1</f>
        <v>54. Saaremaa Rally 2021</v>
      </c>
      <c r="B1" s="303"/>
      <c r="C1" s="303"/>
      <c r="D1" s="303"/>
      <c r="E1" s="303"/>
      <c r="F1" s="303"/>
      <c r="G1" s="303"/>
      <c r="H1" s="208"/>
      <c r="I1" s="304" t="s">
        <v>3119</v>
      </c>
      <c r="J1" s="304"/>
    </row>
    <row r="2" spans="1:8" ht="16.5" customHeight="1">
      <c r="A2" s="302" t="str">
        <f>Startlist!$F2</f>
        <v>October 08-09, 2021</v>
      </c>
      <c r="B2" s="303"/>
      <c r="C2" s="303"/>
      <c r="D2" s="303"/>
      <c r="E2" s="303"/>
      <c r="F2" s="303"/>
      <c r="G2" s="303"/>
      <c r="H2" s="208"/>
    </row>
    <row r="3" spans="1:8" ht="13.5" customHeight="1">
      <c r="A3" s="302" t="str">
        <f>Startlist!$F3</f>
        <v>Saaremaa</v>
      </c>
      <c r="B3" s="303"/>
      <c r="C3" s="303"/>
      <c r="D3" s="303"/>
      <c r="E3" s="303"/>
      <c r="F3" s="303"/>
      <c r="G3" s="303"/>
      <c r="H3" s="208"/>
    </row>
    <row r="4" spans="1:8" ht="13.5" customHeight="1">
      <c r="A4" s="211"/>
      <c r="B4" s="212" t="s">
        <v>3120</v>
      </c>
      <c r="C4" s="213"/>
      <c r="D4" s="214"/>
      <c r="E4" s="115"/>
      <c r="F4" s="215"/>
      <c r="G4" s="216"/>
      <c r="H4" s="208"/>
    </row>
    <row r="5" spans="1:12" ht="12.75" customHeight="1">
      <c r="A5" s="217">
        <v>1</v>
      </c>
      <c r="B5" s="218" t="str">
        <f>VLOOKUP($B7,Startlist!$B:$H,6,FALSE)</f>
        <v>OT RACING</v>
      </c>
      <c r="C5" s="219"/>
      <c r="D5" s="220"/>
      <c r="E5" s="220"/>
      <c r="F5" s="219"/>
      <c r="G5" s="221"/>
      <c r="H5" s="241">
        <f>IF(ISERROR(LARGE(H7:H9,1)),0,LARGE(H7:H9,1))+IF(ISERROR(LARGE(H7:H9,2)),0,LARGE(H7:H9,2))+IF(ISERROR(LARGE(H7:H9,3)),0,LARGE(H7:H9,3))</f>
        <v>77</v>
      </c>
      <c r="I5" s="222">
        <f>A5</f>
        <v>1</v>
      </c>
      <c r="J5" s="223">
        <v>1</v>
      </c>
      <c r="K5" s="224">
        <f>H5</f>
        <v>77</v>
      </c>
      <c r="L5" s="225"/>
    </row>
    <row r="6" spans="1:12" ht="12.75" customHeight="1">
      <c r="A6" s="211"/>
      <c r="B6" s="119"/>
      <c r="C6" s="120"/>
      <c r="D6" s="115"/>
      <c r="E6" s="115"/>
      <c r="F6" s="120"/>
      <c r="G6" s="216"/>
      <c r="H6" s="208"/>
      <c r="I6" s="222">
        <f>A5</f>
        <v>1</v>
      </c>
      <c r="J6" s="223">
        <v>2</v>
      </c>
      <c r="K6" s="226">
        <f>H5</f>
        <v>77</v>
      </c>
      <c r="L6" s="225"/>
    </row>
    <row r="7" spans="1:12" ht="12.75" customHeight="1">
      <c r="A7" s="211"/>
      <c r="B7" s="119">
        <v>1</v>
      </c>
      <c r="C7" s="120" t="str">
        <f>VLOOKUP($B7,Startlist!$B:$H,2,FALSE)</f>
        <v>MV1</v>
      </c>
      <c r="D7" s="216" t="str">
        <f>VLOOKUP($B7,Startlist!$B:$H,3,FALSE)</f>
        <v>Georg Gross</v>
      </c>
      <c r="E7" s="216" t="str">
        <f>VLOOKUP($B7,Startlist!$B:$H,4,FALSE)</f>
        <v>Raigo Mōlder</v>
      </c>
      <c r="F7" s="120" t="str">
        <f>VLOOKUP($B7,Startlist!$B:$H,5,FALSE)</f>
        <v>EST</v>
      </c>
      <c r="G7" s="216" t="str">
        <f>VLOOKUP($B7,Startlist!$B:$H,7,FALSE)</f>
        <v>Ford Fiesta WRC</v>
      </c>
      <c r="H7" s="227">
        <f>IF(ISERROR(VLOOKUP(L7,'Champ Classes'!I:J,2,FALSE)),0,VLOOKUP(L7,'Champ Classes'!I:J,2,FALSE))</f>
        <v>30</v>
      </c>
      <c r="I7" s="222">
        <f>A5</f>
        <v>1</v>
      </c>
      <c r="J7" s="223">
        <v>3</v>
      </c>
      <c r="K7" s="226">
        <f>H5</f>
        <v>77</v>
      </c>
      <c r="L7" s="225">
        <f ca="1">IF(C7="MV1",INDIRECT("'EE Champ'!"&amp;ADDRESS(MATCH(VALUE(B7),'EE Champ'!C:C,0),1)),INDIRECT("'EE Champ'!"&amp;ADDRESS(MATCH(VALUE(B7),'EE Champ'!C:C,0),2)))</f>
        <v>1</v>
      </c>
    </row>
    <row r="8" spans="1:12" ht="12.75" customHeight="1">
      <c r="A8" s="211"/>
      <c r="B8" s="119">
        <v>6</v>
      </c>
      <c r="C8" s="120" t="str">
        <f>VLOOKUP($B8,Startlist!$B:$H,2,FALSE)</f>
        <v>MV2</v>
      </c>
      <c r="D8" s="216" t="str">
        <f>VLOOKUP($B8,Startlist!$B:$H,3,FALSE)</f>
        <v>Priit Koik</v>
      </c>
      <c r="E8" s="216" t="str">
        <f>VLOOKUP($B8,Startlist!$B:$H,4,FALSE)</f>
        <v>Kristo Tamm</v>
      </c>
      <c r="F8" s="120" t="str">
        <f>VLOOKUP($B8,Startlist!$B:$H,5,FALSE)</f>
        <v>EST</v>
      </c>
      <c r="G8" s="216" t="str">
        <f>VLOOKUP($B8,Startlist!$B:$H,7,FALSE)</f>
        <v>Ford Fiesta R5</v>
      </c>
      <c r="H8" s="227">
        <f>IF(ISERROR(VLOOKUP(L8,'Champ Classes'!I:J,2,FALSE)),0,VLOOKUP(L8,'Champ Classes'!I:J,2,FALSE))</f>
        <v>17</v>
      </c>
      <c r="I8" s="222">
        <f>A5</f>
        <v>1</v>
      </c>
      <c r="J8" s="223">
        <v>4</v>
      </c>
      <c r="K8" s="226">
        <f>H5</f>
        <v>77</v>
      </c>
      <c r="L8" s="225">
        <f ca="1">IF(C8="MV1",INDIRECT("'EE Champ'!"&amp;ADDRESS(MATCH(VALUE(B8),'EE Champ'!C:C,0),1)),INDIRECT("'EE Champ'!"&amp;ADDRESS(MATCH(VALUE(B8),'EE Champ'!C:C,0),2)))</f>
        <v>5</v>
      </c>
    </row>
    <row r="9" spans="1:12" ht="12.75" customHeight="1">
      <c r="A9" s="211"/>
      <c r="B9" s="119">
        <v>32</v>
      </c>
      <c r="C9" s="120" t="str">
        <f>VLOOKUP($B9,Startlist!$B:$H,2,FALSE)</f>
        <v>MV4</v>
      </c>
      <c r="D9" s="216" t="str">
        <f>VLOOKUP($B9,Startlist!$B:$H,3,FALSE)</f>
        <v>Kaspar Kasari</v>
      </c>
      <c r="E9" s="216" t="str">
        <f>VLOOKUP($B9,Startlist!$B:$H,4,FALSE)</f>
        <v>Rainis Raidma</v>
      </c>
      <c r="F9" s="120" t="str">
        <f>VLOOKUP($B9,Startlist!$B:$H,5,FALSE)</f>
        <v>EST</v>
      </c>
      <c r="G9" s="216" t="str">
        <f>VLOOKUP($B9,Startlist!$B:$H,7,FALSE)</f>
        <v>Ford Fiesta</v>
      </c>
      <c r="H9" s="227">
        <f>IF(ISERROR(VLOOKUP(L9,'Champ Classes'!I:J,2,FALSE)),0,VLOOKUP(L9,'Champ Classes'!I:J,2,FALSE))</f>
        <v>30</v>
      </c>
      <c r="I9" s="222">
        <f>A5</f>
        <v>1</v>
      </c>
      <c r="J9" s="223">
        <v>5</v>
      </c>
      <c r="K9" s="226">
        <f>H5</f>
        <v>77</v>
      </c>
      <c r="L9" s="225">
        <f ca="1">IF(C9="MV1",INDIRECT("'EE Champ'!"&amp;ADDRESS(MATCH(VALUE(B9),'EE Champ'!C:C,0),1)),INDIRECT("'EE Champ'!"&amp;ADDRESS(MATCH(VALUE(B9),'EE Champ'!C:C,0),2)))</f>
        <v>1</v>
      </c>
    </row>
    <row r="10" spans="1:12" ht="12.75" customHeight="1">
      <c r="A10" s="211"/>
      <c r="B10" s="119"/>
      <c r="C10" s="120"/>
      <c r="D10" s="115"/>
      <c r="E10" s="115"/>
      <c r="F10" s="120"/>
      <c r="G10" s="216"/>
      <c r="H10" s="208"/>
      <c r="I10" s="222">
        <f>A5</f>
        <v>1</v>
      </c>
      <c r="J10" s="223">
        <v>20</v>
      </c>
      <c r="K10" s="226">
        <f>H5</f>
        <v>77</v>
      </c>
      <c r="L10" s="225"/>
    </row>
    <row r="11" spans="1:12" ht="12.75" customHeight="1">
      <c r="A11" s="217">
        <v>2</v>
      </c>
      <c r="B11" s="218" t="str">
        <f>VLOOKUP($B13,Startlist!$B:$H,6,FALSE)</f>
        <v>MS RACING</v>
      </c>
      <c r="C11" s="219"/>
      <c r="D11" s="220"/>
      <c r="E11" s="220"/>
      <c r="F11" s="219"/>
      <c r="G11" s="221"/>
      <c r="H11" s="241">
        <f>IF(ISERROR(LARGE(H13:H18,1)),0,LARGE(H13:H18,1))+IF(ISERROR(LARGE(H13:H18,2)),0,LARGE(H13:H18,2))+IF(ISERROR(LARGE(H13:H18,3)),0,LARGE(H13:H18,3))</f>
        <v>73</v>
      </c>
      <c r="I11" s="222">
        <f>A11</f>
        <v>2</v>
      </c>
      <c r="J11" s="223">
        <v>1</v>
      </c>
      <c r="K11" s="224">
        <f>H11</f>
        <v>73</v>
      </c>
      <c r="L11" s="225"/>
    </row>
    <row r="12" spans="1:12" ht="12.75" customHeight="1">
      <c r="A12" s="211"/>
      <c r="B12" s="119"/>
      <c r="C12" s="120"/>
      <c r="D12" s="115"/>
      <c r="E12" s="115"/>
      <c r="F12" s="120"/>
      <c r="G12" s="216"/>
      <c r="H12" s="208"/>
      <c r="I12" s="222">
        <f>A11</f>
        <v>2</v>
      </c>
      <c r="J12" s="223">
        <v>2</v>
      </c>
      <c r="K12" s="226">
        <f>H11</f>
        <v>73</v>
      </c>
      <c r="L12" s="225"/>
    </row>
    <row r="13" spans="1:12" ht="12.75" customHeight="1">
      <c r="A13" s="211"/>
      <c r="B13" s="119">
        <v>21</v>
      </c>
      <c r="C13" s="120" t="str">
        <f>VLOOKUP($B13,Startlist!$B:$H,2,FALSE)</f>
        <v>MV6</v>
      </c>
      <c r="D13" s="216" t="str">
        <f>VLOOKUP($B13,Startlist!$B:$H,3,FALSE)</f>
        <v>Toomas Vask</v>
      </c>
      <c r="E13" s="216" t="str">
        <f>VLOOKUP($B13,Startlist!$B:$H,4,FALSE)</f>
        <v>Taaniel Tigas</v>
      </c>
      <c r="F13" s="120" t="str">
        <f>VLOOKUP($B13,Startlist!$B:$H,5,FALSE)</f>
        <v>EST</v>
      </c>
      <c r="G13" s="216" t="str">
        <f>VLOOKUP($B13,Startlist!$B:$H,7,FALSE)</f>
        <v>BMW M3</v>
      </c>
      <c r="H13" s="227">
        <f>IF(ISERROR(VLOOKUP(L13,'Champ Classes'!I:J,2,FALSE)),0,VLOOKUP(L13,'Champ Classes'!I:J,2,FALSE))</f>
        <v>24</v>
      </c>
      <c r="I13" s="222">
        <f>A11</f>
        <v>2</v>
      </c>
      <c r="J13" s="223">
        <v>3</v>
      </c>
      <c r="K13" s="226">
        <f>H11</f>
        <v>73</v>
      </c>
      <c r="L13" s="225">
        <f ca="1">IF(C13="MV1",INDIRECT("'EE Champ'!"&amp;ADDRESS(MATCH(VALUE(B13),'EE Champ'!C:C,0),1)),INDIRECT("'EE Champ'!"&amp;ADDRESS(MATCH(VALUE(B13),'EE Champ'!C:C,0),2)))</f>
        <v>2</v>
      </c>
    </row>
    <row r="14" spans="1:12" ht="12.75" customHeight="1">
      <c r="A14" s="211"/>
      <c r="B14" s="119">
        <v>53</v>
      </c>
      <c r="C14" s="120" t="str">
        <f>VLOOKUP($B14,Startlist!$B:$H,2,FALSE)</f>
        <v>MV7</v>
      </c>
      <c r="D14" s="216" t="str">
        <f>VLOOKUP($B14,Startlist!$B:$H,3,FALSE)</f>
        <v>David Sultanjants</v>
      </c>
      <c r="E14" s="216" t="str">
        <f>VLOOKUP($B14,Startlist!$B:$H,4,FALSE)</f>
        <v>Siim Oja</v>
      </c>
      <c r="F14" s="120" t="str">
        <f>VLOOKUP($B14,Startlist!$B:$H,5,FALSE)</f>
        <v>EST</v>
      </c>
      <c r="G14" s="216" t="str">
        <f>VLOOKUP($B14,Startlist!$B:$H,7,FALSE)</f>
        <v>Citroen DS3</v>
      </c>
      <c r="H14" s="227">
        <f>IF(ISERROR(VLOOKUP(L14,'Champ Classes'!I:J,2,FALSE)),0,VLOOKUP(L14,'Champ Classes'!I:J,2,FALSE))</f>
        <v>30</v>
      </c>
      <c r="I14" s="222">
        <f>A11</f>
        <v>2</v>
      </c>
      <c r="J14" s="223">
        <v>4</v>
      </c>
      <c r="K14" s="226">
        <f>H11</f>
        <v>73</v>
      </c>
      <c r="L14" s="225">
        <f ca="1">IF(C14="MV1",INDIRECT("'EE Champ'!"&amp;ADDRESS(MATCH(VALUE(B14),'EE Champ'!C:C,0),1)),INDIRECT("'EE Champ'!"&amp;ADDRESS(MATCH(VALUE(B14),'EE Champ'!C:C,0),2)))</f>
        <v>1</v>
      </c>
    </row>
    <row r="15" spans="1:12" ht="12.75" customHeight="1">
      <c r="A15" s="211"/>
      <c r="B15" s="119">
        <v>55</v>
      </c>
      <c r="C15" s="120" t="str">
        <f>VLOOKUP($B15,Startlist!$B:$H,2,FALSE)</f>
        <v>MV6</v>
      </c>
      <c r="D15" s="216" t="str">
        <f>VLOOKUP($B15,Startlist!$B:$H,3,FALSE)</f>
        <v>Einar Laipaik</v>
      </c>
      <c r="E15" s="216" t="str">
        <f>VLOOKUP($B15,Startlist!$B:$H,4,FALSE)</f>
        <v>Priit Piir</v>
      </c>
      <c r="F15" s="120" t="str">
        <f>VLOOKUP($B15,Startlist!$B:$H,5,FALSE)</f>
        <v>EST</v>
      </c>
      <c r="G15" s="216" t="str">
        <f>VLOOKUP($B15,Startlist!$B:$H,7,FALSE)</f>
        <v>BMW M3</v>
      </c>
      <c r="H15" s="227">
        <f>IF(ISERROR(VLOOKUP(L15,'Champ Classes'!I:J,2,FALSE)),0,VLOOKUP(L15,'Champ Classes'!I:J,2,FALSE))</f>
        <v>19</v>
      </c>
      <c r="I15" s="222">
        <f>A11</f>
        <v>2</v>
      </c>
      <c r="J15" s="223">
        <v>5</v>
      </c>
      <c r="K15" s="226">
        <f>H11</f>
        <v>73</v>
      </c>
      <c r="L15" s="225">
        <f ca="1">IF(C15="MV1",INDIRECT("'EE Champ'!"&amp;ADDRESS(MATCH(VALUE(B15),'EE Champ'!C:C,0),1)),INDIRECT("'EE Champ'!"&amp;ADDRESS(MATCH(VALUE(B15),'EE Champ'!C:C,0),2)))</f>
        <v>4</v>
      </c>
    </row>
    <row r="16" spans="1:12" ht="12.75" customHeight="1">
      <c r="A16" s="211"/>
      <c r="B16" s="119">
        <v>65</v>
      </c>
      <c r="C16" s="120" t="str">
        <f>VLOOKUP($B16,Startlist!$B:$H,2,FALSE)</f>
        <v>MV5</v>
      </c>
      <c r="D16" s="216" t="str">
        <f>VLOOKUP($B16,Startlist!$B:$H,3,FALSE)</f>
        <v>Janek Vallask</v>
      </c>
      <c r="E16" s="216" t="str">
        <f>VLOOKUP($B16,Startlist!$B:$H,4,FALSE)</f>
        <v>Kaupo Vana</v>
      </c>
      <c r="F16" s="120" t="str">
        <f>VLOOKUP($B16,Startlist!$B:$H,5,FALSE)</f>
        <v>EST</v>
      </c>
      <c r="G16" s="216" t="str">
        <f>VLOOKUP($B16,Startlist!$B:$H,7,FALSE)</f>
        <v>Subaru Impreza</v>
      </c>
      <c r="H16" s="227">
        <f>IF(ISERROR(VLOOKUP(L16,'Champ Classes'!I:J,2,FALSE)),0,VLOOKUP(L16,'Champ Classes'!I:J,2,FALSE))</f>
        <v>5</v>
      </c>
      <c r="I16" s="222">
        <f>A11</f>
        <v>2</v>
      </c>
      <c r="J16" s="223">
        <v>6</v>
      </c>
      <c r="K16" s="226">
        <f>H11</f>
        <v>73</v>
      </c>
      <c r="L16" s="225">
        <f ca="1">IF(C16="MV1",INDIRECT("'EE Champ'!"&amp;ADDRESS(MATCH(VALUE(B16),'EE Champ'!C:C,0),1)),INDIRECT("'EE Champ'!"&amp;ADDRESS(MATCH(VALUE(B16),'EE Champ'!C:C,0),2)))</f>
        <v>11</v>
      </c>
    </row>
    <row r="17" spans="1:12" ht="12.75" customHeight="1">
      <c r="A17" s="211"/>
      <c r="B17" s="119">
        <v>83</v>
      </c>
      <c r="C17" s="120" t="str">
        <f>VLOOKUP($B17,Startlist!$B:$H,2,FALSE)</f>
        <v>MV7</v>
      </c>
      <c r="D17" s="216" t="str">
        <f>VLOOKUP($B17,Startlist!$B:$H,3,FALSE)</f>
        <v>Erkki Jürgenson</v>
      </c>
      <c r="E17" s="216" t="str">
        <f>VLOOKUP($B17,Startlist!$B:$H,4,FALSE)</f>
        <v>Oti Maat</v>
      </c>
      <c r="F17" s="120" t="str">
        <f>VLOOKUP($B17,Startlist!$B:$H,5,FALSE)</f>
        <v>EST</v>
      </c>
      <c r="G17" s="216" t="str">
        <f>VLOOKUP($B17,Startlist!$B:$H,7,FALSE)</f>
        <v>BMW 318 IS</v>
      </c>
      <c r="H17" s="227">
        <f>IF(ISERROR(VLOOKUP(L17,'Champ Classes'!I:J,2,FALSE)),0,VLOOKUP(L17,'Champ Classes'!I:J,2,FALSE))</f>
        <v>11</v>
      </c>
      <c r="I17" s="222">
        <f>A11</f>
        <v>2</v>
      </c>
      <c r="J17" s="223">
        <v>7</v>
      </c>
      <c r="K17" s="226">
        <f>H11</f>
        <v>73</v>
      </c>
      <c r="L17" s="225">
        <f ca="1">IF(C17="MV1",INDIRECT("'EE Champ'!"&amp;ADDRESS(MATCH(VALUE(B17),'EE Champ'!C:C,0),1)),INDIRECT("'EE Champ'!"&amp;ADDRESS(MATCH(VALUE(B17),'EE Champ'!C:C,0),2)))</f>
        <v>8</v>
      </c>
    </row>
    <row r="18" spans="1:12" ht="12.75" customHeight="1">
      <c r="A18" s="211"/>
      <c r="B18" s="119">
        <v>104</v>
      </c>
      <c r="C18" s="120" t="str">
        <f>VLOOKUP($B18,Startlist!$B:$H,2,FALSE)</f>
        <v>MV5</v>
      </c>
      <c r="D18" s="216" t="str">
        <f>VLOOKUP($B18,Startlist!$B:$H,3,FALSE)</f>
        <v>Tarmo Kangur</v>
      </c>
      <c r="E18" s="216" t="str">
        <f>VLOOKUP($B18,Startlist!$B:$H,4,FALSE)</f>
        <v>Mikk-Sander Laubert</v>
      </c>
      <c r="F18" s="120" t="str">
        <f>VLOOKUP($B18,Startlist!$B:$H,5,FALSE)</f>
        <v>EST</v>
      </c>
      <c r="G18" s="216" t="str">
        <f>VLOOKUP($B18,Startlist!$B:$H,7,FALSE)</f>
        <v>Subaru Impreza</v>
      </c>
      <c r="H18" s="227">
        <f>IF(ISERROR(VLOOKUP(L18,'Champ Classes'!I:J,2,FALSE)),0,VLOOKUP(L18,'Champ Classes'!I:J,2,FALSE))</f>
        <v>7</v>
      </c>
      <c r="I18" s="222">
        <f>A11</f>
        <v>2</v>
      </c>
      <c r="J18" s="223">
        <v>8</v>
      </c>
      <c r="K18" s="226">
        <f>H11</f>
        <v>73</v>
      </c>
      <c r="L18" s="225">
        <f ca="1">IF(C18="MV1",INDIRECT("'EE Champ'!"&amp;ADDRESS(MATCH(VALUE(B18),'EE Champ'!C:C,0),1)),INDIRECT("'EE Champ'!"&amp;ADDRESS(MATCH(VALUE(B18),'EE Champ'!C:C,0),2)))</f>
        <v>10</v>
      </c>
    </row>
    <row r="19" spans="1:12" ht="12.75" customHeight="1">
      <c r="A19" s="211"/>
      <c r="B19" s="119"/>
      <c r="C19" s="120"/>
      <c r="D19" s="115"/>
      <c r="E19" s="115"/>
      <c r="F19" s="120"/>
      <c r="G19" s="216"/>
      <c r="H19" s="208"/>
      <c r="I19" s="222">
        <f>A11</f>
        <v>2</v>
      </c>
      <c r="J19" s="223">
        <v>20</v>
      </c>
      <c r="K19" s="226">
        <f>H11</f>
        <v>73</v>
      </c>
      <c r="L19" s="225"/>
    </row>
    <row r="20" spans="1:12" ht="12.75" customHeight="1">
      <c r="A20" s="217">
        <v>3</v>
      </c>
      <c r="B20" s="218" t="str">
        <f>VLOOKUP($B22,Startlist!$B:$H,6,FALSE)</f>
        <v>JUURU TEHNIKAKLUBI</v>
      </c>
      <c r="C20" s="219"/>
      <c r="D20" s="220"/>
      <c r="E20" s="220"/>
      <c r="F20" s="219"/>
      <c r="G20" s="221"/>
      <c r="H20" s="241">
        <f>IF(ISERROR(LARGE(H22:H27,1)),0,LARGE(H22:H27,1))+IF(ISERROR(LARGE(H22:H27,2)),0,LARGE(H22:H27,2))+IF(ISERROR(LARGE(H22:H27,3)),0,LARGE(H22:H27,3))</f>
        <v>71</v>
      </c>
      <c r="I20" s="222">
        <f>A20</f>
        <v>3</v>
      </c>
      <c r="J20" s="223">
        <v>1</v>
      </c>
      <c r="K20" s="224">
        <f>H20</f>
        <v>71</v>
      </c>
      <c r="L20" s="225"/>
    </row>
    <row r="21" spans="1:12" ht="12.75" customHeight="1">
      <c r="A21" s="211"/>
      <c r="B21" s="119"/>
      <c r="C21" s="120"/>
      <c r="D21" s="115"/>
      <c r="E21" s="115"/>
      <c r="F21" s="120"/>
      <c r="G21" s="216"/>
      <c r="H21" s="208"/>
      <c r="I21" s="222">
        <f>A20</f>
        <v>3</v>
      </c>
      <c r="J21" s="223">
        <v>2</v>
      </c>
      <c r="K21" s="226">
        <f>H20</f>
        <v>71</v>
      </c>
      <c r="L21" s="225"/>
    </row>
    <row r="22" spans="1:12" ht="12.75" customHeight="1">
      <c r="A22" s="211"/>
      <c r="B22" s="119">
        <v>24</v>
      </c>
      <c r="C22" s="120" t="str">
        <f>VLOOKUP($B22,Startlist!$B:$H,2,FALSE)</f>
        <v>MV6</v>
      </c>
      <c r="D22" s="216" t="str">
        <f>VLOOKUP($B22,Startlist!$B:$H,3,FALSE)</f>
        <v>Taavi Niinemets</v>
      </c>
      <c r="E22" s="216" t="str">
        <f>VLOOKUP($B22,Startlist!$B:$H,4,FALSE)</f>
        <v>Esko Allika</v>
      </c>
      <c r="F22" s="120" t="str">
        <f>VLOOKUP($B22,Startlist!$B:$H,5,FALSE)</f>
        <v>EST</v>
      </c>
      <c r="G22" s="216" t="str">
        <f>VLOOKUP($B22,Startlist!$B:$H,7,FALSE)</f>
        <v>BMW M3</v>
      </c>
      <c r="H22" s="227">
        <f>IF(ISERROR(VLOOKUP(L22,'Champ Classes'!I:J,2,FALSE)),0,VLOOKUP(L22,'Champ Classes'!I:J,2,FALSE))</f>
        <v>30</v>
      </c>
      <c r="I22" s="222">
        <f>A20</f>
        <v>3</v>
      </c>
      <c r="J22" s="223">
        <v>3</v>
      </c>
      <c r="K22" s="226">
        <f>H20</f>
        <v>71</v>
      </c>
      <c r="L22" s="225">
        <f ca="1">IF(C22="MV1",INDIRECT("'EE Champ'!"&amp;ADDRESS(MATCH(VALUE(B22),'EE Champ'!C:C,0),1)),INDIRECT("'EE Champ'!"&amp;ADDRESS(MATCH(VALUE(B22),'EE Champ'!C:C,0),2)))</f>
        <v>1</v>
      </c>
    </row>
    <row r="23" spans="1:12" ht="12.75" customHeight="1">
      <c r="A23" s="211"/>
      <c r="B23" s="119">
        <v>58</v>
      </c>
      <c r="C23" s="120" t="str">
        <f>VLOOKUP($B23,Startlist!$B:$H,2,FALSE)</f>
        <v>MV5</v>
      </c>
      <c r="D23" s="216" t="str">
        <f>VLOOKUP($B23,Startlist!$B:$H,3,FALSE)</f>
        <v>Raik-Karl Aarma</v>
      </c>
      <c r="E23" s="216" t="str">
        <f>VLOOKUP($B23,Startlist!$B:$H,4,FALSE)</f>
        <v>Alo Vahtmäe</v>
      </c>
      <c r="F23" s="120" t="str">
        <f>VLOOKUP($B23,Startlist!$B:$H,5,FALSE)</f>
        <v>EST</v>
      </c>
      <c r="G23" s="216" t="str">
        <f>VLOOKUP($B23,Startlist!$B:$H,7,FALSE)</f>
        <v>Mitsubishi Lancer Evo 8</v>
      </c>
      <c r="H23" s="227">
        <f>IF(ISERROR(VLOOKUP(L23,'Champ Classes'!I:J,2,FALSE)),0,VLOOKUP(L23,'Champ Classes'!I:J,2,FALSE))</f>
        <v>17</v>
      </c>
      <c r="I23" s="222">
        <f>A20</f>
        <v>3</v>
      </c>
      <c r="J23" s="223">
        <v>4</v>
      </c>
      <c r="K23" s="226">
        <f>H20</f>
        <v>71</v>
      </c>
      <c r="L23" s="225">
        <f ca="1">IF(C23="MV1",INDIRECT("'EE Champ'!"&amp;ADDRESS(MATCH(VALUE(B23),'EE Champ'!C:C,0),1)),INDIRECT("'EE Champ'!"&amp;ADDRESS(MATCH(VALUE(B23),'EE Champ'!C:C,0),2)))</f>
        <v>5</v>
      </c>
    </row>
    <row r="24" spans="1:12" ht="12.75" customHeight="1">
      <c r="A24" s="211"/>
      <c r="B24" s="119">
        <v>68</v>
      </c>
      <c r="C24" s="120" t="str">
        <f>VLOOKUP($B24,Startlist!$B:$H,2,FALSE)</f>
        <v>MV6</v>
      </c>
      <c r="D24" s="216" t="str">
        <f>VLOOKUP($B24,Startlist!$B:$H,3,FALSE)</f>
        <v>Tarmo Lee</v>
      </c>
      <c r="E24" s="216" t="str">
        <f>VLOOKUP($B24,Startlist!$B:$H,4,FALSE)</f>
        <v>Tōnu Nōmmik</v>
      </c>
      <c r="F24" s="120" t="str">
        <f>VLOOKUP($B24,Startlist!$B:$H,5,FALSE)</f>
        <v>EST</v>
      </c>
      <c r="G24" s="216" t="str">
        <f>VLOOKUP($B24,Startlist!$B:$H,7,FALSE)</f>
        <v>BMW 320I</v>
      </c>
      <c r="H24" s="227">
        <f>IF(ISERROR(VLOOKUP(L24,'Champ Classes'!I:J,2,FALSE)),0,VLOOKUP(L24,'Champ Classes'!I:J,2,FALSE))</f>
        <v>15</v>
      </c>
      <c r="I24" s="222">
        <f>A20</f>
        <v>3</v>
      </c>
      <c r="J24" s="223">
        <v>5</v>
      </c>
      <c r="K24" s="226">
        <f>H20</f>
        <v>71</v>
      </c>
      <c r="L24" s="225">
        <f ca="1">IF(C24="MV1",INDIRECT("'EE Champ'!"&amp;ADDRESS(MATCH(VALUE(B24),'EE Champ'!C:C,0),1)),INDIRECT("'EE Champ'!"&amp;ADDRESS(MATCH(VALUE(B24),'EE Champ'!C:C,0),2)))</f>
        <v>6</v>
      </c>
    </row>
    <row r="25" spans="1:12" ht="12.75" customHeight="1">
      <c r="A25" s="211"/>
      <c r="B25" s="119">
        <v>115</v>
      </c>
      <c r="C25" s="120" t="str">
        <f>VLOOKUP($B25,Startlist!$B:$H,2,FALSE)</f>
        <v>MV7</v>
      </c>
      <c r="D25" s="216" t="str">
        <f>VLOOKUP($B25,Startlist!$B:$H,3,FALSE)</f>
        <v>Indrek Tulp</v>
      </c>
      <c r="E25" s="216" t="str">
        <f>VLOOKUP($B25,Startlist!$B:$H,4,FALSE)</f>
        <v>Rivo Hell</v>
      </c>
      <c r="F25" s="120" t="str">
        <f>VLOOKUP($B25,Startlist!$B:$H,5,FALSE)</f>
        <v>EST</v>
      </c>
      <c r="G25" s="216" t="str">
        <f>VLOOKUP($B25,Startlist!$B:$H,7,FALSE)</f>
        <v>Honda Civic Type-R</v>
      </c>
      <c r="H25" s="227">
        <f>IF(ISERROR(VLOOKUP(L25,'Champ Classes'!I:J,2,FALSE)),0,VLOOKUP(L25,'Champ Classes'!I:J,2,FALSE))</f>
        <v>0</v>
      </c>
      <c r="I25" s="222">
        <f>A20</f>
        <v>3</v>
      </c>
      <c r="J25" s="223">
        <v>6</v>
      </c>
      <c r="K25" s="226">
        <f>H20</f>
        <v>71</v>
      </c>
      <c r="L25" s="225">
        <f ca="1">IF(C25="MV1",INDIRECT("'EE Champ'!"&amp;ADDRESS(MATCH(VALUE(B25),'EE Champ'!C:C,0),1)),INDIRECT("'EE Champ'!"&amp;ADDRESS(MATCH(VALUE(B25),'EE Champ'!C:C,0),2)))</f>
        <v>0</v>
      </c>
    </row>
    <row r="26" spans="1:12" ht="12.75" customHeight="1">
      <c r="A26" s="211"/>
      <c r="B26" s="119">
        <v>118</v>
      </c>
      <c r="C26" s="120" t="str">
        <f>VLOOKUP($B26,Startlist!$B:$H,2,FALSE)</f>
        <v>MV6</v>
      </c>
      <c r="D26" s="216" t="str">
        <f>VLOOKUP($B26,Startlist!$B:$H,3,FALSE)</f>
        <v>Priit Mäemurd</v>
      </c>
      <c r="E26" s="216" t="str">
        <f>VLOOKUP($B26,Startlist!$B:$H,4,FALSE)</f>
        <v>Raimo Kook</v>
      </c>
      <c r="F26" s="120" t="str">
        <f>VLOOKUP($B26,Startlist!$B:$H,5,FALSE)</f>
        <v>EST</v>
      </c>
      <c r="G26" s="216" t="str">
        <f>VLOOKUP($B26,Startlist!$B:$H,7,FALSE)</f>
        <v>BMW Compact</v>
      </c>
      <c r="H26" s="227">
        <f>IF(ISERROR(VLOOKUP(L26,'Champ Classes'!I:J,2,FALSE)),0,VLOOKUP(L26,'Champ Classes'!I:J,2,FALSE))</f>
        <v>0</v>
      </c>
      <c r="I26" s="222">
        <f>A20</f>
        <v>3</v>
      </c>
      <c r="J26" s="223">
        <v>7</v>
      </c>
      <c r="K26" s="226">
        <f>H20</f>
        <v>71</v>
      </c>
      <c r="L26" s="225">
        <f ca="1">IF(C26="MV1",INDIRECT("'EE Champ'!"&amp;ADDRESS(MATCH(VALUE(B26),'EE Champ'!C:C,0),1)),INDIRECT("'EE Champ'!"&amp;ADDRESS(MATCH(VALUE(B26),'EE Champ'!C:C,0),2)))</f>
        <v>0</v>
      </c>
    </row>
    <row r="27" spans="1:12" ht="12.75" customHeight="1">
      <c r="A27" s="211"/>
      <c r="B27" s="119">
        <v>123</v>
      </c>
      <c r="C27" s="120" t="str">
        <f>VLOOKUP($B27,Startlist!$B:$H,2,FALSE)</f>
        <v>MV9</v>
      </c>
      <c r="D27" s="216" t="str">
        <f>VLOOKUP($B27,Startlist!$B:$H,3,FALSE)</f>
        <v>Rainer Tuberik</v>
      </c>
      <c r="E27" s="216" t="str">
        <f>VLOOKUP($B27,Startlist!$B:$H,4,FALSE)</f>
        <v>Allar Heina</v>
      </c>
      <c r="F27" s="120" t="str">
        <f>VLOOKUP($B27,Startlist!$B:$H,5,FALSE)</f>
        <v>EST</v>
      </c>
      <c r="G27" s="216" t="str">
        <f>VLOOKUP($B27,Startlist!$B:$H,7,FALSE)</f>
        <v>Gaz 51</v>
      </c>
      <c r="H27" s="227">
        <f>IF(ISERROR(VLOOKUP(L27,'Champ Classes'!I:J,2,FALSE)),0,VLOOKUP(L27,'Champ Classes'!I:J,2,FALSE))</f>
        <v>24</v>
      </c>
      <c r="I27" s="222">
        <f>A20</f>
        <v>3</v>
      </c>
      <c r="J27" s="223">
        <v>8</v>
      </c>
      <c r="K27" s="226">
        <f>H20</f>
        <v>71</v>
      </c>
      <c r="L27" s="225">
        <f ca="1">IF(C27="MV1",INDIRECT("'EE Champ'!"&amp;ADDRESS(MATCH(VALUE(B27),'EE Champ'!C:C,0),1)),INDIRECT("'EE Champ'!"&amp;ADDRESS(MATCH(VALUE(B27),'EE Champ'!C:C,0),2)))</f>
        <v>2</v>
      </c>
    </row>
    <row r="28" spans="1:12" ht="12.75" customHeight="1">
      <c r="A28" s="211"/>
      <c r="B28" s="119"/>
      <c r="C28" s="120"/>
      <c r="D28" s="115"/>
      <c r="E28" s="115"/>
      <c r="F28" s="120"/>
      <c r="G28" s="216"/>
      <c r="H28" s="208"/>
      <c r="I28" s="222">
        <f>A20</f>
        <v>3</v>
      </c>
      <c r="J28" s="223">
        <v>20</v>
      </c>
      <c r="K28" s="226">
        <f>H20</f>
        <v>71</v>
      </c>
      <c r="L28" s="225"/>
    </row>
    <row r="29" spans="1:12" ht="12.75" customHeight="1">
      <c r="A29" s="217">
        <v>4</v>
      </c>
      <c r="B29" s="218" t="str">
        <f>VLOOKUP($B31,Startlist!$B:$H,6,FALSE)</f>
        <v>MÄRJAMAA RALLY TEAM</v>
      </c>
      <c r="C29" s="219"/>
      <c r="D29" s="220"/>
      <c r="E29" s="220"/>
      <c r="F29" s="219"/>
      <c r="G29" s="221"/>
      <c r="H29" s="241">
        <f>IF(ISERROR(LARGE(H31:H36,1)),0,LARGE(H31:H36,1))+IF(ISERROR(LARGE(H31:H36,2)),0,LARGE(H31:H36,2))+IF(ISERROR(LARGE(H31:H36,3)),0,LARGE(H31:H36,3))</f>
        <v>68</v>
      </c>
      <c r="I29" s="222">
        <f>A29</f>
        <v>4</v>
      </c>
      <c r="J29" s="223">
        <v>1</v>
      </c>
      <c r="K29" s="224">
        <f>H29</f>
        <v>68</v>
      </c>
      <c r="L29" s="225"/>
    </row>
    <row r="30" spans="1:12" ht="12.75" customHeight="1">
      <c r="A30" s="211"/>
      <c r="B30" s="119"/>
      <c r="C30" s="120"/>
      <c r="D30" s="115"/>
      <c r="E30" s="115"/>
      <c r="F30" s="120"/>
      <c r="G30" s="216"/>
      <c r="H30" s="208"/>
      <c r="I30" s="222">
        <f>A29</f>
        <v>4</v>
      </c>
      <c r="J30" s="223">
        <v>2</v>
      </c>
      <c r="K30" s="226">
        <f>H29</f>
        <v>68</v>
      </c>
      <c r="L30" s="225"/>
    </row>
    <row r="31" spans="1:12" ht="12.75" customHeight="1">
      <c r="A31" s="211"/>
      <c r="B31" s="119">
        <v>64</v>
      </c>
      <c r="C31" s="120" t="str">
        <f>VLOOKUP($B31,Startlist!$B:$H,2,FALSE)</f>
        <v>MV7</v>
      </c>
      <c r="D31" s="216" t="str">
        <f>VLOOKUP($B31,Startlist!$B:$H,3,FALSE)</f>
        <v>Rait Sinijärv</v>
      </c>
      <c r="E31" s="216" t="str">
        <f>VLOOKUP($B31,Startlist!$B:$H,4,FALSE)</f>
        <v>Kristo Galeta</v>
      </c>
      <c r="F31" s="120" t="str">
        <f>VLOOKUP($B31,Startlist!$B:$H,5,FALSE)</f>
        <v>EST</v>
      </c>
      <c r="G31" s="216" t="str">
        <f>VLOOKUP($B31,Startlist!$B:$H,7,FALSE)</f>
        <v>Honda Civic Type-R</v>
      </c>
      <c r="H31" s="227">
        <f>IF(ISERROR(VLOOKUP(L31,'Champ Classes'!I:J,2,FALSE)),0,VLOOKUP(L31,'Champ Classes'!I:J,2,FALSE))</f>
        <v>0</v>
      </c>
      <c r="I31" s="222">
        <f>A29</f>
        <v>4</v>
      </c>
      <c r="J31" s="223">
        <v>3</v>
      </c>
      <c r="K31" s="226">
        <f>H29</f>
        <v>68</v>
      </c>
      <c r="L31" s="225">
        <f ca="1">IF(C31="MV1",INDIRECT("'EE Champ'!"&amp;ADDRESS(MATCH(VALUE(B31),'EE Champ'!C:C,0),1)),INDIRECT("'EE Champ'!"&amp;ADDRESS(MATCH(VALUE(B31),'EE Champ'!C:C,0),2)))</f>
        <v>0</v>
      </c>
    </row>
    <row r="32" spans="1:12" ht="12.75" customHeight="1">
      <c r="A32" s="211"/>
      <c r="B32" s="119">
        <v>70</v>
      </c>
      <c r="C32" s="120" t="str">
        <f>VLOOKUP($B32,Startlist!$B:$H,2,FALSE)</f>
        <v>MV7</v>
      </c>
      <c r="D32" s="216" t="str">
        <f>VLOOKUP($B32,Startlist!$B:$H,3,FALSE)</f>
        <v>Sören Sisas</v>
      </c>
      <c r="E32" s="216" t="str">
        <f>VLOOKUP($B32,Startlist!$B:$H,4,FALSE)</f>
        <v>Ken Hahn</v>
      </c>
      <c r="F32" s="120" t="str">
        <f>VLOOKUP($B32,Startlist!$B:$H,5,FALSE)</f>
        <v>EST</v>
      </c>
      <c r="G32" s="216" t="str">
        <f>VLOOKUP($B32,Startlist!$B:$H,7,FALSE)</f>
        <v>Volkswagen Golf 2</v>
      </c>
      <c r="H32" s="227">
        <f>IF(ISERROR(VLOOKUP(L32,'Champ Classes'!I:J,2,FALSE)),0,VLOOKUP(L32,'Champ Classes'!I:J,2,FALSE))</f>
        <v>0</v>
      </c>
      <c r="I32" s="222">
        <f>A29</f>
        <v>4</v>
      </c>
      <c r="J32" s="223">
        <v>4</v>
      </c>
      <c r="K32" s="226">
        <f>H29</f>
        <v>68</v>
      </c>
      <c r="L32" s="225">
        <f ca="1">IF(C32="MV1",INDIRECT("'EE Champ'!"&amp;ADDRESS(MATCH(VALUE(B32),'EE Champ'!C:C,0),1)),INDIRECT("'EE Champ'!"&amp;ADDRESS(MATCH(VALUE(B32),'EE Champ'!C:C,0),2)))</f>
        <v>0</v>
      </c>
    </row>
    <row r="33" spans="1:12" ht="12.75" customHeight="1">
      <c r="A33" s="211"/>
      <c r="B33" s="119">
        <v>121</v>
      </c>
      <c r="C33" s="120" t="str">
        <f>VLOOKUP($B33,Startlist!$B:$H,2,FALSE)</f>
        <v>MV9</v>
      </c>
      <c r="D33" s="216" t="str">
        <f>VLOOKUP($B33,Startlist!$B:$H,3,FALSE)</f>
        <v>Veiko Liukanen</v>
      </c>
      <c r="E33" s="216" t="str">
        <f>VLOOKUP($B33,Startlist!$B:$H,4,FALSE)</f>
        <v>Toivo Liukanen</v>
      </c>
      <c r="F33" s="120" t="str">
        <f>VLOOKUP($B33,Startlist!$B:$H,5,FALSE)</f>
        <v>EST</v>
      </c>
      <c r="G33" s="216" t="str">
        <f>VLOOKUP($B33,Startlist!$B:$H,7,FALSE)</f>
        <v>Gaz 51</v>
      </c>
      <c r="H33" s="227">
        <f>IF(ISERROR(VLOOKUP(L33,'Champ Classes'!I:J,2,FALSE)),0,VLOOKUP(L33,'Champ Classes'!I:J,2,FALSE))</f>
        <v>21</v>
      </c>
      <c r="I33" s="222">
        <f>A29</f>
        <v>4</v>
      </c>
      <c r="J33" s="223">
        <v>5</v>
      </c>
      <c r="K33" s="226">
        <f>H29</f>
        <v>68</v>
      </c>
      <c r="L33" s="225">
        <f ca="1">IF(C33="MV1",INDIRECT("'EE Champ'!"&amp;ADDRESS(MATCH(VALUE(B33),'EE Champ'!C:C,0),1)),INDIRECT("'EE Champ'!"&amp;ADDRESS(MATCH(VALUE(B33),'EE Champ'!C:C,0),2)))</f>
        <v>3</v>
      </c>
    </row>
    <row r="34" spans="1:12" ht="12.75" customHeight="1">
      <c r="A34" s="211"/>
      <c r="B34" s="119">
        <v>122</v>
      </c>
      <c r="C34" s="120" t="str">
        <f>VLOOKUP($B34,Startlist!$B:$H,2,FALSE)</f>
        <v>MV9</v>
      </c>
      <c r="D34" s="216" t="str">
        <f>VLOOKUP($B34,Startlist!$B:$H,3,FALSE)</f>
        <v>Tarmo Silt</v>
      </c>
      <c r="E34" s="216" t="str">
        <f>VLOOKUP($B34,Startlist!$B:$H,4,FALSE)</f>
        <v>Raido Loel</v>
      </c>
      <c r="F34" s="120" t="str">
        <f>VLOOKUP($B34,Startlist!$B:$H,5,FALSE)</f>
        <v>EST</v>
      </c>
      <c r="G34" s="216" t="str">
        <f>VLOOKUP($B34,Startlist!$B:$H,7,FALSE)</f>
        <v>Gaz 51</v>
      </c>
      <c r="H34" s="227">
        <f>IF(ISERROR(VLOOKUP(L34,'Champ Classes'!I:J,2,FALSE)),0,VLOOKUP(L34,'Champ Classes'!I:J,2,FALSE))</f>
        <v>30</v>
      </c>
      <c r="I34" s="222">
        <f>A29</f>
        <v>4</v>
      </c>
      <c r="J34" s="223">
        <v>6</v>
      </c>
      <c r="K34" s="226">
        <f>H29</f>
        <v>68</v>
      </c>
      <c r="L34" s="225">
        <f ca="1">IF(C34="MV1",INDIRECT("'EE Champ'!"&amp;ADDRESS(MATCH(VALUE(B34),'EE Champ'!C:C,0),1)),INDIRECT("'EE Champ'!"&amp;ADDRESS(MATCH(VALUE(B34),'EE Champ'!C:C,0),2)))</f>
        <v>1</v>
      </c>
    </row>
    <row r="35" spans="1:12" ht="12.75" customHeight="1">
      <c r="A35" s="211"/>
      <c r="B35" s="119">
        <v>125</v>
      </c>
      <c r="C35" s="120" t="str">
        <f>VLOOKUP($B35,Startlist!$B:$H,2,FALSE)</f>
        <v>MV9</v>
      </c>
      <c r="D35" s="216" t="str">
        <f>VLOOKUP($B35,Startlist!$B:$H,3,FALSE)</f>
        <v>Janno Kamp</v>
      </c>
      <c r="E35" s="216" t="str">
        <f>VLOOKUP($B35,Startlist!$B:$H,4,FALSE)</f>
        <v>Karmo Kamp</v>
      </c>
      <c r="F35" s="120" t="str">
        <f>VLOOKUP($B35,Startlist!$B:$H,5,FALSE)</f>
        <v>EST</v>
      </c>
      <c r="G35" s="216" t="str">
        <f>VLOOKUP($B35,Startlist!$B:$H,7,FALSE)</f>
        <v>Gaz 51</v>
      </c>
      <c r="H35" s="227">
        <f>IF(ISERROR(VLOOKUP(L35,'Champ Classes'!I:J,2,FALSE)),0,VLOOKUP(L35,'Champ Classes'!I:J,2,FALSE))</f>
        <v>17</v>
      </c>
      <c r="I35" s="222">
        <f>A29</f>
        <v>4</v>
      </c>
      <c r="J35" s="223">
        <v>7</v>
      </c>
      <c r="K35" s="226">
        <f>H29</f>
        <v>68</v>
      </c>
      <c r="L35" s="225">
        <f ca="1">IF(C35="MV1",INDIRECT("'EE Champ'!"&amp;ADDRESS(MATCH(VALUE(B35),'EE Champ'!C:C,0),1)),INDIRECT("'EE Champ'!"&amp;ADDRESS(MATCH(VALUE(B35),'EE Champ'!C:C,0),2)))</f>
        <v>5</v>
      </c>
    </row>
    <row r="36" spans="1:12" ht="12.75" customHeight="1">
      <c r="A36" s="211"/>
      <c r="B36" s="119">
        <v>129</v>
      </c>
      <c r="C36" s="120" t="str">
        <f>VLOOKUP($B36,Startlist!$B:$H,2,FALSE)</f>
        <v>MV9</v>
      </c>
      <c r="D36" s="216" t="str">
        <f>VLOOKUP($B36,Startlist!$B:$H,3,FALSE)</f>
        <v>Ats Nōlvak</v>
      </c>
      <c r="E36" s="216" t="str">
        <f>VLOOKUP($B36,Startlist!$B:$H,4,FALSE)</f>
        <v>Mairo Ojaviir</v>
      </c>
      <c r="F36" s="120" t="str">
        <f>VLOOKUP($B36,Startlist!$B:$H,5,FALSE)</f>
        <v>EST</v>
      </c>
      <c r="G36" s="216" t="str">
        <f>VLOOKUP($B36,Startlist!$B:$H,7,FALSE)</f>
        <v>Gaz 51</v>
      </c>
      <c r="H36" s="227">
        <f>IF(ISERROR(VLOOKUP(L36,'Champ Classes'!I:J,2,FALSE)),0,VLOOKUP(L36,'Champ Classes'!I:J,2,FALSE))</f>
        <v>15</v>
      </c>
      <c r="I36" s="222">
        <f>A29</f>
        <v>4</v>
      </c>
      <c r="J36" s="223">
        <v>8</v>
      </c>
      <c r="K36" s="226">
        <f>H29</f>
        <v>68</v>
      </c>
      <c r="L36" s="225">
        <f ca="1">IF(C36="MV1",INDIRECT("'EE Champ'!"&amp;ADDRESS(MATCH(VALUE(B36),'EE Champ'!C:C,0),1)),INDIRECT("'EE Champ'!"&amp;ADDRESS(MATCH(VALUE(B36),'EE Champ'!C:C,0),2)))</f>
        <v>6</v>
      </c>
    </row>
    <row r="37" spans="1:12" ht="12.75" customHeight="1">
      <c r="A37" s="211"/>
      <c r="B37" s="119"/>
      <c r="C37" s="120"/>
      <c r="D37" s="115"/>
      <c r="E37" s="115"/>
      <c r="F37" s="120"/>
      <c r="G37" s="216"/>
      <c r="H37" s="208"/>
      <c r="I37" s="222">
        <f>A29</f>
        <v>4</v>
      </c>
      <c r="J37" s="223">
        <v>20</v>
      </c>
      <c r="K37" s="226">
        <f>H29</f>
        <v>68</v>
      </c>
      <c r="L37" s="225"/>
    </row>
    <row r="38" spans="1:12" ht="12.75" customHeight="1">
      <c r="A38" s="217">
        <v>5</v>
      </c>
      <c r="B38" s="218" t="str">
        <f>VLOOKUP($B40,Startlist!$B:$H,6,FALSE)</f>
        <v>A1M MOTORSPORT</v>
      </c>
      <c r="C38" s="219"/>
      <c r="D38" s="220"/>
      <c r="E38" s="220"/>
      <c r="F38" s="219"/>
      <c r="G38" s="221"/>
      <c r="H38" s="241">
        <f>IF(ISERROR(LARGE(H40:H45,1)),0,LARGE(H40:H45,1))+IF(ISERROR(LARGE(H40:H45,2)),0,LARGE(H40:H45,2))+IF(ISERROR(LARGE(H40:H45,3)),0,LARGE(H40:H45,3))</f>
        <v>64</v>
      </c>
      <c r="I38" s="222">
        <f>A38</f>
        <v>5</v>
      </c>
      <c r="J38" s="223">
        <v>1</v>
      </c>
      <c r="K38" s="224">
        <f>H38</f>
        <v>64</v>
      </c>
      <c r="L38" s="225"/>
    </row>
    <row r="39" spans="1:12" ht="12.75" customHeight="1">
      <c r="A39" s="211"/>
      <c r="B39" s="119"/>
      <c r="C39" s="120"/>
      <c r="D39" s="115"/>
      <c r="E39" s="115"/>
      <c r="F39" s="120"/>
      <c r="G39" s="216"/>
      <c r="H39" s="208"/>
      <c r="I39" s="222">
        <f>A38</f>
        <v>5</v>
      </c>
      <c r="J39" s="223">
        <v>2</v>
      </c>
      <c r="K39" s="226">
        <f>H38</f>
        <v>64</v>
      </c>
      <c r="L39" s="225"/>
    </row>
    <row r="40" spans="1:12" ht="12.75" customHeight="1">
      <c r="A40" s="211"/>
      <c r="B40" s="119">
        <v>14</v>
      </c>
      <c r="C40" s="120" t="str">
        <f>VLOOKUP($B40,Startlist!$B:$H,2,FALSE)</f>
        <v>MV5</v>
      </c>
      <c r="D40" s="216" t="str">
        <f>VLOOKUP($B40,Startlist!$B:$H,3,FALSE)</f>
        <v>Ranno Bundsen</v>
      </c>
      <c r="E40" s="216" t="str">
        <f>VLOOKUP($B40,Startlist!$B:$H,4,FALSE)</f>
        <v>Robert Loshtshenikov</v>
      </c>
      <c r="F40" s="120" t="str">
        <f>VLOOKUP($B40,Startlist!$B:$H,5,FALSE)</f>
        <v>EST</v>
      </c>
      <c r="G40" s="216" t="str">
        <f>VLOOKUP($B40,Startlist!$B:$H,7,FALSE)</f>
        <v>Mitsubishi Lancer Evo 7</v>
      </c>
      <c r="H40" s="227">
        <f>IF(ISERROR(VLOOKUP(L40,'Champ Classes'!I:J,2,FALSE)),0,VLOOKUP(L40,'Champ Classes'!I:J,2,FALSE))</f>
        <v>24</v>
      </c>
      <c r="I40" s="222">
        <f>A38</f>
        <v>5</v>
      </c>
      <c r="J40" s="223">
        <v>3</v>
      </c>
      <c r="K40" s="226">
        <f>H38</f>
        <v>64</v>
      </c>
      <c r="L40" s="225">
        <f ca="1">IF(C40="MV1",INDIRECT("'EE Champ'!"&amp;ADDRESS(MATCH(VALUE(B40),'EE Champ'!C:C,0),1)),INDIRECT("'EE Champ'!"&amp;ADDRESS(MATCH(VALUE(B40),'EE Champ'!C:C,0),2)))</f>
        <v>2</v>
      </c>
    </row>
    <row r="41" spans="1:12" ht="12.75" customHeight="1">
      <c r="A41" s="211"/>
      <c r="B41" s="119">
        <v>16</v>
      </c>
      <c r="C41" s="120" t="str">
        <f>VLOOKUP($B41,Startlist!$B:$H,2,FALSE)</f>
        <v>MV5</v>
      </c>
      <c r="D41" s="216" t="str">
        <f>VLOOKUP($B41,Startlist!$B:$H,3,FALSE)</f>
        <v>Allan Popov</v>
      </c>
      <c r="E41" s="216" t="str">
        <f>VLOOKUP($B41,Startlist!$B:$H,4,FALSE)</f>
        <v>Aleksander Prōttsikov</v>
      </c>
      <c r="F41" s="120" t="str">
        <f>VLOOKUP($B41,Startlist!$B:$H,5,FALSE)</f>
        <v>EST</v>
      </c>
      <c r="G41" s="216" t="str">
        <f>VLOOKUP($B41,Startlist!$B:$H,7,FALSE)</f>
        <v>Mitsubishi Lancer Evo 9</v>
      </c>
      <c r="H41" s="227">
        <f>IF(ISERROR(VLOOKUP(L41,'Champ Classes'!I:J,2,FALSE)),0,VLOOKUP(L41,'Champ Classes'!I:J,2,FALSE))</f>
        <v>0</v>
      </c>
      <c r="I41" s="222">
        <f>A38</f>
        <v>5</v>
      </c>
      <c r="J41" s="223">
        <v>4</v>
      </c>
      <c r="K41" s="226">
        <f>H38</f>
        <v>64</v>
      </c>
      <c r="L41" s="225">
        <f ca="1">IF(C41="MV1",INDIRECT("'EE Champ'!"&amp;ADDRESS(MATCH(VALUE(B41),'EE Champ'!C:C,0),1)),INDIRECT("'EE Champ'!"&amp;ADDRESS(MATCH(VALUE(B41),'EE Champ'!C:C,0),2)))</f>
        <v>0</v>
      </c>
    </row>
    <row r="42" spans="1:12" ht="12.75" customHeight="1">
      <c r="A42" s="211"/>
      <c r="B42" s="119">
        <v>17</v>
      </c>
      <c r="C42" s="120" t="str">
        <f>VLOOKUP($B42,Startlist!$B:$H,2,FALSE)</f>
        <v>MV5</v>
      </c>
      <c r="D42" s="216" t="str">
        <f>VLOOKUP($B42,Startlist!$B:$H,3,FALSE)</f>
        <v>Kristo Subi</v>
      </c>
      <c r="E42" s="216" t="str">
        <f>VLOOKUP($B42,Startlist!$B:$H,4,FALSE)</f>
        <v>Raido Subi</v>
      </c>
      <c r="F42" s="120" t="str">
        <f>VLOOKUP($B42,Startlist!$B:$H,5,FALSE)</f>
        <v>EST</v>
      </c>
      <c r="G42" s="216" t="str">
        <f>VLOOKUP($B42,Startlist!$B:$H,7,FALSE)</f>
        <v>Mitsubishi Lancer Evo 9</v>
      </c>
      <c r="H42" s="227">
        <f>IF(ISERROR(VLOOKUP(L42,'Champ Classes'!I:J,2,FALSE)),0,VLOOKUP(L42,'Champ Classes'!I:J,2,FALSE))</f>
        <v>21</v>
      </c>
      <c r="I42" s="222">
        <f>A38</f>
        <v>5</v>
      </c>
      <c r="J42" s="223">
        <v>5</v>
      </c>
      <c r="K42" s="226">
        <f>H38</f>
        <v>64</v>
      </c>
      <c r="L42" s="225">
        <f ca="1">IF(C42="MV1",INDIRECT("'EE Champ'!"&amp;ADDRESS(MATCH(VALUE(B42),'EE Champ'!C:C,0),1)),INDIRECT("'EE Champ'!"&amp;ADDRESS(MATCH(VALUE(B42),'EE Champ'!C:C,0),2)))</f>
        <v>3</v>
      </c>
    </row>
    <row r="43" spans="1:12" ht="12.75" customHeight="1">
      <c r="A43" s="211"/>
      <c r="B43" s="119">
        <v>36</v>
      </c>
      <c r="C43" s="120" t="str">
        <f>VLOOKUP($B43,Startlist!$B:$H,2,FALSE)</f>
        <v>MV7</v>
      </c>
      <c r="D43" s="216" t="str">
        <f>VLOOKUP($B43,Startlist!$B:$H,3,FALSE)</f>
        <v>Robert Kikkatalo</v>
      </c>
      <c r="E43" s="216" t="str">
        <f>VLOOKUP($B43,Startlist!$B:$H,4,FALSE)</f>
        <v>Robin Mark</v>
      </c>
      <c r="F43" s="120" t="str">
        <f>VLOOKUP($B43,Startlist!$B:$H,5,FALSE)</f>
        <v>EST</v>
      </c>
      <c r="G43" s="216" t="str">
        <f>VLOOKUP($B43,Startlist!$B:$H,7,FALSE)</f>
        <v>Opel Astra</v>
      </c>
      <c r="H43" s="227">
        <f>IF(ISERROR(VLOOKUP(L43,'Champ Classes'!I:J,2,FALSE)),0,VLOOKUP(L43,'Champ Classes'!I:J,2,FALSE))</f>
        <v>0</v>
      </c>
      <c r="I43" s="222">
        <f>A38</f>
        <v>5</v>
      </c>
      <c r="J43" s="223">
        <v>6</v>
      </c>
      <c r="K43" s="226">
        <f>H38</f>
        <v>64</v>
      </c>
      <c r="L43" s="225">
        <f ca="1">IF(C43="MV1",INDIRECT("'EE Champ'!"&amp;ADDRESS(MATCH(VALUE(B43),'EE Champ'!C:C,0),1)),INDIRECT("'EE Champ'!"&amp;ADDRESS(MATCH(VALUE(B43),'EE Champ'!C:C,0),2)))</f>
        <v>0</v>
      </c>
    </row>
    <row r="44" spans="1:12" ht="12.75" customHeight="1">
      <c r="A44" s="211"/>
      <c r="B44" s="119">
        <v>40</v>
      </c>
      <c r="C44" s="120" t="str">
        <f>VLOOKUP($B44,Startlist!$B:$H,2,FALSE)</f>
        <v>MV5</v>
      </c>
      <c r="D44" s="216" t="str">
        <f>VLOOKUP($B44,Startlist!$B:$H,3,FALSE)</f>
        <v>Edgars Balodis</v>
      </c>
      <c r="E44" s="216" t="str">
        <f>VLOOKUP($B44,Startlist!$B:$H,4,FALSE)</f>
        <v>Lasma Tole</v>
      </c>
      <c r="F44" s="120" t="str">
        <f>VLOOKUP($B44,Startlist!$B:$H,5,FALSE)</f>
        <v>LVA</v>
      </c>
      <c r="G44" s="216" t="str">
        <f>VLOOKUP($B44,Startlist!$B:$H,7,FALSE)</f>
        <v>Mitsubishi Lancer Evo 8</v>
      </c>
      <c r="H44" s="227">
        <f>IF(ISERROR(VLOOKUP(L44,'Champ Classes'!I:J,2,FALSE)),0,VLOOKUP(L44,'Champ Classes'!I:J,2,FALSE))</f>
        <v>19</v>
      </c>
      <c r="I44" s="222">
        <f>A38</f>
        <v>5</v>
      </c>
      <c r="J44" s="223">
        <v>7</v>
      </c>
      <c r="K44" s="226">
        <f>H38</f>
        <v>64</v>
      </c>
      <c r="L44" s="225">
        <f ca="1">IF(C44="MV1",INDIRECT("'EE Champ'!"&amp;ADDRESS(MATCH(VALUE(B44),'EE Champ'!C:C,0),1)),INDIRECT("'EE Champ'!"&amp;ADDRESS(MATCH(VALUE(B44),'EE Champ'!C:C,0),2)))</f>
        <v>4</v>
      </c>
    </row>
    <row r="45" spans="1:12" ht="12.75" customHeight="1">
      <c r="A45" s="211"/>
      <c r="B45" s="119">
        <v>128</v>
      </c>
      <c r="C45" s="120" t="str">
        <f>VLOOKUP($B45,Startlist!$B:$H,2,FALSE)</f>
        <v>MV9</v>
      </c>
      <c r="D45" s="216" t="str">
        <f>VLOOKUP($B45,Startlist!$B:$H,3,FALSE)</f>
        <v>Illimar Hirsnik</v>
      </c>
      <c r="E45" s="216" t="str">
        <f>VLOOKUP($B45,Startlist!$B:$H,4,FALSE)</f>
        <v>Kaido Oru</v>
      </c>
      <c r="F45" s="120" t="str">
        <f>VLOOKUP($B45,Startlist!$B:$H,5,FALSE)</f>
        <v>EST</v>
      </c>
      <c r="G45" s="216" t="str">
        <f>VLOOKUP($B45,Startlist!$B:$H,7,FALSE)</f>
        <v>Gaz 51</v>
      </c>
      <c r="H45" s="227">
        <f>IF(ISERROR(VLOOKUP(L45,'Champ Classes'!I:J,2,FALSE)),0,VLOOKUP(L45,'Champ Classes'!I:J,2,FALSE))</f>
        <v>11</v>
      </c>
      <c r="I45" s="222">
        <f>A38</f>
        <v>5</v>
      </c>
      <c r="J45" s="223">
        <v>8</v>
      </c>
      <c r="K45" s="226">
        <f>H38</f>
        <v>64</v>
      </c>
      <c r="L45" s="225">
        <f ca="1">IF(C45="MV1",INDIRECT("'EE Champ'!"&amp;ADDRESS(MATCH(VALUE(B45),'EE Champ'!C:C,0),1)),INDIRECT("'EE Champ'!"&amp;ADDRESS(MATCH(VALUE(B45),'EE Champ'!C:C,0),2)))</f>
        <v>8</v>
      </c>
    </row>
    <row r="46" spans="1:12" ht="12.75" customHeight="1">
      <c r="A46" s="211"/>
      <c r="B46" s="119"/>
      <c r="C46" s="120"/>
      <c r="D46" s="115"/>
      <c r="E46" s="115"/>
      <c r="F46" s="120"/>
      <c r="G46" s="216"/>
      <c r="H46" s="208"/>
      <c r="I46" s="222">
        <f>A38</f>
        <v>5</v>
      </c>
      <c r="J46" s="223">
        <v>20</v>
      </c>
      <c r="K46" s="226">
        <f>H38</f>
        <v>64</v>
      </c>
      <c r="L46" s="225"/>
    </row>
    <row r="47" spans="1:12" ht="12.75" customHeight="1">
      <c r="A47" s="217">
        <v>6</v>
      </c>
      <c r="B47" s="218" t="str">
        <f>VLOOKUP($B49,Startlist!$B:$H,6,FALSE)</f>
        <v>BTR RACING</v>
      </c>
      <c r="C47" s="219"/>
      <c r="D47" s="220"/>
      <c r="E47" s="220"/>
      <c r="F47" s="219"/>
      <c r="G47" s="221"/>
      <c r="H47" s="241">
        <f>IF(ISERROR(LARGE(H49:H54,1)),0,LARGE(H49:H54,1))+IF(ISERROR(LARGE(H49:H54,2)),0,LARGE(H49:H54,2))+IF(ISERROR(LARGE(H49:H54,3)),0,LARGE(H49:H54,3))</f>
        <v>58</v>
      </c>
      <c r="I47" s="222">
        <f>A47</f>
        <v>6</v>
      </c>
      <c r="J47" s="223">
        <v>1</v>
      </c>
      <c r="K47" s="224">
        <f>H47</f>
        <v>58</v>
      </c>
      <c r="L47" s="225"/>
    </row>
    <row r="48" spans="1:12" ht="12.75" customHeight="1">
      <c r="A48" s="211"/>
      <c r="B48" s="119"/>
      <c r="C48" s="120"/>
      <c r="D48" s="115"/>
      <c r="E48" s="115"/>
      <c r="F48" s="120"/>
      <c r="G48" s="216"/>
      <c r="H48" s="208"/>
      <c r="I48" s="222">
        <f>A47</f>
        <v>6</v>
      </c>
      <c r="J48" s="223">
        <v>2</v>
      </c>
      <c r="K48" s="226">
        <f>H47</f>
        <v>58</v>
      </c>
      <c r="L48" s="225"/>
    </row>
    <row r="49" spans="1:12" ht="12.75" customHeight="1">
      <c r="A49" s="211"/>
      <c r="B49" s="119">
        <v>25</v>
      </c>
      <c r="C49" s="120" t="str">
        <f>VLOOKUP($B49,Startlist!$B:$H,2,FALSE)</f>
        <v>MV4</v>
      </c>
      <c r="D49" s="216" t="str">
        <f>VLOOKUP($B49,Startlist!$B:$H,3,FALSE)</f>
        <v>Kati Nōuakas</v>
      </c>
      <c r="E49" s="216" t="str">
        <f>VLOOKUP($B49,Startlist!$B:$H,4,FALSE)</f>
        <v>Silver Jänes</v>
      </c>
      <c r="F49" s="120" t="str">
        <f>VLOOKUP($B49,Startlist!$B:$H,5,FALSE)</f>
        <v>EST</v>
      </c>
      <c r="G49" s="216" t="str">
        <f>VLOOKUP($B49,Startlist!$B:$H,7,FALSE)</f>
        <v>Ford Fiesta</v>
      </c>
      <c r="H49" s="227">
        <f>IF(ISERROR(VLOOKUP(L49,'Champ Classes'!I:J,2,FALSE)),0,VLOOKUP(L49,'Champ Classes'!I:J,2,FALSE))</f>
        <v>0</v>
      </c>
      <c r="I49" s="222">
        <f>A47</f>
        <v>6</v>
      </c>
      <c r="J49" s="223">
        <v>3</v>
      </c>
      <c r="K49" s="226">
        <f>H47</f>
        <v>58</v>
      </c>
      <c r="L49" s="225">
        <f ca="1">IF(C49="MV1",INDIRECT("'EE Champ'!"&amp;ADDRESS(MATCH(VALUE(B49),'EE Champ'!C:C,0),1)),INDIRECT("'EE Champ'!"&amp;ADDRESS(MATCH(VALUE(B49),'EE Champ'!C:C,0),2)))</f>
        <v>0</v>
      </c>
    </row>
    <row r="50" spans="1:12" ht="12.75" customHeight="1">
      <c r="A50" s="211"/>
      <c r="B50" s="119">
        <v>37</v>
      </c>
      <c r="C50" s="120" t="str">
        <f>VLOOKUP($B50,Startlist!$B:$H,2,FALSE)</f>
        <v>MV8</v>
      </c>
      <c r="D50" s="216" t="str">
        <f>VLOOKUP($B50,Startlist!$B:$H,3,FALSE)</f>
        <v>Patrick Juhe</v>
      </c>
      <c r="E50" s="216" t="str">
        <f>VLOOKUP($B50,Startlist!$B:$H,4,FALSE)</f>
        <v>Rauno Orupōld</v>
      </c>
      <c r="F50" s="120" t="str">
        <f>VLOOKUP($B50,Startlist!$B:$H,5,FALSE)</f>
        <v>EST</v>
      </c>
      <c r="G50" s="216" t="str">
        <f>VLOOKUP($B50,Startlist!$B:$H,7,FALSE)</f>
        <v>Honda Civic</v>
      </c>
      <c r="H50" s="227">
        <f>IF(ISERROR(VLOOKUP(L50,'Champ Classes'!I:J,2,FALSE)),0,VLOOKUP(L50,'Champ Classes'!I:J,2,FALSE))</f>
        <v>24</v>
      </c>
      <c r="I50" s="222">
        <f>A47</f>
        <v>6</v>
      </c>
      <c r="J50" s="223">
        <v>4</v>
      </c>
      <c r="K50" s="226">
        <f>H47</f>
        <v>58</v>
      </c>
      <c r="L50" s="225">
        <f ca="1">IF(C50="MV1",INDIRECT("'EE Champ'!"&amp;ADDRESS(MATCH(VALUE(B50),'EE Champ'!C:C,0),1)),INDIRECT("'EE Champ'!"&amp;ADDRESS(MATCH(VALUE(B50),'EE Champ'!C:C,0),2)))</f>
        <v>2</v>
      </c>
    </row>
    <row r="51" spans="1:12" ht="12.75" customHeight="1">
      <c r="A51" s="211"/>
      <c r="B51" s="119">
        <v>41</v>
      </c>
      <c r="C51" s="120" t="str">
        <f>VLOOKUP($B51,Startlist!$B:$H,2,FALSE)</f>
        <v>MV5</v>
      </c>
      <c r="D51" s="216" t="str">
        <f>VLOOKUP($B51,Startlist!$B:$H,3,FALSE)</f>
        <v>Rainer Paavel</v>
      </c>
      <c r="E51" s="216" t="str">
        <f>VLOOKUP($B51,Startlist!$B:$H,4,FALSE)</f>
        <v>Tiina Ehrbach</v>
      </c>
      <c r="F51" s="120" t="str">
        <f>VLOOKUP($B51,Startlist!$B:$H,5,FALSE)</f>
        <v>EST</v>
      </c>
      <c r="G51" s="216" t="str">
        <f>VLOOKUP($B51,Startlist!$B:$H,7,FALSE)</f>
        <v>Mitsubishi Lancer Evo 9</v>
      </c>
      <c r="H51" s="227">
        <f>IF(ISERROR(VLOOKUP(L51,'Champ Classes'!I:J,2,FALSE)),0,VLOOKUP(L51,'Champ Classes'!I:J,2,FALSE))</f>
        <v>0</v>
      </c>
      <c r="I51" s="222">
        <f>A47</f>
        <v>6</v>
      </c>
      <c r="J51" s="223">
        <v>5</v>
      </c>
      <c r="K51" s="226">
        <f>H47</f>
        <v>58</v>
      </c>
      <c r="L51" s="225">
        <f ca="1">IF(C51="MV1",INDIRECT("'EE Champ'!"&amp;ADDRESS(MATCH(VALUE(B51),'EE Champ'!C:C,0),1)),INDIRECT("'EE Champ'!"&amp;ADDRESS(MATCH(VALUE(B51),'EE Champ'!C:C,0),2)))</f>
        <v>0</v>
      </c>
    </row>
    <row r="52" spans="1:12" ht="12.75" customHeight="1">
      <c r="A52" s="211"/>
      <c r="B52" s="119">
        <v>54</v>
      </c>
      <c r="C52" s="120" t="str">
        <f>VLOOKUP($B52,Startlist!$B:$H,2,FALSE)</f>
        <v>MV6</v>
      </c>
      <c r="D52" s="216" t="str">
        <f>VLOOKUP($B52,Startlist!$B:$H,3,FALSE)</f>
        <v>Ott Mesikäpp</v>
      </c>
      <c r="E52" s="216" t="str">
        <f>VLOOKUP($B52,Startlist!$B:$H,4,FALSE)</f>
        <v>Ilmar Pukk</v>
      </c>
      <c r="F52" s="120" t="str">
        <f>VLOOKUP($B52,Startlist!$B:$H,5,FALSE)</f>
        <v>EST</v>
      </c>
      <c r="G52" s="216" t="str">
        <f>VLOOKUP($B52,Startlist!$B:$H,7,FALSE)</f>
        <v>BMW M3</v>
      </c>
      <c r="H52" s="227">
        <f>IF(ISERROR(VLOOKUP(L52,'Champ Classes'!I:J,2,FALSE)),0,VLOOKUP(L52,'Champ Classes'!I:J,2,FALSE))</f>
        <v>17</v>
      </c>
      <c r="I52" s="222">
        <f>A47</f>
        <v>6</v>
      </c>
      <c r="J52" s="223">
        <v>6</v>
      </c>
      <c r="K52" s="226">
        <f>H47</f>
        <v>58</v>
      </c>
      <c r="L52" s="225">
        <f ca="1">IF(C52="MV1",INDIRECT("'EE Champ'!"&amp;ADDRESS(MATCH(VALUE(B52),'EE Champ'!C:C,0),1)),INDIRECT("'EE Champ'!"&amp;ADDRESS(MATCH(VALUE(B52),'EE Champ'!C:C,0),2)))</f>
        <v>5</v>
      </c>
    </row>
    <row r="53" spans="1:12" ht="12.75" customHeight="1">
      <c r="A53" s="211"/>
      <c r="B53" s="119">
        <v>82</v>
      </c>
      <c r="C53" s="120" t="str">
        <f>VLOOKUP($B53,Startlist!$B:$H,2,FALSE)</f>
        <v>MV7</v>
      </c>
      <c r="D53" s="216" t="str">
        <f>VLOOKUP($B53,Startlist!$B:$H,3,FALSE)</f>
        <v>Pranko Kōrgesaar</v>
      </c>
      <c r="E53" s="216" t="str">
        <f>VLOOKUP($B53,Startlist!$B:$H,4,FALSE)</f>
        <v>Priit Kōrgesaar</v>
      </c>
      <c r="F53" s="120" t="str">
        <f>VLOOKUP($B53,Startlist!$B:$H,5,FALSE)</f>
        <v>EST</v>
      </c>
      <c r="G53" s="216" t="str">
        <f>VLOOKUP($B53,Startlist!$B:$H,7,FALSE)</f>
        <v>BMW Compact E36</v>
      </c>
      <c r="H53" s="227">
        <f>IF(ISERROR(VLOOKUP(L53,'Champ Classes'!I:J,2,FALSE)),0,VLOOKUP(L53,'Champ Classes'!I:J,2,FALSE))</f>
        <v>17</v>
      </c>
      <c r="I53" s="222">
        <f>A47</f>
        <v>6</v>
      </c>
      <c r="J53" s="223">
        <v>7</v>
      </c>
      <c r="K53" s="226">
        <f>H47</f>
        <v>58</v>
      </c>
      <c r="L53" s="225">
        <f ca="1">IF(C53="MV1",INDIRECT("'EE Champ'!"&amp;ADDRESS(MATCH(VALUE(B53),'EE Champ'!C:C,0),1)),INDIRECT("'EE Champ'!"&amp;ADDRESS(MATCH(VALUE(B53),'EE Champ'!C:C,0),2)))</f>
        <v>5</v>
      </c>
    </row>
    <row r="54" spans="1:12" ht="12.75" customHeight="1">
      <c r="A54" s="211"/>
      <c r="B54" s="119">
        <v>103</v>
      </c>
      <c r="C54" s="120" t="str">
        <f>VLOOKUP($B54,Startlist!$B:$H,2,FALSE)</f>
        <v>MV7</v>
      </c>
      <c r="D54" s="216" t="str">
        <f>VLOOKUP($B54,Startlist!$B:$H,3,FALSE)</f>
        <v>Imre Randmäe</v>
      </c>
      <c r="E54" s="216" t="str">
        <f>VLOOKUP($B54,Startlist!$B:$H,4,FALSE)</f>
        <v>Sven Tammin</v>
      </c>
      <c r="F54" s="120" t="str">
        <f>VLOOKUP($B54,Startlist!$B:$H,5,FALSE)</f>
        <v>EST</v>
      </c>
      <c r="G54" s="216" t="str">
        <f>VLOOKUP($B54,Startlist!$B:$H,7,FALSE)</f>
        <v>Volkswagen Golf 2</v>
      </c>
      <c r="H54" s="227">
        <f>IF(ISERROR(VLOOKUP(L54,'Champ Classes'!I:J,2,FALSE)),0,VLOOKUP(L54,'Champ Classes'!I:J,2,FALSE))</f>
        <v>0</v>
      </c>
      <c r="I54" s="222">
        <f>A47</f>
        <v>6</v>
      </c>
      <c r="J54" s="223">
        <v>8</v>
      </c>
      <c r="K54" s="226">
        <f>H47</f>
        <v>58</v>
      </c>
      <c r="L54" s="225">
        <f ca="1">IF(C54="MV1",INDIRECT("'EE Champ'!"&amp;ADDRESS(MATCH(VALUE(B54),'EE Champ'!C:C,0),1)),INDIRECT("'EE Champ'!"&amp;ADDRESS(MATCH(VALUE(B54),'EE Champ'!C:C,0),2)))</f>
        <v>0</v>
      </c>
    </row>
    <row r="55" spans="1:12" ht="12.75" customHeight="1">
      <c r="A55" s="211"/>
      <c r="B55" s="119"/>
      <c r="C55" s="120"/>
      <c r="D55" s="115"/>
      <c r="E55" s="115"/>
      <c r="F55" s="120"/>
      <c r="G55" s="216"/>
      <c r="H55" s="208"/>
      <c r="I55" s="222">
        <f>A47</f>
        <v>6</v>
      </c>
      <c r="J55" s="223">
        <v>20</v>
      </c>
      <c r="K55" s="226">
        <f>H47</f>
        <v>58</v>
      </c>
      <c r="L55" s="225"/>
    </row>
    <row r="56" spans="1:12" ht="12.75" customHeight="1">
      <c r="A56" s="217">
        <v>7</v>
      </c>
      <c r="B56" s="218" t="str">
        <f>VLOOKUP($B58,Startlist!$B:$H,6,FALSE)</f>
        <v>THULE MOTORSPORT</v>
      </c>
      <c r="C56" s="219"/>
      <c r="D56" s="220"/>
      <c r="E56" s="220"/>
      <c r="F56" s="219"/>
      <c r="G56" s="221"/>
      <c r="H56" s="241">
        <f>IF(ISERROR(LARGE(H58:H62,1)),0,LARGE(H58:H62,1))+IF(ISERROR(LARGE(H58:H62,2)),0,LARGE(H58:H62,2))+IF(ISERROR(LARGE(H58:H62,3)),0,LARGE(H58:H62,3))</f>
        <v>49</v>
      </c>
      <c r="I56" s="222">
        <f>A56</f>
        <v>7</v>
      </c>
      <c r="J56" s="223">
        <v>1</v>
      </c>
      <c r="K56" s="224">
        <f>H56</f>
        <v>49</v>
      </c>
      <c r="L56" s="225"/>
    </row>
    <row r="57" spans="1:12" ht="12.75" customHeight="1">
      <c r="A57" s="211"/>
      <c r="B57" s="119"/>
      <c r="C57" s="120"/>
      <c r="D57" s="115"/>
      <c r="E57" s="115"/>
      <c r="F57" s="120"/>
      <c r="G57" s="216"/>
      <c r="H57" s="208"/>
      <c r="I57" s="222">
        <f>A56</f>
        <v>7</v>
      </c>
      <c r="J57" s="223">
        <v>2</v>
      </c>
      <c r="K57" s="226">
        <f>H56</f>
        <v>49</v>
      </c>
      <c r="L57" s="225"/>
    </row>
    <row r="58" spans="1:12" ht="12.75" customHeight="1">
      <c r="A58" s="211"/>
      <c r="B58" s="119">
        <v>39</v>
      </c>
      <c r="C58" s="120" t="str">
        <f>VLOOKUP($B58,Startlist!$B:$H,2,FALSE)</f>
        <v>MV8</v>
      </c>
      <c r="D58" s="216" t="str">
        <f>VLOOKUP($B58,Startlist!$B:$H,3,FALSE)</f>
        <v>Karl-Kenneth Neuhaus</v>
      </c>
      <c r="E58" s="216" t="str">
        <f>VLOOKUP($B58,Startlist!$B:$H,4,FALSE)</f>
        <v>Inga Reimal</v>
      </c>
      <c r="F58" s="120" t="str">
        <f>VLOOKUP($B58,Startlist!$B:$H,5,FALSE)</f>
        <v>EST</v>
      </c>
      <c r="G58" s="216" t="str">
        <f>VLOOKUP($B58,Startlist!$B:$H,7,FALSE)</f>
        <v>Honda Civic</v>
      </c>
      <c r="H58" s="227">
        <f>IF(ISERROR(VLOOKUP(L58,'Champ Classes'!I:J,2,FALSE)),0,VLOOKUP(L58,'Champ Classes'!I:J,2,FALSE))</f>
        <v>21</v>
      </c>
      <c r="I58" s="222">
        <f>A56</f>
        <v>7</v>
      </c>
      <c r="J58" s="223">
        <v>3</v>
      </c>
      <c r="K58" s="226">
        <f>H56</f>
        <v>49</v>
      </c>
      <c r="L58" s="225">
        <f ca="1">IF(C58="MV1",INDIRECT("'EE Champ'!"&amp;ADDRESS(MATCH(VALUE(B58),'EE Champ'!C:C,0),1)),INDIRECT("'EE Champ'!"&amp;ADDRESS(MATCH(VALUE(B58),'EE Champ'!C:C,0),2)))</f>
        <v>3</v>
      </c>
    </row>
    <row r="59" spans="1:12" ht="12.75" customHeight="1">
      <c r="A59" s="211"/>
      <c r="B59" s="119">
        <v>49</v>
      </c>
      <c r="C59" s="120" t="str">
        <f>VLOOKUP($B59,Startlist!$B:$H,2,FALSE)</f>
        <v>MV5</v>
      </c>
      <c r="D59" s="216" t="str">
        <f>VLOOKUP($B59,Startlist!$B:$H,3,FALSE)</f>
        <v>Margus Reek</v>
      </c>
      <c r="E59" s="216" t="str">
        <f>VLOOKUP($B59,Startlist!$B:$H,4,FALSE)</f>
        <v>Janar Tänak</v>
      </c>
      <c r="F59" s="120" t="str">
        <f>VLOOKUP($B59,Startlist!$B:$H,5,FALSE)</f>
        <v>EST</v>
      </c>
      <c r="G59" s="216" t="str">
        <f>VLOOKUP($B59,Startlist!$B:$H,7,FALSE)</f>
        <v>Mitsubishi Lancer Evo 7</v>
      </c>
      <c r="H59" s="227">
        <f>IF(ISERROR(VLOOKUP(L59,'Champ Classes'!I:J,2,FALSE)),0,VLOOKUP(L59,'Champ Classes'!I:J,2,FALSE))</f>
        <v>15</v>
      </c>
      <c r="I59" s="222">
        <f>A56</f>
        <v>7</v>
      </c>
      <c r="J59" s="223">
        <v>4</v>
      </c>
      <c r="K59" s="226">
        <f>H56</f>
        <v>49</v>
      </c>
      <c r="L59" s="225">
        <f ca="1">IF(C59="MV1",INDIRECT("'EE Champ'!"&amp;ADDRESS(MATCH(VALUE(B59),'EE Champ'!C:C,0),1)),INDIRECT("'EE Champ'!"&amp;ADDRESS(MATCH(VALUE(B59),'EE Champ'!C:C,0),2)))</f>
        <v>6</v>
      </c>
    </row>
    <row r="60" spans="1:12" ht="12.75" customHeight="1">
      <c r="A60" s="211"/>
      <c r="B60" s="119">
        <v>71</v>
      </c>
      <c r="C60" s="120" t="str">
        <f>VLOOKUP($B60,Startlist!$B:$H,2,FALSE)</f>
        <v>MV7</v>
      </c>
      <c r="D60" s="216" t="str">
        <f>VLOOKUP($B60,Startlist!$B:$H,3,FALSE)</f>
        <v>Raigo Reimal</v>
      </c>
      <c r="E60" s="216" t="str">
        <f>VLOOKUP($B60,Startlist!$B:$H,4,FALSE)</f>
        <v>Roland Poom</v>
      </c>
      <c r="F60" s="120" t="str">
        <f>VLOOKUP($B60,Startlist!$B:$H,5,FALSE)</f>
        <v>EST</v>
      </c>
      <c r="G60" s="216" t="str">
        <f>VLOOKUP($B60,Startlist!$B:$H,7,FALSE)</f>
        <v>Renault Clio</v>
      </c>
      <c r="H60" s="227">
        <f>IF(ISERROR(VLOOKUP(L60,'Champ Classes'!I:J,2,FALSE)),0,VLOOKUP(L60,'Champ Classes'!I:J,2,FALSE))</f>
        <v>0</v>
      </c>
      <c r="I60" s="222">
        <f>A56</f>
        <v>7</v>
      </c>
      <c r="J60" s="223">
        <v>5</v>
      </c>
      <c r="K60" s="226">
        <f>H56</f>
        <v>49</v>
      </c>
      <c r="L60" s="225">
        <f ca="1">IF(C60="MV1",INDIRECT("'EE Champ'!"&amp;ADDRESS(MATCH(VALUE(B60),'EE Champ'!C:C,0),1)),INDIRECT("'EE Champ'!"&amp;ADDRESS(MATCH(VALUE(B60),'EE Champ'!C:C,0),2)))</f>
        <v>0</v>
      </c>
    </row>
    <row r="61" spans="1:12" ht="12.75" customHeight="1">
      <c r="A61" s="211"/>
      <c r="B61" s="119">
        <v>75</v>
      </c>
      <c r="C61" s="120" t="str">
        <f>VLOOKUP($B61,Startlist!$B:$H,2,FALSE)</f>
        <v>MV6</v>
      </c>
      <c r="D61" s="216" t="str">
        <f>VLOOKUP($B61,Startlist!$B:$H,3,FALSE)</f>
        <v>Daniel Lüüding</v>
      </c>
      <c r="E61" s="216" t="str">
        <f>VLOOKUP($B61,Startlist!$B:$H,4,FALSE)</f>
        <v>Karmo Rander</v>
      </c>
      <c r="F61" s="120" t="str">
        <f>VLOOKUP($B61,Startlist!$B:$H,5,FALSE)</f>
        <v>EST</v>
      </c>
      <c r="G61" s="216" t="str">
        <f>VLOOKUP($B61,Startlist!$B:$H,7,FALSE)</f>
        <v>BMW M3</v>
      </c>
      <c r="H61" s="227">
        <f>IF(ISERROR(VLOOKUP(L61,'Champ Classes'!I:J,2,FALSE)),0,VLOOKUP(L61,'Champ Classes'!I:J,2,FALSE))</f>
        <v>0</v>
      </c>
      <c r="I61" s="222">
        <f>A56</f>
        <v>7</v>
      </c>
      <c r="J61" s="223">
        <v>6</v>
      </c>
      <c r="K61" s="226">
        <f>H56</f>
        <v>49</v>
      </c>
      <c r="L61" s="225">
        <f ca="1">IF(C61="MV1",INDIRECT("'EE Champ'!"&amp;ADDRESS(MATCH(VALUE(B61),'EE Champ'!C:C,0),1)),INDIRECT("'EE Champ'!"&amp;ADDRESS(MATCH(VALUE(B61),'EE Champ'!C:C,0),2)))</f>
        <v>0</v>
      </c>
    </row>
    <row r="62" spans="1:12" ht="12.75" customHeight="1">
      <c r="A62" s="211"/>
      <c r="B62" s="119">
        <v>97</v>
      </c>
      <c r="C62" s="120" t="str">
        <f>VLOOKUP($B62,Startlist!$B:$H,2,FALSE)</f>
        <v>MV8</v>
      </c>
      <c r="D62" s="216" t="str">
        <f>VLOOKUP($B62,Startlist!$B:$H,3,FALSE)</f>
        <v>Kristo Laadre</v>
      </c>
      <c r="E62" s="216" t="str">
        <f>VLOOKUP($B62,Startlist!$B:$H,4,FALSE)</f>
        <v>Andres Lichtfeldt</v>
      </c>
      <c r="F62" s="120" t="str">
        <f>VLOOKUP($B62,Startlist!$B:$H,5,FALSE)</f>
        <v>EST</v>
      </c>
      <c r="G62" s="216" t="str">
        <f>VLOOKUP($B62,Startlist!$B:$H,7,FALSE)</f>
        <v>Toyota Starlet</v>
      </c>
      <c r="H62" s="227">
        <f>IF(ISERROR(VLOOKUP(L62,'Champ Classes'!I:J,2,FALSE)),0,VLOOKUP(L62,'Champ Classes'!I:J,2,FALSE))</f>
        <v>13</v>
      </c>
      <c r="I62" s="222">
        <f>A56</f>
        <v>7</v>
      </c>
      <c r="J62" s="223">
        <v>7</v>
      </c>
      <c r="K62" s="226">
        <f>H56</f>
        <v>49</v>
      </c>
      <c r="L62" s="225">
        <f ca="1">IF(C62="MV1",INDIRECT("'EE Champ'!"&amp;ADDRESS(MATCH(VALUE(B62),'EE Champ'!C:C,0),1)),INDIRECT("'EE Champ'!"&amp;ADDRESS(MATCH(VALUE(B62),'EE Champ'!C:C,0),2)))</f>
        <v>7</v>
      </c>
    </row>
    <row r="63" spans="1:12" ht="12.75" customHeight="1">
      <c r="A63" s="211"/>
      <c r="B63" s="119"/>
      <c r="C63" s="120"/>
      <c r="D63" s="115"/>
      <c r="E63" s="115"/>
      <c r="F63" s="120"/>
      <c r="G63" s="216"/>
      <c r="H63" s="208"/>
      <c r="I63" s="222">
        <f>A56</f>
        <v>7</v>
      </c>
      <c r="J63" s="223">
        <v>20</v>
      </c>
      <c r="K63" s="226">
        <f>H56</f>
        <v>49</v>
      </c>
      <c r="L63" s="225"/>
    </row>
    <row r="64" spans="1:12" ht="12.75" customHeight="1">
      <c r="A64" s="217">
        <v>8</v>
      </c>
      <c r="B64" s="218" t="str">
        <f>VLOOKUP($B66,Startlist!$B:$H,6,FALSE)</f>
        <v>KUPATAMA MOTORSPORT</v>
      </c>
      <c r="C64" s="219"/>
      <c r="D64" s="220"/>
      <c r="E64" s="220"/>
      <c r="F64" s="219"/>
      <c r="G64" s="221"/>
      <c r="H64" s="241">
        <f>IF(ISERROR(LARGE(H66:H69,1)),0,LARGE(H66:H69,1))+IF(ISERROR(LARGE(H66:H69,2)),0,LARGE(H66:H69,2))+IF(ISERROR(LARGE(H66:H69,3)),0,LARGE(H66:H69,3))</f>
        <v>43</v>
      </c>
      <c r="I64" s="222">
        <f>A64</f>
        <v>8</v>
      </c>
      <c r="J64" s="223">
        <v>1</v>
      </c>
      <c r="K64" s="224">
        <f>H64</f>
        <v>43</v>
      </c>
      <c r="L64" s="225"/>
    </row>
    <row r="65" spans="1:12" ht="12.75" customHeight="1">
      <c r="A65" s="211"/>
      <c r="B65" s="119"/>
      <c r="C65" s="120"/>
      <c r="D65" s="115"/>
      <c r="E65" s="115"/>
      <c r="F65" s="120"/>
      <c r="G65" s="216"/>
      <c r="H65" s="208"/>
      <c r="I65" s="222">
        <f>A64</f>
        <v>8</v>
      </c>
      <c r="J65" s="223">
        <v>2</v>
      </c>
      <c r="K65" s="226">
        <f>H64</f>
        <v>43</v>
      </c>
      <c r="L65" s="225"/>
    </row>
    <row r="66" spans="1:12" ht="12.75" customHeight="1">
      <c r="A66" s="211"/>
      <c r="B66" s="119">
        <v>12</v>
      </c>
      <c r="C66" s="120" t="str">
        <f>VLOOKUP($B66,Startlist!$B:$H,2,FALSE)</f>
        <v>MV5</v>
      </c>
      <c r="D66" s="216" t="str">
        <f>VLOOKUP($B66,Startlist!$B:$H,3,FALSE)</f>
        <v>Timmu Kōrge</v>
      </c>
      <c r="E66" s="216" t="str">
        <f>VLOOKUP($B66,Startlist!$B:$H,4,FALSE)</f>
        <v>Erik Vaasa</v>
      </c>
      <c r="F66" s="120" t="str">
        <f>VLOOKUP($B66,Startlist!$B:$H,5,FALSE)</f>
        <v>EST</v>
      </c>
      <c r="G66" s="216" t="str">
        <f>VLOOKUP($B66,Startlist!$B:$H,7,FALSE)</f>
        <v>Mitsubishi Lancer Evo 9</v>
      </c>
      <c r="H66" s="227">
        <f>IF(ISERROR(VLOOKUP(L66,'Champ Classes'!I:J,2,FALSE)),0,VLOOKUP(L66,'Champ Classes'!I:J,2,FALSE))</f>
        <v>30</v>
      </c>
      <c r="I66" s="222">
        <f>A64</f>
        <v>8</v>
      </c>
      <c r="J66" s="223">
        <v>3</v>
      </c>
      <c r="K66" s="226">
        <f>H64</f>
        <v>43</v>
      </c>
      <c r="L66" s="225">
        <f ca="1">IF(C66="MV1",INDIRECT("'EE Champ'!"&amp;ADDRESS(MATCH(VALUE(B66),'EE Champ'!C:C,0),1)),INDIRECT("'EE Champ'!"&amp;ADDRESS(MATCH(VALUE(B66),'EE Champ'!C:C,0),2)))</f>
        <v>1</v>
      </c>
    </row>
    <row r="67" spans="1:12" ht="12.75" customHeight="1">
      <c r="A67" s="211"/>
      <c r="B67" s="119">
        <v>18</v>
      </c>
      <c r="C67" s="120" t="str">
        <f>VLOOKUP($B67,Startlist!$B:$H,2,FALSE)</f>
        <v>MV5</v>
      </c>
      <c r="D67" s="216" t="str">
        <f>VLOOKUP($B67,Startlist!$B:$H,3,FALSE)</f>
        <v>Siim Liivamägi</v>
      </c>
      <c r="E67" s="216" t="str">
        <f>VLOOKUP($B67,Startlist!$B:$H,4,FALSE)</f>
        <v>Edvin Parisalu</v>
      </c>
      <c r="F67" s="120" t="str">
        <f>VLOOKUP($B67,Startlist!$B:$H,5,FALSE)</f>
        <v>EST</v>
      </c>
      <c r="G67" s="216" t="str">
        <f>VLOOKUP($B67,Startlist!$B:$H,7,FALSE)</f>
        <v>Mitsubishi Lancer Evo 9</v>
      </c>
      <c r="H67" s="227">
        <f>IF(ISERROR(VLOOKUP(L67,'Champ Classes'!I:J,2,FALSE)),0,VLOOKUP(L67,'Champ Classes'!I:J,2,FALSE))</f>
        <v>0</v>
      </c>
      <c r="I67" s="222">
        <f>A64</f>
        <v>8</v>
      </c>
      <c r="J67" s="223">
        <v>4</v>
      </c>
      <c r="K67" s="226">
        <f>H64</f>
        <v>43</v>
      </c>
      <c r="L67" s="225">
        <f ca="1">IF(C67="MV1",INDIRECT("'EE Champ'!"&amp;ADDRESS(MATCH(VALUE(B67),'EE Champ'!C:C,0),1)),INDIRECT("'EE Champ'!"&amp;ADDRESS(MATCH(VALUE(B67),'EE Champ'!C:C,0),2)))</f>
        <v>0</v>
      </c>
    </row>
    <row r="68" spans="1:12" ht="12.75" customHeight="1">
      <c r="A68" s="211"/>
      <c r="B68" s="119">
        <v>59</v>
      </c>
      <c r="C68" s="120" t="str">
        <f>VLOOKUP($B68,Startlist!$B:$H,2,FALSE)</f>
        <v>MV5</v>
      </c>
      <c r="D68" s="216" t="str">
        <f>VLOOKUP($B68,Startlist!$B:$H,3,FALSE)</f>
        <v>Tarmo Bortnik</v>
      </c>
      <c r="E68" s="216" t="str">
        <f>VLOOKUP($B68,Startlist!$B:$H,4,FALSE)</f>
        <v>Rainer Niinepuu</v>
      </c>
      <c r="F68" s="120" t="str">
        <f>VLOOKUP($B68,Startlist!$B:$H,5,FALSE)</f>
        <v>EST</v>
      </c>
      <c r="G68" s="216" t="str">
        <f>VLOOKUP($B68,Startlist!$B:$H,7,FALSE)</f>
        <v>Mitsubishi Lancer Evo 8</v>
      </c>
      <c r="H68" s="227">
        <f>IF(ISERROR(VLOOKUP(L68,'Champ Classes'!I:J,2,FALSE)),0,VLOOKUP(L68,'Champ Classes'!I:J,2,FALSE))</f>
        <v>9</v>
      </c>
      <c r="I68" s="222">
        <f>A64</f>
        <v>8</v>
      </c>
      <c r="J68" s="223">
        <v>5</v>
      </c>
      <c r="K68" s="226">
        <f>H64</f>
        <v>43</v>
      </c>
      <c r="L68" s="225">
        <f ca="1">IF(C68="MV1",INDIRECT("'EE Champ'!"&amp;ADDRESS(MATCH(VALUE(B68),'EE Champ'!C:C,0),1)),INDIRECT("'EE Champ'!"&amp;ADDRESS(MATCH(VALUE(B68),'EE Champ'!C:C,0),2)))</f>
        <v>9</v>
      </c>
    </row>
    <row r="69" spans="1:12" ht="12.75" customHeight="1">
      <c r="A69" s="211"/>
      <c r="B69" s="119">
        <v>111</v>
      </c>
      <c r="C69" s="120" t="str">
        <f>VLOOKUP($B69,Startlist!$B:$H,2,FALSE)</f>
        <v>MV5</v>
      </c>
      <c r="D69" s="216" t="str">
        <f>VLOOKUP($B69,Startlist!$B:$H,3,FALSE)</f>
        <v>Erliko Parisalu</v>
      </c>
      <c r="E69" s="216" t="str">
        <f>VLOOKUP($B69,Startlist!$B:$H,4,FALSE)</f>
        <v>Märtin Liivaoja</v>
      </c>
      <c r="F69" s="120" t="str">
        <f>VLOOKUP($B69,Startlist!$B:$H,5,FALSE)</f>
        <v>EST</v>
      </c>
      <c r="G69" s="216" t="str">
        <f>VLOOKUP($B69,Startlist!$B:$H,7,FALSE)</f>
        <v>Mitsubishi Lancer Evo 6</v>
      </c>
      <c r="H69" s="227">
        <f>IF(ISERROR(VLOOKUP(L69,'Champ Classes'!I:J,2,FALSE)),0,VLOOKUP(L69,'Champ Classes'!I:J,2,FALSE))</f>
        <v>4</v>
      </c>
      <c r="I69" s="222">
        <f>A64</f>
        <v>8</v>
      </c>
      <c r="J69" s="223">
        <v>6</v>
      </c>
      <c r="K69" s="226">
        <f>H64</f>
        <v>43</v>
      </c>
      <c r="L69" s="225">
        <f ca="1">IF(C69="MV1",INDIRECT("'EE Champ'!"&amp;ADDRESS(MATCH(VALUE(B69),'EE Champ'!C:C,0),1)),INDIRECT("'EE Champ'!"&amp;ADDRESS(MATCH(VALUE(B69),'EE Champ'!C:C,0),2)))</f>
        <v>12</v>
      </c>
    </row>
    <row r="70" spans="1:12" ht="12.75" customHeight="1">
      <c r="A70" s="211"/>
      <c r="B70" s="119"/>
      <c r="C70" s="120"/>
      <c r="D70" s="115"/>
      <c r="E70" s="115"/>
      <c r="F70" s="120"/>
      <c r="G70" s="216"/>
      <c r="H70" s="208"/>
      <c r="I70" s="222">
        <f>A64</f>
        <v>8</v>
      </c>
      <c r="J70" s="223">
        <v>20</v>
      </c>
      <c r="K70" s="226">
        <f>H64</f>
        <v>43</v>
      </c>
      <c r="L70" s="225"/>
    </row>
    <row r="71" spans="1:12" ht="12.75" customHeight="1">
      <c r="A71" s="217">
        <v>9</v>
      </c>
      <c r="B71" s="218" t="str">
        <f>VLOOKUP($B73,Startlist!$B:$H,6,FALSE)</f>
        <v>MRF MOTORSPORT</v>
      </c>
      <c r="C71" s="219"/>
      <c r="D71" s="220"/>
      <c r="E71" s="220"/>
      <c r="F71" s="219"/>
      <c r="G71" s="221"/>
      <c r="H71" s="241">
        <f>IF(ISERROR(LARGE(H73:H77,1)),0,LARGE(H73:H77,1))+IF(ISERROR(LARGE(H73:H77,2)),0,LARGE(H73:H77,2))+IF(ISERROR(LARGE(H73:H77,3)),0,LARGE(H73:H77,3))</f>
        <v>42</v>
      </c>
      <c r="I71" s="222">
        <f>A71</f>
        <v>9</v>
      </c>
      <c r="J71" s="223">
        <v>1</v>
      </c>
      <c r="K71" s="224">
        <f>H71</f>
        <v>42</v>
      </c>
      <c r="L71" s="225"/>
    </row>
    <row r="72" spans="1:12" ht="12.75" customHeight="1">
      <c r="A72" s="211"/>
      <c r="B72" s="119"/>
      <c r="C72" s="120"/>
      <c r="D72" s="115"/>
      <c r="E72" s="115"/>
      <c r="F72" s="120"/>
      <c r="G72" s="216"/>
      <c r="H72" s="208"/>
      <c r="I72" s="222">
        <f>A71</f>
        <v>9</v>
      </c>
      <c r="J72" s="223">
        <v>2</v>
      </c>
      <c r="K72" s="226">
        <f>H71</f>
        <v>42</v>
      </c>
      <c r="L72" s="225"/>
    </row>
    <row r="73" spans="1:12" ht="12.75" customHeight="1">
      <c r="A73" s="211"/>
      <c r="B73" s="119">
        <v>23</v>
      </c>
      <c r="C73" s="120" t="str">
        <f>VLOOKUP($B73,Startlist!$B:$H,2,FALSE)</f>
        <v>MV6</v>
      </c>
      <c r="D73" s="216" t="str">
        <f>VLOOKUP($B73,Startlist!$B:$H,3,FALSE)</f>
        <v>Raiko Aru</v>
      </c>
      <c r="E73" s="216" t="str">
        <f>VLOOKUP($B73,Startlist!$B:$H,4,FALSE)</f>
        <v>Veiko Kullamäe</v>
      </c>
      <c r="F73" s="120" t="str">
        <f>VLOOKUP($B73,Startlist!$B:$H,5,FALSE)</f>
        <v>EST</v>
      </c>
      <c r="G73" s="216" t="str">
        <f>VLOOKUP($B73,Startlist!$B:$H,7,FALSE)</f>
        <v>BMW 1M</v>
      </c>
      <c r="H73" s="227">
        <f>IF(ISERROR(VLOOKUP(L73,'Champ Classes'!I:J,2,FALSE)),0,VLOOKUP(L73,'Champ Classes'!I:J,2,FALSE))</f>
        <v>21</v>
      </c>
      <c r="I73" s="222">
        <f>A71</f>
        <v>9</v>
      </c>
      <c r="J73" s="223">
        <v>3</v>
      </c>
      <c r="K73" s="226">
        <f>H71</f>
        <v>42</v>
      </c>
      <c r="L73" s="225">
        <f ca="1">IF(C73="MV1",INDIRECT("'EE Champ'!"&amp;ADDRESS(MATCH(VALUE(B73),'EE Champ'!C:C,0),1)),INDIRECT("'EE Champ'!"&amp;ADDRESS(MATCH(VALUE(B73),'EE Champ'!C:C,0),2)))</f>
        <v>3</v>
      </c>
    </row>
    <row r="74" spans="1:12" ht="12.75" customHeight="1">
      <c r="A74" s="211"/>
      <c r="B74" s="119">
        <v>27</v>
      </c>
      <c r="C74" s="120" t="str">
        <f>VLOOKUP($B74,Startlist!$B:$H,2,FALSE)</f>
        <v>MV4</v>
      </c>
      <c r="D74" s="216" t="str">
        <f>VLOOKUP($B74,Startlist!$B:$H,3,FALSE)</f>
        <v>Jaspar Vaher</v>
      </c>
      <c r="E74" s="216" t="str">
        <f>VLOOKUP($B74,Startlist!$B:$H,4,FALSE)</f>
        <v>Marti Halling</v>
      </c>
      <c r="F74" s="120" t="str">
        <f>VLOOKUP($B74,Startlist!$B:$H,5,FALSE)</f>
        <v>EST</v>
      </c>
      <c r="G74" s="216" t="str">
        <f>VLOOKUP($B74,Startlist!$B:$H,7,FALSE)</f>
        <v>Ford Fiesta</v>
      </c>
      <c r="H74" s="227">
        <f>IF(ISERROR(VLOOKUP(L74,'Champ Classes'!I:J,2,FALSE)),0,VLOOKUP(L74,'Champ Classes'!I:J,2,FALSE))</f>
        <v>0</v>
      </c>
      <c r="I74" s="222">
        <f>A71</f>
        <v>9</v>
      </c>
      <c r="J74" s="223">
        <v>4</v>
      </c>
      <c r="K74" s="226">
        <f>H71</f>
        <v>42</v>
      </c>
      <c r="L74" s="225">
        <f ca="1">IF(C74="MV1",INDIRECT("'EE Champ'!"&amp;ADDRESS(MATCH(VALUE(B74),'EE Champ'!C:C,0),1)),INDIRECT("'EE Champ'!"&amp;ADDRESS(MATCH(VALUE(B74),'EE Champ'!C:C,0),2)))</f>
        <v>0</v>
      </c>
    </row>
    <row r="75" spans="1:12" ht="12.75" customHeight="1">
      <c r="A75" s="211"/>
      <c r="B75" s="119">
        <v>60</v>
      </c>
      <c r="C75" s="120" t="str">
        <f>VLOOKUP($B75,Startlist!$B:$H,2,FALSE)</f>
        <v>MV6</v>
      </c>
      <c r="D75" s="216" t="str">
        <f>VLOOKUP($B75,Startlist!$B:$H,3,FALSE)</f>
        <v>Marek Tammoja</v>
      </c>
      <c r="E75" s="216" t="str">
        <f>VLOOKUP($B75,Startlist!$B:$H,4,FALSE)</f>
        <v>Markus Tammoja</v>
      </c>
      <c r="F75" s="120" t="str">
        <f>VLOOKUP($B75,Startlist!$B:$H,5,FALSE)</f>
        <v>EST</v>
      </c>
      <c r="G75" s="216" t="str">
        <f>VLOOKUP($B75,Startlist!$B:$H,7,FALSE)</f>
        <v>BMW 316I</v>
      </c>
      <c r="H75" s="227">
        <f>IF(ISERROR(VLOOKUP(L75,'Champ Classes'!I:J,2,FALSE)),0,VLOOKUP(L75,'Champ Classes'!I:J,2,FALSE))</f>
        <v>0</v>
      </c>
      <c r="I75" s="222">
        <f>A71</f>
        <v>9</v>
      </c>
      <c r="J75" s="223">
        <v>5</v>
      </c>
      <c r="K75" s="226">
        <f>H71</f>
        <v>42</v>
      </c>
      <c r="L75" s="225">
        <f ca="1">IF(C75="MV1",INDIRECT("'EE Champ'!"&amp;ADDRESS(MATCH(VALUE(B75),'EE Champ'!C:C,0),1)),INDIRECT("'EE Champ'!"&amp;ADDRESS(MATCH(VALUE(B75),'EE Champ'!C:C,0),2)))</f>
        <v>0</v>
      </c>
    </row>
    <row r="76" spans="1:12" ht="12.75" customHeight="1">
      <c r="A76" s="211"/>
      <c r="B76" s="119">
        <v>73</v>
      </c>
      <c r="C76" s="120" t="str">
        <f>VLOOKUP($B76,Startlist!$B:$H,2,FALSE)</f>
        <v>MV7</v>
      </c>
      <c r="D76" s="216" t="str">
        <f>VLOOKUP($B76,Startlist!$B:$H,3,FALSE)</f>
        <v>Karmo Karelson</v>
      </c>
      <c r="E76" s="216" t="str">
        <f>VLOOKUP($B76,Startlist!$B:$H,4,FALSE)</f>
        <v>Karol Pert</v>
      </c>
      <c r="F76" s="120" t="str">
        <f>VLOOKUP($B76,Startlist!$B:$H,5,FALSE)</f>
        <v>EST</v>
      </c>
      <c r="G76" s="216" t="str">
        <f>VLOOKUP($B76,Startlist!$B:$H,7,FALSE)</f>
        <v>Honda Civic Type-R</v>
      </c>
      <c r="H76" s="227">
        <f>IF(ISERROR(VLOOKUP(L76,'Champ Classes'!I:J,2,FALSE)),0,VLOOKUP(L76,'Champ Classes'!I:J,2,FALSE))</f>
        <v>21</v>
      </c>
      <c r="I76" s="222">
        <f>A71</f>
        <v>9</v>
      </c>
      <c r="J76" s="223">
        <v>6</v>
      </c>
      <c r="K76" s="226">
        <f>H71</f>
        <v>42</v>
      </c>
      <c r="L76" s="225">
        <f ca="1">IF(C76="MV1",INDIRECT("'EE Champ'!"&amp;ADDRESS(MATCH(VALUE(B76),'EE Champ'!C:C,0),1)),INDIRECT("'EE Champ'!"&amp;ADDRESS(MATCH(VALUE(B76),'EE Champ'!C:C,0),2)))</f>
        <v>3</v>
      </c>
    </row>
    <row r="77" spans="1:12" ht="12.75" customHeight="1">
      <c r="A77" s="211"/>
      <c r="B77" s="119">
        <v>102</v>
      </c>
      <c r="C77" s="120" t="str">
        <f>VLOOKUP($B77,Startlist!$B:$H,2,FALSE)</f>
        <v>MV6</v>
      </c>
      <c r="D77" s="216" t="str">
        <f>VLOOKUP($B77,Startlist!$B:$H,3,FALSE)</f>
        <v>Toomas Klemmer</v>
      </c>
      <c r="E77" s="216" t="str">
        <f>VLOOKUP($B77,Startlist!$B:$H,4,FALSE)</f>
        <v>Kaili Klemmer</v>
      </c>
      <c r="F77" s="120" t="str">
        <f>VLOOKUP($B77,Startlist!$B:$H,5,FALSE)</f>
        <v>EST</v>
      </c>
      <c r="G77" s="216" t="str">
        <f>VLOOKUP($B77,Startlist!$B:$H,7,FALSE)</f>
        <v>BMW 323I</v>
      </c>
      <c r="H77" s="227">
        <f>IF(ISERROR(VLOOKUP(L77,'Champ Classes'!I:J,2,FALSE)),0,VLOOKUP(L77,'Champ Classes'!I:J,2,FALSE))</f>
        <v>0</v>
      </c>
      <c r="I77" s="222">
        <f>A71</f>
        <v>9</v>
      </c>
      <c r="J77" s="223">
        <v>7</v>
      </c>
      <c r="K77" s="226">
        <f>H71</f>
        <v>42</v>
      </c>
      <c r="L77" s="225">
        <f ca="1">IF(C77="MV1",INDIRECT("'EE Champ'!"&amp;ADDRESS(MATCH(VALUE(B77),'EE Champ'!C:C,0),1)),INDIRECT("'EE Champ'!"&amp;ADDRESS(MATCH(VALUE(B77),'EE Champ'!C:C,0),2)))</f>
        <v>17</v>
      </c>
    </row>
    <row r="78" spans="1:12" ht="12.75" customHeight="1">
      <c r="A78" s="211"/>
      <c r="B78" s="119"/>
      <c r="C78" s="120"/>
      <c r="D78" s="115"/>
      <c r="E78" s="115"/>
      <c r="F78" s="120"/>
      <c r="G78" s="216"/>
      <c r="H78" s="208"/>
      <c r="I78" s="222">
        <f>A71</f>
        <v>9</v>
      </c>
      <c r="J78" s="223">
        <v>20</v>
      </c>
      <c r="K78" s="226">
        <f>H71</f>
        <v>42</v>
      </c>
      <c r="L78" s="225"/>
    </row>
    <row r="79" spans="1:12" ht="12.75" customHeight="1">
      <c r="A79" s="217">
        <v>10</v>
      </c>
      <c r="B79" s="218" t="str">
        <f>VLOOKUP($B81,Startlist!$B:$H,6,FALSE)</f>
        <v>G.M. RACING</v>
      </c>
      <c r="C79" s="219"/>
      <c r="D79" s="220"/>
      <c r="E79" s="220"/>
      <c r="F79" s="219"/>
      <c r="G79" s="221"/>
      <c r="H79" s="241">
        <f>IF(ISERROR(LARGE(H81:H82,1)),0,LARGE(H81:H82,1))+IF(ISERROR(LARGE(H81:H82,2)),0,LARGE(H81:H82,2))+IF(ISERROR(LARGE(H81:H82,3)),0,LARGE(H81:H82,3))</f>
        <v>41</v>
      </c>
      <c r="I79" s="222">
        <f>A79</f>
        <v>10</v>
      </c>
      <c r="J79" s="223">
        <v>1</v>
      </c>
      <c r="K79" s="224">
        <f>H79</f>
        <v>41</v>
      </c>
      <c r="L79" s="225"/>
    </row>
    <row r="80" spans="1:12" ht="12.75" customHeight="1">
      <c r="A80" s="211"/>
      <c r="B80" s="119"/>
      <c r="C80" s="120"/>
      <c r="D80" s="115"/>
      <c r="E80" s="115"/>
      <c r="F80" s="120"/>
      <c r="G80" s="216"/>
      <c r="H80" s="208"/>
      <c r="I80" s="222">
        <f>A79</f>
        <v>10</v>
      </c>
      <c r="J80" s="223">
        <v>2</v>
      </c>
      <c r="K80" s="226">
        <f>H79</f>
        <v>41</v>
      </c>
      <c r="L80" s="225"/>
    </row>
    <row r="81" spans="1:12" ht="12.75" customHeight="1">
      <c r="A81" s="211"/>
      <c r="B81" s="119">
        <v>79</v>
      </c>
      <c r="C81" s="120" t="str">
        <f>VLOOKUP($B81,Startlist!$B:$H,2,FALSE)</f>
        <v>MV6</v>
      </c>
      <c r="D81" s="216" t="str">
        <f>VLOOKUP($B81,Startlist!$B:$H,3,FALSE)</f>
        <v>Kristen Volkov</v>
      </c>
      <c r="E81" s="216" t="str">
        <f>VLOOKUP($B81,Startlist!$B:$H,4,FALSE)</f>
        <v>Mirko Kaunis</v>
      </c>
      <c r="F81" s="120" t="str">
        <f>VLOOKUP($B81,Startlist!$B:$H,5,FALSE)</f>
        <v>EST</v>
      </c>
      <c r="G81" s="216" t="str">
        <f>VLOOKUP($B81,Startlist!$B:$H,7,FALSE)</f>
        <v>BMW M3</v>
      </c>
      <c r="H81" s="227">
        <f>IF(ISERROR(VLOOKUP(L81,'Champ Classes'!I:J,2,FALSE)),0,VLOOKUP(L81,'Champ Classes'!I:J,2,FALSE))</f>
        <v>11</v>
      </c>
      <c r="I81" s="222">
        <f>A79</f>
        <v>10</v>
      </c>
      <c r="J81" s="223">
        <v>3</v>
      </c>
      <c r="K81" s="226">
        <f>H79</f>
        <v>41</v>
      </c>
      <c r="L81" s="225">
        <f ca="1">IF(C81="MV1",INDIRECT("'EE Champ'!"&amp;ADDRESS(MATCH(VALUE(B81),'EE Champ'!C:C,0),1)),INDIRECT("'EE Champ'!"&amp;ADDRESS(MATCH(VALUE(B81),'EE Champ'!C:C,0),2)))</f>
        <v>8</v>
      </c>
    </row>
    <row r="82" spans="1:12" ht="12.75" customHeight="1">
      <c r="A82" s="211"/>
      <c r="B82" s="119">
        <v>449</v>
      </c>
      <c r="C82" s="120" t="str">
        <f>VLOOKUP($B82,Startlist!$B:$H,2,FALSE)</f>
        <v>MV3</v>
      </c>
      <c r="D82" s="216" t="str">
        <f>VLOOKUP($B82,Startlist!$B:$H,3,FALSE)</f>
        <v>Franek Veeber</v>
      </c>
      <c r="E82" s="216" t="str">
        <f>VLOOKUP($B82,Startlist!$B:$H,4,FALSE)</f>
        <v>Sander Pärn</v>
      </c>
      <c r="F82" s="120" t="str">
        <f>VLOOKUP($B82,Startlist!$B:$H,5,FALSE)</f>
        <v>EST</v>
      </c>
      <c r="G82" s="216" t="str">
        <f>VLOOKUP($B82,Startlist!$B:$H,7,FALSE)</f>
        <v>Ford Fiesta</v>
      </c>
      <c r="H82" s="227">
        <f>IF(ISERROR(VLOOKUP(L82,'Champ Classes'!I:J,2,FALSE)),0,VLOOKUP(L82,'Champ Classes'!I:J,2,FALSE))</f>
        <v>30</v>
      </c>
      <c r="I82" s="222">
        <f>A79</f>
        <v>10</v>
      </c>
      <c r="J82" s="223">
        <v>4</v>
      </c>
      <c r="K82" s="226">
        <f>H79</f>
        <v>41</v>
      </c>
      <c r="L82" s="225">
        <f ca="1">IF(C82="MV1",INDIRECT("'EE Champ'!"&amp;ADDRESS(MATCH(VALUE(B82),'EE Champ'!C:C,0),1)),INDIRECT("'EE Champ'!"&amp;ADDRESS(MATCH(VALUE(B82),'EE Champ'!C:C,0),2)))</f>
        <v>1</v>
      </c>
    </row>
    <row r="83" spans="1:12" ht="12.75" customHeight="1">
      <c r="A83" s="211"/>
      <c r="B83" s="119"/>
      <c r="C83" s="120"/>
      <c r="D83" s="115"/>
      <c r="E83" s="115"/>
      <c r="F83" s="120"/>
      <c r="G83" s="216"/>
      <c r="H83" s="208"/>
      <c r="I83" s="222">
        <f>A79</f>
        <v>10</v>
      </c>
      <c r="J83" s="223">
        <v>20</v>
      </c>
      <c r="K83" s="226">
        <f>H79</f>
        <v>41</v>
      </c>
      <c r="L83" s="225"/>
    </row>
    <row r="84" spans="1:12" ht="12.75" customHeight="1">
      <c r="A84" s="217">
        <v>11</v>
      </c>
      <c r="B84" s="218" t="str">
        <f>VLOOKUP($B86,Startlist!$B:$H,6,FALSE)</f>
        <v>GAZ RALLIKLUBI</v>
      </c>
      <c r="C84" s="219"/>
      <c r="D84" s="220"/>
      <c r="E84" s="220"/>
      <c r="F84" s="219"/>
      <c r="G84" s="221"/>
      <c r="H84" s="241">
        <f>IF(ISERROR(LARGE(H86:H90,1)),0,LARGE(H86:H90,1))+IF(ISERROR(LARGE(H86:H90,2)),0,LARGE(H86:H90,2))+IF(ISERROR(LARGE(H86:H90,3)),0,LARGE(H86:H90,3))</f>
        <v>39</v>
      </c>
      <c r="I84" s="222">
        <f>A84</f>
        <v>11</v>
      </c>
      <c r="J84" s="223">
        <v>1</v>
      </c>
      <c r="K84" s="224">
        <f>H84</f>
        <v>39</v>
      </c>
      <c r="L84" s="225"/>
    </row>
    <row r="85" spans="1:12" ht="12.75" customHeight="1">
      <c r="A85" s="211"/>
      <c r="B85" s="119"/>
      <c r="C85" s="120"/>
      <c r="D85" s="115"/>
      <c r="E85" s="115"/>
      <c r="F85" s="120"/>
      <c r="G85" s="216"/>
      <c r="H85" s="208"/>
      <c r="I85" s="222">
        <f>A84</f>
        <v>11</v>
      </c>
      <c r="J85" s="223">
        <v>2</v>
      </c>
      <c r="K85" s="226">
        <f>H84</f>
        <v>39</v>
      </c>
      <c r="L85" s="225"/>
    </row>
    <row r="86" spans="1:12" ht="12.75" customHeight="1">
      <c r="A86" s="211"/>
      <c r="B86" s="119">
        <v>126</v>
      </c>
      <c r="C86" s="120" t="str">
        <f>VLOOKUP($B86,Startlist!$B:$H,2,FALSE)</f>
        <v>MV9</v>
      </c>
      <c r="D86" s="216" t="str">
        <f>VLOOKUP($B86,Startlist!$B:$H,3,FALSE)</f>
        <v>Janno Nuiamäe</v>
      </c>
      <c r="E86" s="216" t="str">
        <f>VLOOKUP($B86,Startlist!$B:$H,4,FALSE)</f>
        <v>Riivo Mesila</v>
      </c>
      <c r="F86" s="120" t="str">
        <f>VLOOKUP($B86,Startlist!$B:$H,5,FALSE)</f>
        <v>EST</v>
      </c>
      <c r="G86" s="216" t="str">
        <f>VLOOKUP($B86,Startlist!$B:$H,7,FALSE)</f>
        <v>Gaz 51 WRC</v>
      </c>
      <c r="H86" s="227">
        <f>IF(ISERROR(VLOOKUP(L86,'Champ Classes'!I:J,2,FALSE)),0,VLOOKUP(L86,'Champ Classes'!I:J,2,FALSE))</f>
        <v>0</v>
      </c>
      <c r="I86" s="222">
        <f>A84</f>
        <v>11</v>
      </c>
      <c r="J86" s="223">
        <v>3</v>
      </c>
      <c r="K86" s="226">
        <f>H84</f>
        <v>39</v>
      </c>
      <c r="L86" s="225">
        <f ca="1">IF(C86="MV1",INDIRECT("'EE Champ'!"&amp;ADDRESS(MATCH(VALUE(B86),'EE Champ'!C:C,0),1)),INDIRECT("'EE Champ'!"&amp;ADDRESS(MATCH(VALUE(B86),'EE Champ'!C:C,0),2)))</f>
        <v>0</v>
      </c>
    </row>
    <row r="87" spans="1:12" ht="12.75" customHeight="1">
      <c r="A87" s="211"/>
      <c r="B87" s="119">
        <v>127</v>
      </c>
      <c r="C87" s="120" t="str">
        <f>VLOOKUP($B87,Startlist!$B:$H,2,FALSE)</f>
        <v>MV9</v>
      </c>
      <c r="D87" s="216" t="str">
        <f>VLOOKUP($B87,Startlist!$B:$H,3,FALSE)</f>
        <v>Martin Leemets</v>
      </c>
      <c r="E87" s="216" t="str">
        <f>VLOOKUP($B87,Startlist!$B:$H,4,FALSE)</f>
        <v>Gunnar Heina</v>
      </c>
      <c r="F87" s="120" t="str">
        <f>VLOOKUP($B87,Startlist!$B:$H,5,FALSE)</f>
        <v>EST</v>
      </c>
      <c r="G87" s="216" t="str">
        <f>VLOOKUP($B87,Startlist!$B:$H,7,FALSE)</f>
        <v>Gaz 51</v>
      </c>
      <c r="H87" s="227">
        <f>IF(ISERROR(VLOOKUP(L87,'Champ Classes'!I:J,2,FALSE)),0,VLOOKUP(L87,'Champ Classes'!I:J,2,FALSE))</f>
        <v>19</v>
      </c>
      <c r="I87" s="222">
        <f>A84</f>
        <v>11</v>
      </c>
      <c r="J87" s="223">
        <v>4</v>
      </c>
      <c r="K87" s="226">
        <f>H84</f>
        <v>39</v>
      </c>
      <c r="L87" s="225">
        <f ca="1">IF(C87="MV1",INDIRECT("'EE Champ'!"&amp;ADDRESS(MATCH(VALUE(B87),'EE Champ'!C:C,0),1)),INDIRECT("'EE Champ'!"&amp;ADDRESS(MATCH(VALUE(B87),'EE Champ'!C:C,0),2)))</f>
        <v>4</v>
      </c>
    </row>
    <row r="88" spans="1:12" ht="12.75" customHeight="1">
      <c r="A88" s="211"/>
      <c r="B88" s="119">
        <v>130</v>
      </c>
      <c r="C88" s="120" t="str">
        <f>VLOOKUP($B88,Startlist!$B:$H,2,FALSE)</f>
        <v>MV9</v>
      </c>
      <c r="D88" s="216" t="str">
        <f>VLOOKUP($B88,Startlist!$B:$H,3,FALSE)</f>
        <v>Aivar Kubjas</v>
      </c>
      <c r="E88" s="216" t="str">
        <f>VLOOKUP($B88,Startlist!$B:$H,4,FALSE)</f>
        <v>Taneli Leivat</v>
      </c>
      <c r="F88" s="120" t="str">
        <f>VLOOKUP($B88,Startlist!$B:$H,5,FALSE)</f>
        <v>EST</v>
      </c>
      <c r="G88" s="216" t="str">
        <f>VLOOKUP($B88,Startlist!$B:$H,7,FALSE)</f>
        <v>Gaz 51</v>
      </c>
      <c r="H88" s="227">
        <f>IF(ISERROR(VLOOKUP(L88,'Champ Classes'!I:J,2,FALSE)),0,VLOOKUP(L88,'Champ Classes'!I:J,2,FALSE))</f>
        <v>13</v>
      </c>
      <c r="I88" s="222">
        <f>A84</f>
        <v>11</v>
      </c>
      <c r="J88" s="223">
        <v>5</v>
      </c>
      <c r="K88" s="226">
        <f>H84</f>
        <v>39</v>
      </c>
      <c r="L88" s="225">
        <f ca="1">IF(C88="MV1",INDIRECT("'EE Champ'!"&amp;ADDRESS(MATCH(VALUE(B88),'EE Champ'!C:C,0),1)),INDIRECT("'EE Champ'!"&amp;ADDRESS(MATCH(VALUE(B88),'EE Champ'!C:C,0),2)))</f>
        <v>7</v>
      </c>
    </row>
    <row r="89" spans="1:12" ht="12.75" customHeight="1">
      <c r="A89" s="211"/>
      <c r="B89" s="119">
        <v>133</v>
      </c>
      <c r="C89" s="120" t="str">
        <f>VLOOKUP($B89,Startlist!$B:$H,2,FALSE)</f>
        <v>MV9</v>
      </c>
      <c r="D89" s="216" t="str">
        <f>VLOOKUP($B89,Startlist!$B:$H,3,FALSE)</f>
        <v>Rünno Niitsalu</v>
      </c>
      <c r="E89" s="216" t="str">
        <f>VLOOKUP($B89,Startlist!$B:$H,4,FALSE)</f>
        <v>Aaro Tiiroja</v>
      </c>
      <c r="F89" s="120" t="str">
        <f>VLOOKUP($B89,Startlist!$B:$H,5,FALSE)</f>
        <v>EST</v>
      </c>
      <c r="G89" s="216" t="str">
        <f>VLOOKUP($B89,Startlist!$B:$H,7,FALSE)</f>
        <v>Gaz 53</v>
      </c>
      <c r="H89" s="227">
        <f>IF(ISERROR(VLOOKUP(L89,'Champ Classes'!I:J,2,FALSE)),0,VLOOKUP(L89,'Champ Classes'!I:J,2,FALSE))</f>
        <v>7</v>
      </c>
      <c r="I89" s="222">
        <f>A84</f>
        <v>11</v>
      </c>
      <c r="J89" s="223">
        <v>6</v>
      </c>
      <c r="K89" s="226">
        <f>H84</f>
        <v>39</v>
      </c>
      <c r="L89" s="225">
        <f ca="1">IF(C89="MV1",INDIRECT("'EE Champ'!"&amp;ADDRESS(MATCH(VALUE(B89),'EE Champ'!C:C,0),1)),INDIRECT("'EE Champ'!"&amp;ADDRESS(MATCH(VALUE(B89),'EE Champ'!C:C,0),2)))</f>
        <v>10</v>
      </c>
    </row>
    <row r="90" spans="1:12" ht="12.75" customHeight="1">
      <c r="A90" s="211"/>
      <c r="B90" s="119">
        <v>136</v>
      </c>
      <c r="C90" s="120" t="str">
        <f>VLOOKUP($B90,Startlist!$B:$H,2,FALSE)</f>
        <v>MV9</v>
      </c>
      <c r="D90" s="216" t="str">
        <f>VLOOKUP($B90,Startlist!$B:$H,3,FALSE)</f>
        <v>Mart Mäll</v>
      </c>
      <c r="E90" s="216" t="str">
        <f>VLOOKUP($B90,Startlist!$B:$H,4,FALSE)</f>
        <v>Marcus Mäll</v>
      </c>
      <c r="F90" s="120" t="str">
        <f>VLOOKUP($B90,Startlist!$B:$H,5,FALSE)</f>
        <v>EST</v>
      </c>
      <c r="G90" s="216" t="str">
        <f>VLOOKUP($B90,Startlist!$B:$H,7,FALSE)</f>
        <v>Gaz 51</v>
      </c>
      <c r="H90" s="227">
        <f>IF(ISERROR(VLOOKUP(L90,'Champ Classes'!I:J,2,FALSE)),0,VLOOKUP(L90,'Champ Classes'!I:J,2,FALSE))</f>
        <v>0</v>
      </c>
      <c r="I90" s="222">
        <f>A84</f>
        <v>11</v>
      </c>
      <c r="J90" s="223">
        <v>7</v>
      </c>
      <c r="K90" s="226">
        <f>H84</f>
        <v>39</v>
      </c>
      <c r="L90" s="225">
        <f ca="1">IF(C90="MV1",INDIRECT("'EE Champ'!"&amp;ADDRESS(MATCH(VALUE(B90),'EE Champ'!C:C,0),1)),INDIRECT("'EE Champ'!"&amp;ADDRESS(MATCH(VALUE(B90),'EE Champ'!C:C,0),2)))</f>
        <v>0</v>
      </c>
    </row>
    <row r="91" spans="1:12" ht="12.75" customHeight="1">
      <c r="A91" s="211"/>
      <c r="B91" s="119"/>
      <c r="C91" s="120"/>
      <c r="D91" s="115"/>
      <c r="E91" s="115"/>
      <c r="F91" s="120"/>
      <c r="G91" s="216"/>
      <c r="H91" s="208"/>
      <c r="I91" s="222">
        <f>A84</f>
        <v>11</v>
      </c>
      <c r="J91" s="223">
        <v>20</v>
      </c>
      <c r="K91" s="226">
        <f>H84</f>
        <v>39</v>
      </c>
      <c r="L91" s="225"/>
    </row>
    <row r="92" spans="1:12" ht="12.75" customHeight="1">
      <c r="A92" s="217">
        <v>12</v>
      </c>
      <c r="B92" s="218" t="str">
        <f>VLOOKUP($B94,Startlist!$B:$H,6,FALSE)</f>
        <v>CKR ESTONIA</v>
      </c>
      <c r="C92" s="219"/>
      <c r="D92" s="220"/>
      <c r="E92" s="220"/>
      <c r="F92" s="219"/>
      <c r="G92" s="221"/>
      <c r="H92" s="241">
        <f>IF(ISERROR(LARGE(H94:H94,1)),0,LARGE(H94:H94,1))+IF(ISERROR(LARGE(H94:H94,2)),0,LARGE(H94:H94,2))+IF(ISERROR(LARGE(H94:H94,3)),0,LARGE(H94:H94,3))</f>
        <v>30</v>
      </c>
      <c r="I92" s="222">
        <f>A92</f>
        <v>12</v>
      </c>
      <c r="J92" s="223">
        <v>1</v>
      </c>
      <c r="K92" s="224">
        <f>H92</f>
        <v>30</v>
      </c>
      <c r="L92" s="225"/>
    </row>
    <row r="93" spans="1:12" ht="12.75" customHeight="1">
      <c r="A93" s="211"/>
      <c r="B93" s="119"/>
      <c r="C93" s="120"/>
      <c r="D93" s="115"/>
      <c r="E93" s="115"/>
      <c r="F93" s="120"/>
      <c r="G93" s="216"/>
      <c r="H93" s="208"/>
      <c r="I93" s="222">
        <f>A92</f>
        <v>12</v>
      </c>
      <c r="J93" s="223">
        <v>2</v>
      </c>
      <c r="K93" s="226">
        <f>H92</f>
        <v>30</v>
      </c>
      <c r="L93" s="225"/>
    </row>
    <row r="94" spans="1:12" ht="12.75" customHeight="1">
      <c r="A94" s="211"/>
      <c r="B94" s="119">
        <v>33</v>
      </c>
      <c r="C94" s="120" t="str">
        <f>VLOOKUP($B94,Startlist!$B:$H,2,FALSE)</f>
        <v>MV8</v>
      </c>
      <c r="D94" s="216" t="str">
        <f>VLOOKUP($B94,Startlist!$B:$H,3,FALSE)</f>
        <v>Patrick Enok</v>
      </c>
      <c r="E94" s="216" t="str">
        <f>VLOOKUP($B94,Startlist!$B:$H,4,FALSE)</f>
        <v>Rauno Rohtmets</v>
      </c>
      <c r="F94" s="120" t="str">
        <f>VLOOKUP($B94,Startlist!$B:$H,5,FALSE)</f>
        <v>EST</v>
      </c>
      <c r="G94" s="216" t="str">
        <f>VLOOKUP($B94,Startlist!$B:$H,7,FALSE)</f>
        <v>Citroen C2 R2 MAX</v>
      </c>
      <c r="H94" s="227">
        <f>IF(ISERROR(VLOOKUP(L94,'Champ Classes'!I:J,2,FALSE)),0,VLOOKUP(L94,'Champ Classes'!I:J,2,FALSE))</f>
        <v>30</v>
      </c>
      <c r="I94" s="222">
        <f>A92</f>
        <v>12</v>
      </c>
      <c r="J94" s="223">
        <v>3</v>
      </c>
      <c r="K94" s="226">
        <f>H92</f>
        <v>30</v>
      </c>
      <c r="L94" s="225">
        <f ca="1">IF(C94="MV1",INDIRECT("'EE Champ'!"&amp;ADDRESS(MATCH(VALUE(B94),'EE Champ'!C:C,0),1)),INDIRECT("'EE Champ'!"&amp;ADDRESS(MATCH(VALUE(B94),'EE Champ'!C:C,0),2)))</f>
        <v>1</v>
      </c>
    </row>
    <row r="95" spans="1:12" ht="12.75" customHeight="1">
      <c r="A95" s="211"/>
      <c r="B95" s="119"/>
      <c r="C95" s="120"/>
      <c r="D95" s="115"/>
      <c r="E95" s="115"/>
      <c r="F95" s="120"/>
      <c r="G95" s="216"/>
      <c r="H95" s="208"/>
      <c r="I95" s="222">
        <f>A92</f>
        <v>12</v>
      </c>
      <c r="J95" s="223">
        <v>20</v>
      </c>
      <c r="K95" s="226">
        <f>H92</f>
        <v>30</v>
      </c>
      <c r="L95" s="225"/>
    </row>
    <row r="96" spans="1:12" ht="12.75" customHeight="1">
      <c r="A96" s="217">
        <v>13</v>
      </c>
      <c r="B96" s="218" t="str">
        <f>VLOOKUP($B98,Startlist!$B:$H,6,FALSE)</f>
        <v>HT MOTORSPORT</v>
      </c>
      <c r="C96" s="219"/>
      <c r="D96" s="220"/>
      <c r="E96" s="220"/>
      <c r="F96" s="219"/>
      <c r="G96" s="221"/>
      <c r="H96" s="241">
        <f>IF(ISERROR(LARGE(H98:H99,1)),0,LARGE(H98:H99,1))+IF(ISERROR(LARGE(H98:H99,2)),0,LARGE(H98:H99,2))+IF(ISERROR(LARGE(H98:H99,3)),0,LARGE(H98:H99,3))</f>
        <v>30</v>
      </c>
      <c r="I96" s="222">
        <f>A96</f>
        <v>13</v>
      </c>
      <c r="J96" s="223">
        <v>1</v>
      </c>
      <c r="K96" s="224">
        <f>H96</f>
        <v>30</v>
      </c>
      <c r="L96" s="225"/>
    </row>
    <row r="97" spans="1:12" ht="12.75" customHeight="1">
      <c r="A97" s="211"/>
      <c r="B97" s="119"/>
      <c r="C97" s="120"/>
      <c r="D97" s="115"/>
      <c r="E97" s="115"/>
      <c r="F97" s="120"/>
      <c r="G97" s="216"/>
      <c r="H97" s="208"/>
      <c r="I97" s="222">
        <f>A96</f>
        <v>13</v>
      </c>
      <c r="J97" s="223">
        <v>2</v>
      </c>
      <c r="K97" s="226">
        <f>H96</f>
        <v>30</v>
      </c>
      <c r="L97" s="225"/>
    </row>
    <row r="98" spans="1:12" ht="12.75" customHeight="1">
      <c r="A98" s="211"/>
      <c r="B98" s="119">
        <v>5</v>
      </c>
      <c r="C98" s="120" t="str">
        <f>VLOOKUP($B98,Startlist!$B:$H,2,FALSE)</f>
        <v>MV2</v>
      </c>
      <c r="D98" s="216" t="str">
        <f>VLOOKUP($B98,Startlist!$B:$H,3,FALSE)</f>
        <v>Ken Torn</v>
      </c>
      <c r="E98" s="216" t="str">
        <f>VLOOKUP($B98,Startlist!$B:$H,4,FALSE)</f>
        <v>Kauri Pannas</v>
      </c>
      <c r="F98" s="120" t="str">
        <f>VLOOKUP($B98,Startlist!$B:$H,5,FALSE)</f>
        <v>EST</v>
      </c>
      <c r="G98" s="216" t="str">
        <f>VLOOKUP($B98,Startlist!$B:$H,7,FALSE)</f>
        <v>Hyundai I20 NG R5</v>
      </c>
      <c r="H98" s="227">
        <f>IF(ISERROR(VLOOKUP(L98,'Champ Classes'!I:J,2,FALSE)),0,VLOOKUP(L98,'Champ Classes'!I:J,2,FALSE))</f>
        <v>30</v>
      </c>
      <c r="I98" s="222">
        <f>A96</f>
        <v>13</v>
      </c>
      <c r="J98" s="223">
        <v>3</v>
      </c>
      <c r="K98" s="226">
        <f>H96</f>
        <v>30</v>
      </c>
      <c r="L98" s="225">
        <f ca="1">IF(C98="MV1",INDIRECT("'EE Champ'!"&amp;ADDRESS(MATCH(VALUE(B98),'EE Champ'!C:C,0),1)),INDIRECT("'EE Champ'!"&amp;ADDRESS(MATCH(VALUE(B98),'EE Champ'!C:C,0),2)))</f>
        <v>1</v>
      </c>
    </row>
    <row r="99" spans="1:12" ht="12.75" customHeight="1">
      <c r="A99" s="211"/>
      <c r="B99" s="119">
        <v>132</v>
      </c>
      <c r="C99" s="120" t="str">
        <f>VLOOKUP($B99,Startlist!$B:$H,2,FALSE)</f>
        <v>MV9</v>
      </c>
      <c r="D99" s="216" t="str">
        <f>VLOOKUP($B99,Startlist!$B:$H,3,FALSE)</f>
        <v>Daniel Ling</v>
      </c>
      <c r="E99" s="216" t="str">
        <f>VLOOKUP($B99,Startlist!$B:$H,4,FALSE)</f>
        <v>Madis Kümmel</v>
      </c>
      <c r="F99" s="120" t="str">
        <f>VLOOKUP($B99,Startlist!$B:$H,5,FALSE)</f>
        <v>EST</v>
      </c>
      <c r="G99" s="216" t="str">
        <f>VLOOKUP($B99,Startlist!$B:$H,7,FALSE)</f>
        <v>Gaz 52</v>
      </c>
      <c r="H99" s="227">
        <f>IF(ISERROR(VLOOKUP(L99,'Champ Classes'!I:J,2,FALSE)),0,VLOOKUP(L99,'Champ Classes'!I:J,2,FALSE))</f>
        <v>0</v>
      </c>
      <c r="I99" s="222">
        <f>A96</f>
        <v>13</v>
      </c>
      <c r="J99" s="223">
        <v>4</v>
      </c>
      <c r="K99" s="226">
        <f>H96</f>
        <v>30</v>
      </c>
      <c r="L99" s="225">
        <f ca="1">IF(C99="MV1",INDIRECT("'EE Champ'!"&amp;ADDRESS(MATCH(VALUE(B99),'EE Champ'!C:C,0),1)),INDIRECT("'EE Champ'!"&amp;ADDRESS(MATCH(VALUE(B99),'EE Champ'!C:C,0),2)))</f>
        <v>0</v>
      </c>
    </row>
    <row r="100" spans="1:12" ht="12.75" customHeight="1">
      <c r="A100" s="211"/>
      <c r="B100" s="119"/>
      <c r="C100" s="120"/>
      <c r="D100" s="115"/>
      <c r="E100" s="115"/>
      <c r="F100" s="120"/>
      <c r="G100" s="216"/>
      <c r="H100" s="208"/>
      <c r="I100" s="222">
        <f>A96</f>
        <v>13</v>
      </c>
      <c r="J100" s="223">
        <v>20</v>
      </c>
      <c r="K100" s="226">
        <f>H96</f>
        <v>30</v>
      </c>
      <c r="L100" s="225"/>
    </row>
    <row r="101" spans="1:12" ht="12.75" customHeight="1">
      <c r="A101" s="217">
        <v>14</v>
      </c>
      <c r="B101" s="218" t="str">
        <f>VLOOKUP($B103,Startlist!$B:$H,6,FALSE)</f>
        <v>MILREM MOTORSPORT</v>
      </c>
      <c r="C101" s="219"/>
      <c r="D101" s="220"/>
      <c r="E101" s="220"/>
      <c r="F101" s="219"/>
      <c r="G101" s="221"/>
      <c r="H101" s="241">
        <f>IF(ISERROR(LARGE(H103:H104,1)),0,LARGE(H103:H104,1))+IF(ISERROR(LARGE(H103:H104,2)),0,LARGE(H103:H104,2))+IF(ISERROR(LARGE(H103:H104,3)),0,LARGE(H103:H104,3))</f>
        <v>26</v>
      </c>
      <c r="I101" s="222">
        <f>A101</f>
        <v>14</v>
      </c>
      <c r="J101" s="223">
        <v>1</v>
      </c>
      <c r="K101" s="224">
        <f>H101</f>
        <v>26</v>
      </c>
      <c r="L101" s="225"/>
    </row>
    <row r="102" spans="1:12" ht="12.75" customHeight="1">
      <c r="A102" s="211"/>
      <c r="B102" s="119"/>
      <c r="C102" s="120"/>
      <c r="D102" s="115"/>
      <c r="E102" s="115"/>
      <c r="F102" s="120"/>
      <c r="G102" s="216"/>
      <c r="H102" s="208"/>
      <c r="I102" s="222">
        <f>A101</f>
        <v>14</v>
      </c>
      <c r="J102" s="223">
        <v>2</v>
      </c>
      <c r="K102" s="226">
        <f>H101</f>
        <v>26</v>
      </c>
      <c r="L102" s="225"/>
    </row>
    <row r="103" spans="1:12" ht="12.75" customHeight="1">
      <c r="A103" s="211"/>
      <c r="B103" s="119">
        <v>94</v>
      </c>
      <c r="C103" s="120" t="str">
        <f>VLOOKUP($B103,Startlist!$B:$H,2,FALSE)</f>
        <v>MV8</v>
      </c>
      <c r="D103" s="216" t="str">
        <f>VLOOKUP($B103,Startlist!$B:$H,3,FALSE)</f>
        <v>Siim Nōmme</v>
      </c>
      <c r="E103" s="216" t="str">
        <f>VLOOKUP($B103,Startlist!$B:$H,4,FALSE)</f>
        <v>Indrek Hioväin</v>
      </c>
      <c r="F103" s="120" t="str">
        <f>VLOOKUP($B103,Startlist!$B:$H,5,FALSE)</f>
        <v>EST</v>
      </c>
      <c r="G103" s="216" t="str">
        <f>VLOOKUP($B103,Startlist!$B:$H,7,FALSE)</f>
        <v>Honda Civic</v>
      </c>
      <c r="H103" s="227">
        <f>IF(ISERROR(VLOOKUP(L103,'Champ Classes'!I:J,2,FALSE)),0,VLOOKUP(L103,'Champ Classes'!I:J,2,FALSE))</f>
        <v>17</v>
      </c>
      <c r="I103" s="222">
        <f>A101</f>
        <v>14</v>
      </c>
      <c r="J103" s="223">
        <v>3</v>
      </c>
      <c r="K103" s="226">
        <f>H101</f>
        <v>26</v>
      </c>
      <c r="L103" s="225">
        <f ca="1">IF(C103="MV1",INDIRECT("'EE Champ'!"&amp;ADDRESS(MATCH(VALUE(B103),'EE Champ'!C:C,0),1)),INDIRECT("'EE Champ'!"&amp;ADDRESS(MATCH(VALUE(B103),'EE Champ'!C:C,0),2)))</f>
        <v>5</v>
      </c>
    </row>
    <row r="104" spans="1:12" ht="12.75" customHeight="1">
      <c r="A104" s="211"/>
      <c r="B104" s="119">
        <v>108</v>
      </c>
      <c r="C104" s="120" t="str">
        <f>VLOOKUP($B104,Startlist!$B:$H,2,FALSE)</f>
        <v>MV8</v>
      </c>
      <c r="D104" s="216" t="str">
        <f>VLOOKUP($B104,Startlist!$B:$H,3,FALSE)</f>
        <v>Stern Ilves</v>
      </c>
      <c r="E104" s="216" t="str">
        <f>VLOOKUP($B104,Startlist!$B:$H,4,FALSE)</f>
        <v>Jonar Ilves</v>
      </c>
      <c r="F104" s="120" t="str">
        <f>VLOOKUP($B104,Startlist!$B:$H,5,FALSE)</f>
        <v>EST</v>
      </c>
      <c r="G104" s="216" t="str">
        <f>VLOOKUP($B104,Startlist!$B:$H,7,FALSE)</f>
        <v>IZ 412</v>
      </c>
      <c r="H104" s="227">
        <f>IF(ISERROR(VLOOKUP(L104,'Champ Classes'!I:J,2,FALSE)),0,VLOOKUP(L104,'Champ Classes'!I:J,2,FALSE))</f>
        <v>9</v>
      </c>
      <c r="I104" s="222">
        <f>A101</f>
        <v>14</v>
      </c>
      <c r="J104" s="223">
        <v>4</v>
      </c>
      <c r="K104" s="226">
        <f>H101</f>
        <v>26</v>
      </c>
      <c r="L104" s="225">
        <f ca="1">IF(C104="MV1",INDIRECT("'EE Champ'!"&amp;ADDRESS(MATCH(VALUE(B104),'EE Champ'!C:C,0),1)),INDIRECT("'EE Champ'!"&amp;ADDRESS(MATCH(VALUE(B104),'EE Champ'!C:C,0),2)))</f>
        <v>9</v>
      </c>
    </row>
    <row r="105" spans="1:12" ht="12.75" customHeight="1">
      <c r="A105" s="211"/>
      <c r="B105" s="119"/>
      <c r="C105" s="120"/>
      <c r="D105" s="115"/>
      <c r="E105" s="115"/>
      <c r="F105" s="120"/>
      <c r="G105" s="216"/>
      <c r="H105" s="208"/>
      <c r="I105" s="222">
        <f>A101</f>
        <v>14</v>
      </c>
      <c r="J105" s="223">
        <v>20</v>
      </c>
      <c r="K105" s="226">
        <f>H101</f>
        <v>26</v>
      </c>
      <c r="L105" s="225"/>
    </row>
    <row r="106" spans="1:12" ht="12.75" customHeight="1">
      <c r="A106" s="217">
        <v>15</v>
      </c>
      <c r="B106" s="218" t="str">
        <f>VLOOKUP($B108,Startlist!$B:$H,6,FALSE)</f>
        <v>PIHTLA RT</v>
      </c>
      <c r="C106" s="219"/>
      <c r="D106" s="220"/>
      <c r="E106" s="220"/>
      <c r="F106" s="219"/>
      <c r="G106" s="221"/>
      <c r="H106" s="241">
        <f>IF(ISERROR(LARGE(H108:H113,1)),0,LARGE(H108:H113,1))+IF(ISERROR(LARGE(H108:H113,2)),0,LARGE(H108:H113,2))+IF(ISERROR(LARGE(H108:H113,3)),0,LARGE(H108:H113,3))</f>
        <v>25</v>
      </c>
      <c r="I106" s="222">
        <f>A106</f>
        <v>15</v>
      </c>
      <c r="J106" s="223">
        <v>1</v>
      </c>
      <c r="K106" s="224">
        <f>H106</f>
        <v>25</v>
      </c>
      <c r="L106" s="225"/>
    </row>
    <row r="107" spans="1:12" ht="12.75" customHeight="1">
      <c r="A107" s="211"/>
      <c r="B107" s="119"/>
      <c r="C107" s="120"/>
      <c r="D107" s="115"/>
      <c r="E107" s="115"/>
      <c r="F107" s="120"/>
      <c r="G107" s="216"/>
      <c r="H107" s="208"/>
      <c r="I107" s="222">
        <f>A106</f>
        <v>15</v>
      </c>
      <c r="J107" s="223">
        <v>2</v>
      </c>
      <c r="K107" s="226">
        <f>H106</f>
        <v>25</v>
      </c>
      <c r="L107" s="225"/>
    </row>
    <row r="108" spans="1:12" ht="12.75" customHeight="1">
      <c r="A108" s="211"/>
      <c r="B108" s="119">
        <v>63</v>
      </c>
      <c r="C108" s="120" t="str">
        <f>VLOOKUP($B108,Startlist!$B:$H,2,FALSE)</f>
        <v>MV6</v>
      </c>
      <c r="D108" s="216" t="str">
        <f>VLOOKUP($B108,Startlist!$B:$H,3,FALSE)</f>
        <v>Karl Jalakas</v>
      </c>
      <c r="E108" s="216" t="str">
        <f>VLOOKUP($B108,Startlist!$B:$H,4,FALSE)</f>
        <v>Janek Kundrats</v>
      </c>
      <c r="F108" s="120" t="str">
        <f>VLOOKUP($B108,Startlist!$B:$H,5,FALSE)</f>
        <v>EST</v>
      </c>
      <c r="G108" s="216" t="str">
        <f>VLOOKUP($B108,Startlist!$B:$H,7,FALSE)</f>
        <v>BMW 330I</v>
      </c>
      <c r="H108" s="227">
        <f>IF(ISERROR(VLOOKUP(L108,'Champ Classes'!I:J,2,FALSE)),0,VLOOKUP(L108,'Champ Classes'!I:J,2,FALSE))</f>
        <v>9</v>
      </c>
      <c r="I108" s="222">
        <f>A106</f>
        <v>15</v>
      </c>
      <c r="J108" s="223">
        <v>3</v>
      </c>
      <c r="K108" s="226">
        <f>H106</f>
        <v>25</v>
      </c>
      <c r="L108" s="225">
        <f ca="1">IF(C108="MV1",INDIRECT("'EE Champ'!"&amp;ADDRESS(MATCH(VALUE(B108),'EE Champ'!C:C,0),1)),INDIRECT("'EE Champ'!"&amp;ADDRESS(MATCH(VALUE(B108),'EE Champ'!C:C,0),2)))</f>
        <v>9</v>
      </c>
    </row>
    <row r="109" spans="1:12" ht="12.75" customHeight="1">
      <c r="A109" s="211"/>
      <c r="B109" s="119">
        <v>67</v>
      </c>
      <c r="C109" s="120" t="str">
        <f>VLOOKUP($B109,Startlist!$B:$H,2,FALSE)</f>
        <v>MV8</v>
      </c>
      <c r="D109" s="216" t="str">
        <f>VLOOKUP($B109,Startlist!$B:$H,3,FALSE)</f>
        <v>Kermo Laus</v>
      </c>
      <c r="E109" s="216" t="str">
        <f>VLOOKUP($B109,Startlist!$B:$H,4,FALSE)</f>
        <v>Alain Sivous</v>
      </c>
      <c r="F109" s="120" t="str">
        <f>VLOOKUP($B109,Startlist!$B:$H,5,FALSE)</f>
        <v>EST</v>
      </c>
      <c r="G109" s="216" t="str">
        <f>VLOOKUP($B109,Startlist!$B:$H,7,FALSE)</f>
        <v>Nissan Sunny</v>
      </c>
      <c r="H109" s="227">
        <f>IF(ISERROR(VLOOKUP(L109,'Champ Classes'!I:J,2,FALSE)),0,VLOOKUP(L109,'Champ Classes'!I:J,2,FALSE))</f>
        <v>0</v>
      </c>
      <c r="I109" s="222">
        <f>A106</f>
        <v>15</v>
      </c>
      <c r="J109" s="223">
        <v>4</v>
      </c>
      <c r="K109" s="226">
        <f>H106</f>
        <v>25</v>
      </c>
      <c r="L109" s="225">
        <f ca="1">IF(C109="MV1",INDIRECT("'EE Champ'!"&amp;ADDRESS(MATCH(VALUE(B109),'EE Champ'!C:C,0),1)),INDIRECT("'EE Champ'!"&amp;ADDRESS(MATCH(VALUE(B109),'EE Champ'!C:C,0),2)))</f>
        <v>0</v>
      </c>
    </row>
    <row r="110" spans="1:12" ht="12.75" customHeight="1">
      <c r="A110" s="211"/>
      <c r="B110" s="119">
        <v>84</v>
      </c>
      <c r="C110" s="120" t="str">
        <f>VLOOKUP($B110,Startlist!$B:$H,2,FALSE)</f>
        <v>MV6</v>
      </c>
      <c r="D110" s="216" t="str">
        <f>VLOOKUP($B110,Startlist!$B:$H,3,FALSE)</f>
        <v>Siim Järveots</v>
      </c>
      <c r="E110" s="216" t="str">
        <f>VLOOKUP($B110,Startlist!$B:$H,4,FALSE)</f>
        <v>Priit Järveots</v>
      </c>
      <c r="F110" s="120" t="str">
        <f>VLOOKUP($B110,Startlist!$B:$H,5,FALSE)</f>
        <v>EST</v>
      </c>
      <c r="G110" s="216" t="str">
        <f>VLOOKUP($B110,Startlist!$B:$H,7,FALSE)</f>
        <v>BMW 318</v>
      </c>
      <c r="H110" s="227">
        <f>IF(ISERROR(VLOOKUP(L110,'Champ Classes'!I:J,2,FALSE)),0,VLOOKUP(L110,'Champ Classes'!I:J,2,FALSE))</f>
        <v>5</v>
      </c>
      <c r="I110" s="222">
        <f>A106</f>
        <v>15</v>
      </c>
      <c r="J110" s="223">
        <v>5</v>
      </c>
      <c r="K110" s="226">
        <f>H106</f>
        <v>25</v>
      </c>
      <c r="L110" s="225">
        <f ca="1">IF(C110="MV1",INDIRECT("'EE Champ'!"&amp;ADDRESS(MATCH(VALUE(B110),'EE Champ'!C:C,0),1)),INDIRECT("'EE Champ'!"&amp;ADDRESS(MATCH(VALUE(B110),'EE Champ'!C:C,0),2)))</f>
        <v>11</v>
      </c>
    </row>
    <row r="111" spans="1:12" ht="12.75" customHeight="1">
      <c r="A111" s="211"/>
      <c r="B111" s="119">
        <v>88</v>
      </c>
      <c r="C111" s="120" t="str">
        <f>VLOOKUP($B111,Startlist!$B:$H,2,FALSE)</f>
        <v>MV6</v>
      </c>
      <c r="D111" s="216" t="str">
        <f>VLOOKUP($B111,Startlist!$B:$H,3,FALSE)</f>
        <v>Tiit Pōlluäär</v>
      </c>
      <c r="E111" s="216" t="str">
        <f>VLOOKUP($B111,Startlist!$B:$H,4,FALSE)</f>
        <v>Rasmus Vaher</v>
      </c>
      <c r="F111" s="120" t="str">
        <f>VLOOKUP($B111,Startlist!$B:$H,5,FALSE)</f>
        <v>EST</v>
      </c>
      <c r="G111" s="216" t="str">
        <f>VLOOKUP($B111,Startlist!$B:$H,7,FALSE)</f>
        <v>BMW M3</v>
      </c>
      <c r="H111" s="227">
        <f>IF(ISERROR(VLOOKUP(L111,'Champ Classes'!I:J,2,FALSE)),0,VLOOKUP(L111,'Champ Classes'!I:J,2,FALSE))</f>
        <v>2</v>
      </c>
      <c r="I111" s="222">
        <f>A106</f>
        <v>15</v>
      </c>
      <c r="J111" s="223">
        <v>6</v>
      </c>
      <c r="K111" s="226">
        <f>H106</f>
        <v>25</v>
      </c>
      <c r="L111" s="225">
        <f ca="1">IF(C111="MV1",INDIRECT("'EE Champ'!"&amp;ADDRESS(MATCH(VALUE(B111),'EE Champ'!C:C,0),1)),INDIRECT("'EE Champ'!"&amp;ADDRESS(MATCH(VALUE(B111),'EE Champ'!C:C,0),2)))</f>
        <v>14</v>
      </c>
    </row>
    <row r="112" spans="1:12" ht="12.75" customHeight="1">
      <c r="A112" s="211"/>
      <c r="B112" s="119">
        <v>96</v>
      </c>
      <c r="C112" s="120" t="str">
        <f>VLOOKUP($B112,Startlist!$B:$H,2,FALSE)</f>
        <v>MV8</v>
      </c>
      <c r="D112" s="216" t="str">
        <f>VLOOKUP($B112,Startlist!$B:$H,3,FALSE)</f>
        <v>Lauri Peegel</v>
      </c>
      <c r="E112" s="216" t="str">
        <f>VLOOKUP($B112,Startlist!$B:$H,4,FALSE)</f>
        <v>Anti Eelmets</v>
      </c>
      <c r="F112" s="120" t="str">
        <f>VLOOKUP($B112,Startlist!$B:$H,5,FALSE)</f>
        <v>EST</v>
      </c>
      <c r="G112" s="216" t="str">
        <f>VLOOKUP($B112,Startlist!$B:$H,7,FALSE)</f>
        <v>Honda Civic</v>
      </c>
      <c r="H112" s="227">
        <f>IF(ISERROR(VLOOKUP(L112,'Champ Classes'!I:J,2,FALSE)),0,VLOOKUP(L112,'Champ Classes'!I:J,2,FALSE))</f>
        <v>11</v>
      </c>
      <c r="I112" s="222">
        <f>A106</f>
        <v>15</v>
      </c>
      <c r="J112" s="223">
        <v>7</v>
      </c>
      <c r="K112" s="226">
        <f>H106</f>
        <v>25</v>
      </c>
      <c r="L112" s="225">
        <f ca="1">IF(C112="MV1",INDIRECT("'EE Champ'!"&amp;ADDRESS(MATCH(VALUE(B112),'EE Champ'!C:C,0),1)),INDIRECT("'EE Champ'!"&amp;ADDRESS(MATCH(VALUE(B112),'EE Champ'!C:C,0),2)))</f>
        <v>8</v>
      </c>
    </row>
    <row r="113" spans="1:12" ht="12.75" customHeight="1">
      <c r="A113" s="211"/>
      <c r="B113" s="119">
        <v>114</v>
      </c>
      <c r="C113" s="120" t="str">
        <f>VLOOKUP($B113,Startlist!$B:$H,2,FALSE)</f>
        <v>MV6</v>
      </c>
      <c r="D113" s="216" t="str">
        <f>VLOOKUP($B113,Startlist!$B:$H,3,FALSE)</f>
        <v>Markus Pruul</v>
      </c>
      <c r="E113" s="216" t="str">
        <f>VLOOKUP($B113,Startlist!$B:$H,4,FALSE)</f>
        <v>Geito Reek</v>
      </c>
      <c r="F113" s="120" t="str">
        <f>VLOOKUP($B113,Startlist!$B:$H,5,FALSE)</f>
        <v>EST</v>
      </c>
      <c r="G113" s="216" t="str">
        <f>VLOOKUP($B113,Startlist!$B:$H,7,FALSE)</f>
        <v>BMW Compact</v>
      </c>
      <c r="H113" s="227">
        <f>IF(ISERROR(VLOOKUP(L113,'Champ Classes'!I:J,2,FALSE)),0,VLOOKUP(L113,'Champ Classes'!I:J,2,FALSE))</f>
        <v>3</v>
      </c>
      <c r="I113" s="222">
        <f>A106</f>
        <v>15</v>
      </c>
      <c r="J113" s="223">
        <v>8</v>
      </c>
      <c r="K113" s="226">
        <f>H106</f>
        <v>25</v>
      </c>
      <c r="L113" s="225">
        <f ca="1">IF(C113="MV1",INDIRECT("'EE Champ'!"&amp;ADDRESS(MATCH(VALUE(B113),'EE Champ'!C:C,0),1)),INDIRECT("'EE Champ'!"&amp;ADDRESS(MATCH(VALUE(B113),'EE Champ'!C:C,0),2)))</f>
        <v>13</v>
      </c>
    </row>
    <row r="114" spans="1:12" ht="12.75" customHeight="1">
      <c r="A114" s="211"/>
      <c r="B114" s="119"/>
      <c r="C114" s="120"/>
      <c r="D114" s="115"/>
      <c r="E114" s="115"/>
      <c r="F114" s="120"/>
      <c r="G114" s="216"/>
      <c r="H114" s="208"/>
      <c r="I114" s="222">
        <f>A106</f>
        <v>15</v>
      </c>
      <c r="J114" s="223">
        <v>20</v>
      </c>
      <c r="K114" s="226">
        <f>H106</f>
        <v>25</v>
      </c>
      <c r="L114" s="225"/>
    </row>
    <row r="115" spans="1:12" ht="12.75" customHeight="1">
      <c r="A115" s="217">
        <v>16</v>
      </c>
      <c r="B115" s="218" t="str">
        <f>VLOOKUP($B117,Startlist!$B:$H,6,FALSE)</f>
        <v>SAR-TECH MOTORSPORT</v>
      </c>
      <c r="C115" s="219"/>
      <c r="D115" s="220"/>
      <c r="E115" s="220"/>
      <c r="F115" s="219"/>
      <c r="G115" s="221"/>
      <c r="H115" s="241">
        <f>IF(ISERROR(LARGE(H117:H119,1)),0,LARGE(H117:H119,1))+IF(ISERROR(LARGE(H117:H119,2)),0,LARGE(H117:H119,2))+IF(ISERROR(LARGE(H117:H119,3)),0,LARGE(H117:H119,3))</f>
        <v>25</v>
      </c>
      <c r="I115" s="222">
        <f>A115</f>
        <v>16</v>
      </c>
      <c r="J115" s="223">
        <v>1</v>
      </c>
      <c r="K115" s="224">
        <f>H115</f>
        <v>25</v>
      </c>
      <c r="L115" s="225"/>
    </row>
    <row r="116" spans="1:12" ht="12.75" customHeight="1">
      <c r="A116" s="211"/>
      <c r="B116" s="119"/>
      <c r="C116" s="120"/>
      <c r="D116" s="115"/>
      <c r="E116" s="115"/>
      <c r="F116" s="120"/>
      <c r="G116" s="216"/>
      <c r="H116" s="208"/>
      <c r="I116" s="222">
        <f>A115</f>
        <v>16</v>
      </c>
      <c r="J116" s="223">
        <v>2</v>
      </c>
      <c r="K116" s="226">
        <f>H115</f>
        <v>25</v>
      </c>
      <c r="L116" s="225"/>
    </row>
    <row r="117" spans="1:12" ht="12.75" customHeight="1">
      <c r="A117" s="211"/>
      <c r="B117" s="119">
        <v>56</v>
      </c>
      <c r="C117" s="120" t="str">
        <f>VLOOKUP($B117,Startlist!$B:$H,2,FALSE)</f>
        <v>MV6</v>
      </c>
      <c r="D117" s="216" t="str">
        <f>VLOOKUP($B117,Startlist!$B:$H,3,FALSE)</f>
        <v>Lembit Soe</v>
      </c>
      <c r="E117" s="216" t="str">
        <f>VLOOKUP($B117,Startlist!$B:$H,4,FALSE)</f>
        <v>Kalle Ahu</v>
      </c>
      <c r="F117" s="120" t="str">
        <f>VLOOKUP($B117,Startlist!$B:$H,5,FALSE)</f>
        <v>EST</v>
      </c>
      <c r="G117" s="216" t="str">
        <f>VLOOKUP($B117,Startlist!$B:$H,7,FALSE)</f>
        <v>Toyota Starlet</v>
      </c>
      <c r="H117" s="227">
        <f>IF(ISERROR(VLOOKUP(L117,'Champ Classes'!I:J,2,FALSE)),0,VLOOKUP(L117,'Champ Classes'!I:J,2,FALSE))</f>
        <v>0</v>
      </c>
      <c r="I117" s="222">
        <f>A115</f>
        <v>16</v>
      </c>
      <c r="J117" s="223">
        <v>3</v>
      </c>
      <c r="K117" s="226">
        <f>H115</f>
        <v>25</v>
      </c>
      <c r="L117" s="225">
        <f ca="1">IF(C117="MV1",INDIRECT("'EE Champ'!"&amp;ADDRESS(MATCH(VALUE(B117),'EE Champ'!C:C,0),1)),INDIRECT("'EE Champ'!"&amp;ADDRESS(MATCH(VALUE(B117),'EE Champ'!C:C,0),2)))</f>
        <v>0</v>
      </c>
    </row>
    <row r="118" spans="1:12" ht="12.75" customHeight="1">
      <c r="A118" s="211"/>
      <c r="B118" s="119">
        <v>81</v>
      </c>
      <c r="C118" s="120" t="str">
        <f>VLOOKUP($B118,Startlist!$B:$H,2,FALSE)</f>
        <v>MV7</v>
      </c>
      <c r="D118" s="216" t="str">
        <f>VLOOKUP($B118,Startlist!$B:$H,3,FALSE)</f>
        <v>Olavi Paju</v>
      </c>
      <c r="E118" s="216" t="str">
        <f>VLOOKUP($B118,Startlist!$B:$H,4,FALSE)</f>
        <v>Martin Kuris</v>
      </c>
      <c r="F118" s="120" t="str">
        <f>VLOOKUP($B118,Startlist!$B:$H,5,FALSE)</f>
        <v>EST</v>
      </c>
      <c r="G118" s="216" t="str">
        <f>VLOOKUP($B118,Startlist!$B:$H,7,FALSE)</f>
        <v>Renault Clio</v>
      </c>
      <c r="H118" s="227">
        <f>IF(ISERROR(VLOOKUP(L118,'Champ Classes'!I:J,2,FALSE)),0,VLOOKUP(L118,'Champ Classes'!I:J,2,FALSE))</f>
        <v>24</v>
      </c>
      <c r="I118" s="222">
        <f>A115</f>
        <v>16</v>
      </c>
      <c r="J118" s="223">
        <v>4</v>
      </c>
      <c r="K118" s="226">
        <f>H115</f>
        <v>25</v>
      </c>
      <c r="L118" s="225">
        <f ca="1">IF(C118="MV1",INDIRECT("'EE Champ'!"&amp;ADDRESS(MATCH(VALUE(B118),'EE Champ'!C:C,0),1)),INDIRECT("'EE Champ'!"&amp;ADDRESS(MATCH(VALUE(B118),'EE Champ'!C:C,0),2)))</f>
        <v>2</v>
      </c>
    </row>
    <row r="119" spans="1:12" ht="12.75" customHeight="1">
      <c r="A119" s="211"/>
      <c r="B119" s="119">
        <v>90</v>
      </c>
      <c r="C119" s="120" t="str">
        <f>VLOOKUP($B119,Startlist!$B:$H,2,FALSE)</f>
        <v>MV6</v>
      </c>
      <c r="D119" s="216" t="str">
        <f>VLOOKUP($B119,Startlist!$B:$H,3,FALSE)</f>
        <v>Taavi Sink</v>
      </c>
      <c r="E119" s="216" t="str">
        <f>VLOOKUP($B119,Startlist!$B:$H,4,FALSE)</f>
        <v>Enri Tiitson</v>
      </c>
      <c r="F119" s="120" t="str">
        <f>VLOOKUP($B119,Startlist!$B:$H,5,FALSE)</f>
        <v>EST</v>
      </c>
      <c r="G119" s="216" t="str">
        <f>VLOOKUP($B119,Startlist!$B:$H,7,FALSE)</f>
        <v>BMW 328</v>
      </c>
      <c r="H119" s="227">
        <f>IF(ISERROR(VLOOKUP(L119,'Champ Classes'!I:J,2,FALSE)),0,VLOOKUP(L119,'Champ Classes'!I:J,2,FALSE))</f>
        <v>1</v>
      </c>
      <c r="I119" s="222">
        <f>A115</f>
        <v>16</v>
      </c>
      <c r="J119" s="223">
        <v>5</v>
      </c>
      <c r="K119" s="226">
        <f>H115</f>
        <v>25</v>
      </c>
      <c r="L119" s="225">
        <f ca="1">IF(C119="MV1",INDIRECT("'EE Champ'!"&amp;ADDRESS(MATCH(VALUE(B119),'EE Champ'!C:C,0),1)),INDIRECT("'EE Champ'!"&amp;ADDRESS(MATCH(VALUE(B119),'EE Champ'!C:C,0),2)))</f>
        <v>15</v>
      </c>
    </row>
    <row r="120" spans="1:12" ht="12.75" customHeight="1">
      <c r="A120" s="211"/>
      <c r="B120" s="119"/>
      <c r="C120" s="120"/>
      <c r="D120" s="115"/>
      <c r="E120" s="115"/>
      <c r="F120" s="120"/>
      <c r="G120" s="216"/>
      <c r="H120" s="208"/>
      <c r="I120" s="222">
        <f>A115</f>
        <v>16</v>
      </c>
      <c r="J120" s="223">
        <v>20</v>
      </c>
      <c r="K120" s="226">
        <f>H115</f>
        <v>25</v>
      </c>
      <c r="L120" s="225"/>
    </row>
    <row r="121" spans="1:12" ht="12.75" customHeight="1">
      <c r="A121" s="217">
        <v>17</v>
      </c>
      <c r="B121" s="218" t="str">
        <f>VLOOKUP($B123,Startlist!$B:$H,6,FALSE)</f>
        <v>ALM MOTORSPORT</v>
      </c>
      <c r="C121" s="219"/>
      <c r="D121" s="220"/>
      <c r="E121" s="220"/>
      <c r="F121" s="219"/>
      <c r="G121" s="221"/>
      <c r="H121" s="241">
        <f>IF(ISERROR(LARGE(H123:H124,1)),0,LARGE(H123:H124,1))+IF(ISERROR(LARGE(H123:H124,2)),0,LARGE(H123:H124,2))+IF(ISERROR(LARGE(H123:H124,3)),0,LARGE(H123:H124,3))</f>
        <v>24</v>
      </c>
      <c r="I121" s="222">
        <f>A121</f>
        <v>17</v>
      </c>
      <c r="J121" s="223">
        <v>1</v>
      </c>
      <c r="K121" s="224">
        <f>H121</f>
        <v>24</v>
      </c>
      <c r="L121" s="225"/>
    </row>
    <row r="122" spans="1:12" ht="12.75" customHeight="1">
      <c r="A122" s="211"/>
      <c r="B122" s="119"/>
      <c r="C122" s="120"/>
      <c r="D122" s="115"/>
      <c r="E122" s="115"/>
      <c r="F122" s="120"/>
      <c r="G122" s="216"/>
      <c r="H122" s="208"/>
      <c r="I122" s="222">
        <f>A121</f>
        <v>17</v>
      </c>
      <c r="J122" s="223">
        <v>2</v>
      </c>
      <c r="K122" s="226">
        <f>H121</f>
        <v>24</v>
      </c>
      <c r="L122" s="225"/>
    </row>
    <row r="123" spans="1:12" ht="12.75" customHeight="1">
      <c r="A123" s="211"/>
      <c r="B123" s="119">
        <v>4</v>
      </c>
      <c r="C123" s="120" t="str">
        <f>VLOOKUP($B123,Startlist!$B:$H,2,FALSE)</f>
        <v>MV2</v>
      </c>
      <c r="D123" s="216" t="str">
        <f>VLOOKUP($B123,Startlist!$B:$H,3,FALSE)</f>
        <v>Georg Linnamäe</v>
      </c>
      <c r="E123" s="216" t="str">
        <f>VLOOKUP($B123,Startlist!$B:$H,4,FALSE)</f>
        <v>Volodymyr Korsia</v>
      </c>
      <c r="F123" s="120" t="str">
        <f>VLOOKUP($B123,Startlist!$B:$H,5,FALSE)</f>
        <v>EST / UKR</v>
      </c>
      <c r="G123" s="216" t="str">
        <f>VLOOKUP($B123,Startlist!$B:$H,7,FALSE)</f>
        <v>Volkswagen Polo GTI R5</v>
      </c>
      <c r="H123" s="227">
        <f>IF(ISERROR(VLOOKUP(L123,'Champ Classes'!I:J,2,FALSE)),0,VLOOKUP(L123,'Champ Classes'!I:J,2,FALSE))</f>
        <v>0</v>
      </c>
      <c r="I123" s="222">
        <f>A121</f>
        <v>17</v>
      </c>
      <c r="J123" s="223">
        <v>3</v>
      </c>
      <c r="K123" s="226">
        <f>H121</f>
        <v>24</v>
      </c>
      <c r="L123" s="225">
        <f ca="1">IF(C123="MV1",INDIRECT("'EE Champ'!"&amp;ADDRESS(MATCH(VALUE(B123),'EE Champ'!C:C,0),1)),INDIRECT("'EE Champ'!"&amp;ADDRESS(MATCH(VALUE(B123),'EE Champ'!C:C,0),2)))</f>
        <v>0</v>
      </c>
    </row>
    <row r="124" spans="1:12" ht="12.75" customHeight="1">
      <c r="A124" s="211"/>
      <c r="B124" s="119">
        <v>28</v>
      </c>
      <c r="C124" s="120" t="str">
        <f>VLOOKUP($B124,Startlist!$B:$H,2,FALSE)</f>
        <v>MV4</v>
      </c>
      <c r="D124" s="216" t="str">
        <f>VLOOKUP($B124,Startlist!$B:$H,3,FALSE)</f>
        <v>Karl-Markus Sei</v>
      </c>
      <c r="E124" s="216" t="str">
        <f>VLOOKUP($B124,Startlist!$B:$H,4,FALSE)</f>
        <v>Tanel Kasesalu</v>
      </c>
      <c r="F124" s="120" t="str">
        <f>VLOOKUP($B124,Startlist!$B:$H,5,FALSE)</f>
        <v>EST</v>
      </c>
      <c r="G124" s="216" t="str">
        <f>VLOOKUP($B124,Startlist!$B:$H,7,FALSE)</f>
        <v>Ford Fiesta</v>
      </c>
      <c r="H124" s="227">
        <f>IF(ISERROR(VLOOKUP(L124,'Champ Classes'!I:J,2,FALSE)),0,VLOOKUP(L124,'Champ Classes'!I:J,2,FALSE))</f>
        <v>24</v>
      </c>
      <c r="I124" s="222">
        <f>A121</f>
        <v>17</v>
      </c>
      <c r="J124" s="223">
        <v>4</v>
      </c>
      <c r="K124" s="226">
        <f>H121</f>
        <v>24</v>
      </c>
      <c r="L124" s="225">
        <f ca="1">IF(C124="MV1",INDIRECT("'EE Champ'!"&amp;ADDRESS(MATCH(VALUE(B124),'EE Champ'!C:C,0),1)),INDIRECT("'EE Champ'!"&amp;ADDRESS(MATCH(VALUE(B124),'EE Champ'!C:C,0),2)))</f>
        <v>2</v>
      </c>
    </row>
    <row r="125" spans="1:12" ht="12.75" customHeight="1">
      <c r="A125" s="211"/>
      <c r="B125" s="119"/>
      <c r="C125" s="120"/>
      <c r="D125" s="115"/>
      <c r="E125" s="115"/>
      <c r="F125" s="120"/>
      <c r="G125" s="216"/>
      <c r="H125" s="208"/>
      <c r="I125" s="222">
        <f>A121</f>
        <v>17</v>
      </c>
      <c r="J125" s="223">
        <v>20</v>
      </c>
      <c r="K125" s="226">
        <f>H121</f>
        <v>24</v>
      </c>
      <c r="L125" s="225"/>
    </row>
    <row r="126" spans="1:12" ht="12.75" customHeight="1">
      <c r="A126" s="217">
        <v>18</v>
      </c>
      <c r="B126" s="218" t="str">
        <f>VLOOKUP($B128,Startlist!$B:$H,6,FALSE)</f>
        <v>CUEKS RACING</v>
      </c>
      <c r="C126" s="219"/>
      <c r="D126" s="220"/>
      <c r="E126" s="220"/>
      <c r="F126" s="219"/>
      <c r="G126" s="221"/>
      <c r="H126" s="241">
        <f>IF(ISERROR(LARGE(H128:H131,1)),0,LARGE(H128:H131,1))+IF(ISERROR(LARGE(H128:H131,2)),0,LARGE(H128:H131,2))+IF(ISERROR(LARGE(H128:H131,3)),0,LARGE(H128:H131,3))</f>
        <v>22</v>
      </c>
      <c r="I126" s="222">
        <f>A126</f>
        <v>18</v>
      </c>
      <c r="J126" s="223">
        <v>1</v>
      </c>
      <c r="K126" s="224">
        <f>H126</f>
        <v>22</v>
      </c>
      <c r="L126" s="225"/>
    </row>
    <row r="127" spans="1:12" ht="12.75" customHeight="1">
      <c r="A127" s="211"/>
      <c r="B127" s="119"/>
      <c r="C127" s="120"/>
      <c r="D127" s="115"/>
      <c r="E127" s="115"/>
      <c r="F127" s="120"/>
      <c r="G127" s="216"/>
      <c r="H127" s="208"/>
      <c r="I127" s="222">
        <f>A126</f>
        <v>18</v>
      </c>
      <c r="J127" s="223">
        <v>2</v>
      </c>
      <c r="K127" s="226">
        <f>H126</f>
        <v>22</v>
      </c>
      <c r="L127" s="225"/>
    </row>
    <row r="128" spans="1:12" ht="12.75" customHeight="1">
      <c r="A128" s="211"/>
      <c r="B128" s="119">
        <v>22</v>
      </c>
      <c r="C128" s="120" t="str">
        <f>VLOOKUP($B128,Startlist!$B:$H,2,FALSE)</f>
        <v>MV6</v>
      </c>
      <c r="D128" s="216" t="str">
        <f>VLOOKUP($B128,Startlist!$B:$H,3,FALSE)</f>
        <v>Marko Ringenberg</v>
      </c>
      <c r="E128" s="216" t="str">
        <f>VLOOKUP($B128,Startlist!$B:$H,4,FALSE)</f>
        <v>Martin Valter</v>
      </c>
      <c r="F128" s="120" t="str">
        <f>VLOOKUP($B128,Startlist!$B:$H,5,FALSE)</f>
        <v>EST</v>
      </c>
      <c r="G128" s="216" t="str">
        <f>VLOOKUP($B128,Startlist!$B:$H,7,FALSE)</f>
        <v>BMW M3</v>
      </c>
      <c r="H128" s="227">
        <f>IF(ISERROR(VLOOKUP(L128,'Champ Classes'!I:J,2,FALSE)),0,VLOOKUP(L128,'Champ Classes'!I:J,2,FALSE))</f>
        <v>0</v>
      </c>
      <c r="I128" s="222">
        <f>A126</f>
        <v>18</v>
      </c>
      <c r="J128" s="223">
        <v>3</v>
      </c>
      <c r="K128" s="226">
        <f>H126</f>
        <v>22</v>
      </c>
      <c r="L128" s="225">
        <f ca="1">IF(C128="MV1",INDIRECT("'EE Champ'!"&amp;ADDRESS(MATCH(VALUE(B128),'EE Champ'!C:C,0),1)),INDIRECT("'EE Champ'!"&amp;ADDRESS(MATCH(VALUE(B128),'EE Champ'!C:C,0),2)))</f>
        <v>0</v>
      </c>
    </row>
    <row r="129" spans="1:12" ht="12.75" customHeight="1">
      <c r="A129" s="211"/>
      <c r="B129" s="119">
        <v>42</v>
      </c>
      <c r="C129" s="120" t="str">
        <f>VLOOKUP($B129,Startlist!$B:$H,2,FALSE)</f>
        <v>MV5</v>
      </c>
      <c r="D129" s="216" t="str">
        <f>VLOOKUP($B129,Startlist!$B:$H,3,FALSE)</f>
        <v>Henri Franke</v>
      </c>
      <c r="E129" s="216" t="str">
        <f>VLOOKUP($B129,Startlist!$B:$H,4,FALSE)</f>
        <v>Arvo Liimann</v>
      </c>
      <c r="F129" s="120" t="str">
        <f>VLOOKUP($B129,Startlist!$B:$H,5,FALSE)</f>
        <v>EST</v>
      </c>
      <c r="G129" s="216" t="str">
        <f>VLOOKUP($B129,Startlist!$B:$H,7,FALSE)</f>
        <v>Mitsubishi Lancer Evo 6</v>
      </c>
      <c r="H129" s="227">
        <f>IF(ISERROR(VLOOKUP(L129,'Champ Classes'!I:J,2,FALSE)),0,VLOOKUP(L129,'Champ Classes'!I:J,2,FALSE))</f>
        <v>0</v>
      </c>
      <c r="I129" s="222">
        <f>A126</f>
        <v>18</v>
      </c>
      <c r="J129" s="223">
        <v>4</v>
      </c>
      <c r="K129" s="226">
        <f>H126</f>
        <v>22</v>
      </c>
      <c r="L129" s="225">
        <f ca="1">IF(C129="MV1",INDIRECT("'EE Champ'!"&amp;ADDRESS(MATCH(VALUE(B129),'EE Champ'!C:C,0),1)),INDIRECT("'EE Champ'!"&amp;ADDRESS(MATCH(VALUE(B129),'EE Champ'!C:C,0),2)))</f>
        <v>0</v>
      </c>
    </row>
    <row r="130" spans="1:12" ht="12.75" customHeight="1">
      <c r="A130" s="211"/>
      <c r="B130" s="119">
        <v>72</v>
      </c>
      <c r="C130" s="120" t="str">
        <f>VLOOKUP($B130,Startlist!$B:$H,2,FALSE)</f>
        <v>MV7</v>
      </c>
      <c r="D130" s="216" t="str">
        <f>VLOOKUP($B130,Startlist!$B:$H,3,FALSE)</f>
        <v>Koit Repnau</v>
      </c>
      <c r="E130" s="216" t="str">
        <f>VLOOKUP($B130,Startlist!$B:$H,4,FALSE)</f>
        <v>Hannes Hannus</v>
      </c>
      <c r="F130" s="120" t="str">
        <f>VLOOKUP($B130,Startlist!$B:$H,5,FALSE)</f>
        <v>EST</v>
      </c>
      <c r="G130" s="216" t="str">
        <f>VLOOKUP($B130,Startlist!$B:$H,7,FALSE)</f>
        <v>Honda Civic Type-R</v>
      </c>
      <c r="H130" s="227">
        <f>IF(ISERROR(VLOOKUP(L130,'Champ Classes'!I:J,2,FALSE)),0,VLOOKUP(L130,'Champ Classes'!I:J,2,FALSE))</f>
        <v>9</v>
      </c>
      <c r="I130" s="222">
        <f>A126</f>
        <v>18</v>
      </c>
      <c r="J130" s="223">
        <v>5</v>
      </c>
      <c r="K130" s="226">
        <f>H126</f>
        <v>22</v>
      </c>
      <c r="L130" s="225">
        <f ca="1">IF(C130="MV1",INDIRECT("'EE Champ'!"&amp;ADDRESS(MATCH(VALUE(B130),'EE Champ'!C:C,0),1)),INDIRECT("'EE Champ'!"&amp;ADDRESS(MATCH(VALUE(B130),'EE Champ'!C:C,0),2)))</f>
        <v>9</v>
      </c>
    </row>
    <row r="131" spans="1:12" ht="12.75" customHeight="1">
      <c r="A131" s="211"/>
      <c r="B131" s="119">
        <v>119</v>
      </c>
      <c r="C131" s="120" t="str">
        <f>VLOOKUP($B131,Startlist!$B:$H,2,FALSE)</f>
        <v>MV5</v>
      </c>
      <c r="D131" s="216" t="str">
        <f>VLOOKUP($B131,Startlist!$B:$H,3,FALSE)</f>
        <v>Timo Tooming</v>
      </c>
      <c r="E131" s="216" t="str">
        <f>VLOOKUP($B131,Startlist!$B:$H,4,FALSE)</f>
        <v>Karl Koosa</v>
      </c>
      <c r="F131" s="120" t="str">
        <f>VLOOKUP($B131,Startlist!$B:$H,5,FALSE)</f>
        <v>EST</v>
      </c>
      <c r="G131" s="216" t="str">
        <f>VLOOKUP($B131,Startlist!$B:$H,7,FALSE)</f>
        <v>Subaru Impreza</v>
      </c>
      <c r="H131" s="227">
        <f>IF(ISERROR(VLOOKUP(L131,'Champ Classes'!I:J,2,FALSE)),0,VLOOKUP(L131,'Champ Classes'!I:J,2,FALSE))</f>
        <v>13</v>
      </c>
      <c r="I131" s="222">
        <f>A126</f>
        <v>18</v>
      </c>
      <c r="J131" s="223">
        <v>6</v>
      </c>
      <c r="K131" s="226">
        <f>H126</f>
        <v>22</v>
      </c>
      <c r="L131" s="225">
        <f ca="1">IF(C131="MV1",INDIRECT("'EE Champ'!"&amp;ADDRESS(MATCH(VALUE(B131),'EE Champ'!C:C,0),1)),INDIRECT("'EE Champ'!"&amp;ADDRESS(MATCH(VALUE(B131),'EE Champ'!C:C,0),2)))</f>
        <v>7</v>
      </c>
    </row>
    <row r="132" spans="1:12" ht="12.75" customHeight="1">
      <c r="A132" s="211"/>
      <c r="B132" s="119"/>
      <c r="C132" s="120"/>
      <c r="D132" s="115"/>
      <c r="E132" s="115"/>
      <c r="F132" s="120"/>
      <c r="G132" s="216"/>
      <c r="H132" s="208"/>
      <c r="I132" s="222">
        <f>A126</f>
        <v>18</v>
      </c>
      <c r="J132" s="223">
        <v>20</v>
      </c>
      <c r="K132" s="226">
        <f>H126</f>
        <v>22</v>
      </c>
      <c r="L132" s="225"/>
    </row>
    <row r="133" spans="1:12" ht="12.75" customHeight="1">
      <c r="A133" s="217">
        <v>19</v>
      </c>
      <c r="B133" s="218" t="str">
        <f>VLOOKUP($B135,Startlist!$B:$H,6,FALSE)</f>
        <v>TEHASE AUTO</v>
      </c>
      <c r="C133" s="219"/>
      <c r="D133" s="220"/>
      <c r="E133" s="220"/>
      <c r="F133" s="219"/>
      <c r="G133" s="221"/>
      <c r="H133" s="241">
        <f>IF(ISERROR(LARGE(H135:H135,1)),0,LARGE(H135:H135,1))+IF(ISERROR(LARGE(H135:H135,2)),0,LARGE(H135:H135,2))+IF(ISERROR(LARGE(H135:H135,3)),0,LARGE(H135:H135,3))</f>
        <v>21</v>
      </c>
      <c r="I133" s="222">
        <f>A133</f>
        <v>19</v>
      </c>
      <c r="J133" s="223">
        <v>1</v>
      </c>
      <c r="K133" s="224">
        <f>H133</f>
        <v>21</v>
      </c>
      <c r="L133" s="225"/>
    </row>
    <row r="134" spans="1:12" ht="12.75" customHeight="1">
      <c r="A134" s="211"/>
      <c r="B134" s="119"/>
      <c r="C134" s="120"/>
      <c r="D134" s="115"/>
      <c r="E134" s="115"/>
      <c r="F134" s="120"/>
      <c r="G134" s="216"/>
      <c r="H134" s="208"/>
      <c r="I134" s="222">
        <f>A133</f>
        <v>19</v>
      </c>
      <c r="J134" s="223">
        <v>2</v>
      </c>
      <c r="K134" s="226">
        <f>H133</f>
        <v>21</v>
      </c>
      <c r="L134" s="225"/>
    </row>
    <row r="135" spans="1:12" ht="12.75" customHeight="1">
      <c r="A135" s="211"/>
      <c r="B135" s="119">
        <v>2</v>
      </c>
      <c r="C135" s="120" t="str">
        <f>VLOOKUP($B135,Startlist!$B:$H,2,FALSE)</f>
        <v>MV2</v>
      </c>
      <c r="D135" s="216" t="str">
        <f>VLOOKUP($B135,Startlist!$B:$H,3,FALSE)</f>
        <v>Raul Jeets</v>
      </c>
      <c r="E135" s="216" t="str">
        <f>VLOOKUP($B135,Startlist!$B:$H,4,FALSE)</f>
        <v>Andrus Toom</v>
      </c>
      <c r="F135" s="120" t="str">
        <f>VLOOKUP($B135,Startlist!$B:$H,5,FALSE)</f>
        <v>EST</v>
      </c>
      <c r="G135" s="216" t="str">
        <f>VLOOKUP($B135,Startlist!$B:$H,7,FALSE)</f>
        <v>Skoda Fabia R5</v>
      </c>
      <c r="H135" s="227">
        <f>IF(ISERROR(VLOOKUP(L135,'Champ Classes'!I:J,2,FALSE)),0,VLOOKUP(L135,'Champ Classes'!I:J,2,FALSE))</f>
        <v>21</v>
      </c>
      <c r="I135" s="222">
        <f>A133</f>
        <v>19</v>
      </c>
      <c r="J135" s="223">
        <v>3</v>
      </c>
      <c r="K135" s="226">
        <f>H133</f>
        <v>21</v>
      </c>
      <c r="L135" s="225">
        <f ca="1">IF(C135="MV1",INDIRECT("'EE Champ'!"&amp;ADDRESS(MATCH(VALUE(B135),'EE Champ'!C:C,0),1)),INDIRECT("'EE Champ'!"&amp;ADDRESS(MATCH(VALUE(B135),'EE Champ'!C:C,0),2)))</f>
        <v>3</v>
      </c>
    </row>
    <row r="136" spans="1:12" ht="12.75" customHeight="1">
      <c r="A136" s="211"/>
      <c r="B136" s="119"/>
      <c r="C136" s="120"/>
      <c r="D136" s="115"/>
      <c r="E136" s="115"/>
      <c r="F136" s="120"/>
      <c r="G136" s="216"/>
      <c r="H136" s="208"/>
      <c r="I136" s="222">
        <f>A133</f>
        <v>19</v>
      </c>
      <c r="J136" s="223">
        <v>20</v>
      </c>
      <c r="K136" s="226">
        <f>H133</f>
        <v>21</v>
      </c>
      <c r="L136" s="225"/>
    </row>
    <row r="137" spans="1:12" ht="12.75" customHeight="1">
      <c r="A137" s="217">
        <v>20</v>
      </c>
      <c r="B137" s="218" t="str">
        <f>VLOOKUP($B139,Startlist!$B:$H,6,FALSE)</f>
        <v>BTR RACING 2</v>
      </c>
      <c r="C137" s="219"/>
      <c r="D137" s="220"/>
      <c r="E137" s="220"/>
      <c r="F137" s="219"/>
      <c r="G137" s="221"/>
      <c r="H137" s="241">
        <f>IF(ISERROR(LARGE(H139:H141,1)),0,LARGE(H139:H141,1))+IF(ISERROR(LARGE(H139:H141,2)),0,LARGE(H139:H141,2))+IF(ISERROR(LARGE(H139:H141,3)),0,LARGE(H139:H141,3))</f>
        <v>20</v>
      </c>
      <c r="I137" s="222">
        <f>A137</f>
        <v>20</v>
      </c>
      <c r="J137" s="223">
        <v>1</v>
      </c>
      <c r="K137" s="224">
        <f>H137</f>
        <v>20</v>
      </c>
      <c r="L137" s="225"/>
    </row>
    <row r="138" spans="1:12" ht="12.75" customHeight="1">
      <c r="A138" s="211"/>
      <c r="B138" s="119"/>
      <c r="C138" s="120"/>
      <c r="D138" s="115"/>
      <c r="E138" s="115"/>
      <c r="F138" s="120"/>
      <c r="G138" s="216"/>
      <c r="H138" s="208"/>
      <c r="I138" s="222">
        <f>A137</f>
        <v>20</v>
      </c>
      <c r="J138" s="223">
        <v>2</v>
      </c>
      <c r="K138" s="226">
        <f>H137</f>
        <v>20</v>
      </c>
      <c r="L138" s="225"/>
    </row>
    <row r="139" spans="1:12" ht="12.75" customHeight="1">
      <c r="A139" s="211"/>
      <c r="B139" s="119">
        <v>77</v>
      </c>
      <c r="C139" s="120" t="str">
        <f>VLOOKUP($B139,Startlist!$B:$H,2,FALSE)</f>
        <v>MV6</v>
      </c>
      <c r="D139" s="216" t="str">
        <f>VLOOKUP($B139,Startlist!$B:$H,3,FALSE)</f>
        <v>Mihkel Mändla</v>
      </c>
      <c r="E139" s="216" t="str">
        <f>VLOOKUP($B139,Startlist!$B:$H,4,FALSE)</f>
        <v>Kaur Teder</v>
      </c>
      <c r="F139" s="120" t="str">
        <f>VLOOKUP($B139,Startlist!$B:$H,5,FALSE)</f>
        <v>EST</v>
      </c>
      <c r="G139" s="216" t="str">
        <f>VLOOKUP($B139,Startlist!$B:$H,7,FALSE)</f>
        <v>BMW M3</v>
      </c>
      <c r="H139" s="227">
        <f>IF(ISERROR(VLOOKUP(L139,'Champ Classes'!I:J,2,FALSE)),0,VLOOKUP(L139,'Champ Classes'!I:J,2,FALSE))</f>
        <v>7</v>
      </c>
      <c r="I139" s="222">
        <f>A137</f>
        <v>20</v>
      </c>
      <c r="J139" s="223">
        <v>3</v>
      </c>
      <c r="K139" s="226">
        <f>H137</f>
        <v>20</v>
      </c>
      <c r="L139" s="225">
        <f ca="1">IF(C139="MV1",INDIRECT("'EE Champ'!"&amp;ADDRESS(MATCH(VALUE(B139),'EE Champ'!C:C,0),1)),INDIRECT("'EE Champ'!"&amp;ADDRESS(MATCH(VALUE(B139),'EE Champ'!C:C,0),2)))</f>
        <v>10</v>
      </c>
    </row>
    <row r="140" spans="1:12" ht="12.75" customHeight="1">
      <c r="A140" s="211"/>
      <c r="B140" s="119">
        <v>78</v>
      </c>
      <c r="C140" s="120" t="str">
        <f>VLOOKUP($B140,Startlist!$B:$H,2,FALSE)</f>
        <v>MV6</v>
      </c>
      <c r="D140" s="216" t="str">
        <f>VLOOKUP($B140,Startlist!$B:$H,3,FALSE)</f>
        <v>Argo Kuutok</v>
      </c>
      <c r="E140" s="216" t="str">
        <f>VLOOKUP($B140,Startlist!$B:$H,4,FALSE)</f>
        <v>Vallo Pleesi</v>
      </c>
      <c r="F140" s="120" t="str">
        <f>VLOOKUP($B140,Startlist!$B:$H,5,FALSE)</f>
        <v>EST</v>
      </c>
      <c r="G140" s="216" t="str">
        <f>VLOOKUP($B140,Startlist!$B:$H,7,FALSE)</f>
        <v>BMW M3</v>
      </c>
      <c r="H140" s="227">
        <f>IF(ISERROR(VLOOKUP(L140,'Champ Classes'!I:J,2,FALSE)),0,VLOOKUP(L140,'Champ Classes'!I:J,2,FALSE))</f>
        <v>13</v>
      </c>
      <c r="I140" s="222">
        <f>A137</f>
        <v>20</v>
      </c>
      <c r="J140" s="223">
        <v>4</v>
      </c>
      <c r="K140" s="226">
        <f>H137</f>
        <v>20</v>
      </c>
      <c r="L140" s="225">
        <f ca="1">IF(C140="MV1",INDIRECT("'EE Champ'!"&amp;ADDRESS(MATCH(VALUE(B140),'EE Champ'!C:C,0),1)),INDIRECT("'EE Champ'!"&amp;ADDRESS(MATCH(VALUE(B140),'EE Champ'!C:C,0),2)))</f>
        <v>7</v>
      </c>
    </row>
    <row r="141" spans="1:12" ht="12.75" customHeight="1">
      <c r="A141" s="211"/>
      <c r="B141" s="119">
        <v>106</v>
      </c>
      <c r="C141" s="120" t="str">
        <f>VLOOKUP($B141,Startlist!$B:$H,2,FALSE)</f>
        <v>MV6</v>
      </c>
      <c r="D141" s="216" t="str">
        <f>VLOOKUP($B141,Startlist!$B:$H,3,FALSE)</f>
        <v>Ott Kuurberg</v>
      </c>
      <c r="E141" s="216" t="str">
        <f>VLOOKUP($B141,Startlist!$B:$H,4,FALSE)</f>
        <v>Saimon Köst</v>
      </c>
      <c r="F141" s="120" t="str">
        <f>VLOOKUP($B141,Startlist!$B:$H,5,FALSE)</f>
        <v>EST</v>
      </c>
      <c r="G141" s="216" t="str">
        <f>VLOOKUP($B141,Startlist!$B:$H,7,FALSE)</f>
        <v>BMW 330</v>
      </c>
      <c r="H141" s="227">
        <f>IF(ISERROR(VLOOKUP(L141,'Champ Classes'!I:J,2,FALSE)),0,VLOOKUP(L141,'Champ Classes'!I:J,2,FALSE))</f>
        <v>0</v>
      </c>
      <c r="I141" s="222">
        <f>A137</f>
        <v>20</v>
      </c>
      <c r="J141" s="223">
        <v>5</v>
      </c>
      <c r="K141" s="226">
        <f>H137</f>
        <v>20</v>
      </c>
      <c r="L141" s="225">
        <f ca="1">IF(C141="MV1",INDIRECT("'EE Champ'!"&amp;ADDRESS(MATCH(VALUE(B141),'EE Champ'!C:C,0),1)),INDIRECT("'EE Champ'!"&amp;ADDRESS(MATCH(VALUE(B141),'EE Champ'!C:C,0),2)))</f>
        <v>0</v>
      </c>
    </row>
    <row r="142" spans="1:12" ht="12.75" customHeight="1">
      <c r="A142" s="211"/>
      <c r="B142" s="119"/>
      <c r="C142" s="120"/>
      <c r="D142" s="115"/>
      <c r="E142" s="115"/>
      <c r="F142" s="120"/>
      <c r="G142" s="216"/>
      <c r="H142" s="208"/>
      <c r="I142" s="222">
        <f>A137</f>
        <v>20</v>
      </c>
      <c r="J142" s="223">
        <v>20</v>
      </c>
      <c r="K142" s="226">
        <f>H137</f>
        <v>20</v>
      </c>
      <c r="L142" s="225"/>
    </row>
    <row r="143" spans="1:12" ht="12.75" customHeight="1">
      <c r="A143" s="217">
        <v>21</v>
      </c>
      <c r="B143" s="218" t="str">
        <f>VLOOKUP($B145,Startlist!$B:$H,6,FALSE)</f>
        <v>SK VILLU</v>
      </c>
      <c r="C143" s="219"/>
      <c r="D143" s="220"/>
      <c r="E143" s="220"/>
      <c r="F143" s="219"/>
      <c r="G143" s="221"/>
      <c r="H143" s="241">
        <f>IF(ISERROR(LARGE(H145:H148,1)),0,LARGE(H145:H148,1))+IF(ISERROR(LARGE(H145:H148,2)),0,LARGE(H145:H148,2))+IF(ISERROR(LARGE(H145:H148,3)),0,LARGE(H145:H148,3))</f>
        <v>20</v>
      </c>
      <c r="I143" s="222">
        <f>A143</f>
        <v>21</v>
      </c>
      <c r="J143" s="223">
        <v>1</v>
      </c>
      <c r="K143" s="224">
        <f>H143</f>
        <v>20</v>
      </c>
      <c r="L143" s="225"/>
    </row>
    <row r="144" spans="1:12" ht="12.75" customHeight="1">
      <c r="A144" s="211"/>
      <c r="B144" s="119"/>
      <c r="C144" s="120"/>
      <c r="D144" s="115"/>
      <c r="E144" s="115"/>
      <c r="F144" s="120"/>
      <c r="G144" s="216"/>
      <c r="H144" s="208"/>
      <c r="I144" s="222">
        <f>A143</f>
        <v>21</v>
      </c>
      <c r="J144" s="223">
        <v>2</v>
      </c>
      <c r="K144" s="226">
        <f>H143</f>
        <v>20</v>
      </c>
      <c r="L144" s="225"/>
    </row>
    <row r="145" spans="1:12" ht="12.75" customHeight="1">
      <c r="A145" s="211"/>
      <c r="B145" s="119">
        <v>74</v>
      </c>
      <c r="C145" s="120" t="str">
        <f>VLOOKUP($B145,Startlist!$B:$H,2,FALSE)</f>
        <v>MV8</v>
      </c>
      <c r="D145" s="216" t="str">
        <f>VLOOKUP($B145,Startlist!$B:$H,3,FALSE)</f>
        <v>Marko Mättik</v>
      </c>
      <c r="E145" s="216" t="str">
        <f>VLOOKUP($B145,Startlist!$B:$H,4,FALSE)</f>
        <v>Fred Nelma</v>
      </c>
      <c r="F145" s="120" t="str">
        <f>VLOOKUP($B145,Startlist!$B:$H,5,FALSE)</f>
        <v>EST</v>
      </c>
      <c r="G145" s="216" t="str">
        <f>VLOOKUP($B145,Startlist!$B:$H,7,FALSE)</f>
        <v>LADA VFTS</v>
      </c>
      <c r="H145" s="227">
        <f>IF(ISERROR(VLOOKUP(L145,'Champ Classes'!I:J,2,FALSE)),0,VLOOKUP(L145,'Champ Classes'!I:J,2,FALSE))</f>
        <v>7</v>
      </c>
      <c r="I145" s="222">
        <f>A143</f>
        <v>21</v>
      </c>
      <c r="J145" s="223">
        <v>3</v>
      </c>
      <c r="K145" s="226">
        <f>H143</f>
        <v>20</v>
      </c>
      <c r="L145" s="225">
        <f ca="1">IF(C145="MV1",INDIRECT("'EE Champ'!"&amp;ADDRESS(MATCH(VALUE(B145),'EE Champ'!C:C,0),1)),INDIRECT("'EE Champ'!"&amp;ADDRESS(MATCH(VALUE(B145),'EE Champ'!C:C,0),2)))</f>
        <v>10</v>
      </c>
    </row>
    <row r="146" spans="1:12" ht="12.75" customHeight="1">
      <c r="A146" s="211"/>
      <c r="B146" s="119">
        <v>109</v>
      </c>
      <c r="C146" s="120" t="str">
        <f>VLOOKUP($B146,Startlist!$B:$H,2,FALSE)</f>
        <v>MV6</v>
      </c>
      <c r="D146" s="216" t="str">
        <f>VLOOKUP($B146,Startlist!$B:$H,3,FALSE)</f>
        <v>Mihkel Vaher</v>
      </c>
      <c r="E146" s="216" t="str">
        <f>VLOOKUP($B146,Startlist!$B:$H,4,FALSE)</f>
        <v>Indrek Kuller</v>
      </c>
      <c r="F146" s="120" t="str">
        <f>VLOOKUP($B146,Startlist!$B:$H,5,FALSE)</f>
        <v>EST</v>
      </c>
      <c r="G146" s="216" t="str">
        <f>VLOOKUP($B146,Startlist!$B:$H,7,FALSE)</f>
        <v>BMW 325</v>
      </c>
      <c r="H146" s="227">
        <f>IF(ISERROR(VLOOKUP(L146,'Champ Classes'!I:J,2,FALSE)),0,VLOOKUP(L146,'Champ Classes'!I:J,2,FALSE))</f>
        <v>0</v>
      </c>
      <c r="I146" s="222">
        <f>A143</f>
        <v>21</v>
      </c>
      <c r="J146" s="223">
        <v>4</v>
      </c>
      <c r="K146" s="226">
        <f>H143</f>
        <v>20</v>
      </c>
      <c r="L146" s="225">
        <f ca="1">IF(C146="MV1",INDIRECT("'EE Champ'!"&amp;ADDRESS(MATCH(VALUE(B146),'EE Champ'!C:C,0),1)),INDIRECT("'EE Champ'!"&amp;ADDRESS(MATCH(VALUE(B146),'EE Champ'!C:C,0),2)))</f>
        <v>21</v>
      </c>
    </row>
    <row r="147" spans="1:12" ht="12.75" customHeight="1">
      <c r="A147" s="211"/>
      <c r="B147" s="119">
        <v>113</v>
      </c>
      <c r="C147" s="120" t="str">
        <f>VLOOKUP($B147,Startlist!$B:$H,2,FALSE)</f>
        <v>MV7</v>
      </c>
      <c r="D147" s="216" t="str">
        <f>VLOOKUP($B147,Startlist!$B:$H,3,FALSE)</f>
        <v>Rauno Ollema</v>
      </c>
      <c r="E147" s="216" t="str">
        <f>VLOOKUP($B147,Startlist!$B:$H,4,FALSE)</f>
        <v>Kristjan Must</v>
      </c>
      <c r="F147" s="120" t="str">
        <f>VLOOKUP($B147,Startlist!$B:$H,5,FALSE)</f>
        <v>EST</v>
      </c>
      <c r="G147" s="216" t="str">
        <f>VLOOKUP($B147,Startlist!$B:$H,7,FALSE)</f>
        <v>BMW Compact E36</v>
      </c>
      <c r="H147" s="227">
        <f>IF(ISERROR(VLOOKUP(L147,'Champ Classes'!I:J,2,FALSE)),0,VLOOKUP(L147,'Champ Classes'!I:J,2,FALSE))</f>
        <v>13</v>
      </c>
      <c r="I147" s="222">
        <f>A143</f>
        <v>21</v>
      </c>
      <c r="J147" s="223">
        <v>5</v>
      </c>
      <c r="K147" s="226">
        <f>H143</f>
        <v>20</v>
      </c>
      <c r="L147" s="225">
        <f ca="1">IF(C147="MV1",INDIRECT("'EE Champ'!"&amp;ADDRESS(MATCH(VALUE(B147),'EE Champ'!C:C,0),1)),INDIRECT("'EE Champ'!"&amp;ADDRESS(MATCH(VALUE(B147),'EE Champ'!C:C,0),2)))</f>
        <v>7</v>
      </c>
    </row>
    <row r="148" spans="1:12" ht="12.75" customHeight="1">
      <c r="A148" s="211"/>
      <c r="B148" s="119">
        <v>124</v>
      </c>
      <c r="C148" s="120" t="str">
        <f>VLOOKUP($B148,Startlist!$B:$H,2,FALSE)</f>
        <v>MV9</v>
      </c>
      <c r="D148" s="216" t="str">
        <f>VLOOKUP($B148,Startlist!$B:$H,3,FALSE)</f>
        <v>Martin Kio</v>
      </c>
      <c r="E148" s="216" t="str">
        <f>VLOOKUP($B148,Startlist!$B:$H,4,FALSE)</f>
        <v>Jüri Lohk</v>
      </c>
      <c r="F148" s="120" t="str">
        <f>VLOOKUP($B148,Startlist!$B:$H,5,FALSE)</f>
        <v>EST</v>
      </c>
      <c r="G148" s="216" t="str">
        <f>VLOOKUP($B148,Startlist!$B:$H,7,FALSE)</f>
        <v>Gaz 51</v>
      </c>
      <c r="H148" s="227">
        <f>IF(ISERROR(VLOOKUP(L148,'Champ Classes'!I:J,2,FALSE)),0,VLOOKUP(L148,'Champ Classes'!I:J,2,FALSE))</f>
        <v>0</v>
      </c>
      <c r="I148" s="222">
        <f>A143</f>
        <v>21</v>
      </c>
      <c r="J148" s="223">
        <v>6</v>
      </c>
      <c r="K148" s="226">
        <f>H143</f>
        <v>20</v>
      </c>
      <c r="L148" s="225">
        <f ca="1">IF(C148="MV1",INDIRECT("'EE Champ'!"&amp;ADDRESS(MATCH(VALUE(B148),'EE Champ'!C:C,0),1)),INDIRECT("'EE Champ'!"&amp;ADDRESS(MATCH(VALUE(B148),'EE Champ'!C:C,0),2)))</f>
        <v>0</v>
      </c>
    </row>
    <row r="149" spans="1:12" ht="12.75" customHeight="1">
      <c r="A149" s="211"/>
      <c r="B149" s="119"/>
      <c r="C149" s="120"/>
      <c r="D149" s="115"/>
      <c r="E149" s="115"/>
      <c r="F149" s="120"/>
      <c r="G149" s="216"/>
      <c r="H149" s="208"/>
      <c r="I149" s="222">
        <f>A143</f>
        <v>21</v>
      </c>
      <c r="J149" s="223">
        <v>20</v>
      </c>
      <c r="K149" s="226">
        <f>H143</f>
        <v>20</v>
      </c>
      <c r="L149" s="225"/>
    </row>
    <row r="150" spans="1:12" ht="12.75" customHeight="1">
      <c r="A150" s="217">
        <v>22</v>
      </c>
      <c r="B150" s="218" t="str">
        <f>VLOOKUP($B152,Startlist!$B:$H,6,FALSE)</f>
        <v>ERKI SPORT</v>
      </c>
      <c r="C150" s="219"/>
      <c r="D150" s="220"/>
      <c r="E150" s="220"/>
      <c r="F150" s="219"/>
      <c r="G150" s="221"/>
      <c r="H150" s="241">
        <f>IF(ISERROR(LARGE(H152:H152,1)),0,LARGE(H152:H152,1))+IF(ISERROR(LARGE(H152:H152,2)),0,LARGE(H152:H152,2))+IF(ISERROR(LARGE(H152:H152,3)),0,LARGE(H152:H152,3))</f>
        <v>19</v>
      </c>
      <c r="I150" s="222">
        <f>A150</f>
        <v>22</v>
      </c>
      <c r="J150" s="223">
        <v>1</v>
      </c>
      <c r="K150" s="224">
        <f>H150</f>
        <v>19</v>
      </c>
      <c r="L150" s="225"/>
    </row>
    <row r="151" spans="1:12" ht="12.75" customHeight="1">
      <c r="A151" s="211"/>
      <c r="B151" s="119"/>
      <c r="C151" s="120"/>
      <c r="D151" s="115"/>
      <c r="E151" s="115"/>
      <c r="F151" s="120"/>
      <c r="G151" s="216"/>
      <c r="H151" s="208"/>
      <c r="I151" s="222">
        <f>A150</f>
        <v>22</v>
      </c>
      <c r="J151" s="223">
        <v>2</v>
      </c>
      <c r="K151" s="226">
        <f>H150</f>
        <v>19</v>
      </c>
      <c r="L151" s="225"/>
    </row>
    <row r="152" spans="1:12" ht="12.75" customHeight="1">
      <c r="A152" s="211"/>
      <c r="B152" s="119">
        <v>87</v>
      </c>
      <c r="C152" s="120" t="str">
        <f>VLOOKUP($B152,Startlist!$B:$H,2,FALSE)</f>
        <v>MV7</v>
      </c>
      <c r="D152" s="216" t="str">
        <f>VLOOKUP($B152,Startlist!$B:$H,3,FALSE)</f>
        <v>Janar Lehtniit</v>
      </c>
      <c r="E152" s="216" t="str">
        <f>VLOOKUP($B152,Startlist!$B:$H,4,FALSE)</f>
        <v>Paavo Pajuväli</v>
      </c>
      <c r="F152" s="120" t="str">
        <f>VLOOKUP($B152,Startlist!$B:$H,5,FALSE)</f>
        <v>EST</v>
      </c>
      <c r="G152" s="216" t="str">
        <f>VLOOKUP($B152,Startlist!$B:$H,7,FALSE)</f>
        <v>Ford Escort RS2000</v>
      </c>
      <c r="H152" s="227">
        <f>IF(ISERROR(VLOOKUP(L152,'Champ Classes'!I:J,2,FALSE)),0,VLOOKUP(L152,'Champ Classes'!I:J,2,FALSE))</f>
        <v>19</v>
      </c>
      <c r="I152" s="222">
        <f>A150</f>
        <v>22</v>
      </c>
      <c r="J152" s="223">
        <v>3</v>
      </c>
      <c r="K152" s="226">
        <f>H150</f>
        <v>19</v>
      </c>
      <c r="L152" s="225">
        <f ca="1">IF(C152="MV1",INDIRECT("'EE Champ'!"&amp;ADDRESS(MATCH(VALUE(B152),'EE Champ'!C:C,0),1)),INDIRECT("'EE Champ'!"&amp;ADDRESS(MATCH(VALUE(B152),'EE Champ'!C:C,0),2)))</f>
        <v>4</v>
      </c>
    </row>
    <row r="153" spans="1:12" ht="12.75" customHeight="1">
      <c r="A153" s="211"/>
      <c r="B153" s="119"/>
      <c r="C153" s="120"/>
      <c r="D153" s="115"/>
      <c r="E153" s="115"/>
      <c r="F153" s="120"/>
      <c r="G153" s="216"/>
      <c r="H153" s="208"/>
      <c r="I153" s="222">
        <f>A150</f>
        <v>22</v>
      </c>
      <c r="J153" s="223">
        <v>20</v>
      </c>
      <c r="K153" s="226">
        <f>H150</f>
        <v>19</v>
      </c>
      <c r="L153" s="225"/>
    </row>
    <row r="154" spans="1:12" ht="12.75" customHeight="1">
      <c r="A154" s="217">
        <v>23</v>
      </c>
      <c r="B154" s="218" t="str">
        <f>VLOOKUP($B156,Startlist!$B:$H,6,FALSE)</f>
        <v>KAUR MOTORSPORT</v>
      </c>
      <c r="C154" s="219"/>
      <c r="D154" s="220"/>
      <c r="E154" s="220"/>
      <c r="F154" s="219"/>
      <c r="G154" s="221"/>
      <c r="H154" s="241">
        <f>IF(ISERROR(LARGE(H156:H160,1)),0,LARGE(H156:H160,1))+IF(ISERROR(LARGE(H156:H160,2)),0,LARGE(H156:H160,2))+IF(ISERROR(LARGE(H156:H160,3)),0,LARGE(H156:H160,3))</f>
        <v>19</v>
      </c>
      <c r="I154" s="222">
        <f>A154</f>
        <v>23</v>
      </c>
      <c r="J154" s="223">
        <v>1</v>
      </c>
      <c r="K154" s="224">
        <f>H154</f>
        <v>19</v>
      </c>
      <c r="L154" s="225"/>
    </row>
    <row r="155" spans="1:12" ht="12.75" customHeight="1">
      <c r="A155" s="211"/>
      <c r="B155" s="119"/>
      <c r="C155" s="120"/>
      <c r="D155" s="115"/>
      <c r="E155" s="115"/>
      <c r="F155" s="120"/>
      <c r="G155" s="216"/>
      <c r="H155" s="208"/>
      <c r="I155" s="222">
        <f>A154</f>
        <v>23</v>
      </c>
      <c r="J155" s="223">
        <v>2</v>
      </c>
      <c r="K155" s="226">
        <f>H154</f>
        <v>19</v>
      </c>
      <c r="L155" s="225"/>
    </row>
    <row r="156" spans="1:12" ht="12.75" customHeight="1">
      <c r="A156" s="211"/>
      <c r="B156" s="119">
        <v>20</v>
      </c>
      <c r="C156" s="120" t="str">
        <f>VLOOKUP($B156,Startlist!$B:$H,2,FALSE)</f>
        <v>MV6</v>
      </c>
      <c r="D156" s="216" t="str">
        <f>VLOOKUP($B156,Startlist!$B:$H,3,FALSE)</f>
        <v>Martin Absalon</v>
      </c>
      <c r="E156" s="216" t="str">
        <f>VLOOKUP($B156,Startlist!$B:$H,4,FALSE)</f>
        <v>Jakko Viilo</v>
      </c>
      <c r="F156" s="120" t="str">
        <f>VLOOKUP($B156,Startlist!$B:$H,5,FALSE)</f>
        <v>EST</v>
      </c>
      <c r="G156" s="216" t="str">
        <f>VLOOKUP($B156,Startlist!$B:$H,7,FALSE)</f>
        <v>BMW M3</v>
      </c>
      <c r="H156" s="227">
        <f>IF(ISERROR(VLOOKUP(L156,'Champ Classes'!I:J,2,FALSE)),0,VLOOKUP(L156,'Champ Classes'!I:J,2,FALSE))</f>
        <v>0</v>
      </c>
      <c r="I156" s="222">
        <f>A154</f>
        <v>23</v>
      </c>
      <c r="J156" s="223">
        <v>3</v>
      </c>
      <c r="K156" s="226">
        <f>H154</f>
        <v>19</v>
      </c>
      <c r="L156" s="225">
        <f ca="1">IF(C156="MV1",INDIRECT("'EE Champ'!"&amp;ADDRESS(MATCH(VALUE(B156),'EE Champ'!C:C,0),1)),INDIRECT("'EE Champ'!"&amp;ADDRESS(MATCH(VALUE(B156),'EE Champ'!C:C,0),2)))</f>
        <v>20</v>
      </c>
    </row>
    <row r="157" spans="1:12" ht="12.75" customHeight="1">
      <c r="A157" s="211"/>
      <c r="B157" s="119">
        <v>80</v>
      </c>
      <c r="C157" s="120" t="str">
        <f>VLOOKUP($B157,Startlist!$B:$H,2,FALSE)</f>
        <v>MV6</v>
      </c>
      <c r="D157" s="216" t="str">
        <f>VLOOKUP($B157,Startlist!$B:$H,3,FALSE)</f>
        <v>Frederik Annus</v>
      </c>
      <c r="E157" s="216" t="str">
        <f>VLOOKUP($B157,Startlist!$B:$H,4,FALSE)</f>
        <v>Mihkel Reinkubjas</v>
      </c>
      <c r="F157" s="120" t="str">
        <f>VLOOKUP($B157,Startlist!$B:$H,5,FALSE)</f>
        <v>EST</v>
      </c>
      <c r="G157" s="216" t="str">
        <f>VLOOKUP($B157,Startlist!$B:$H,7,FALSE)</f>
        <v>BMW 328</v>
      </c>
      <c r="H157" s="227">
        <f>IF(ISERROR(VLOOKUP(L157,'Champ Classes'!I:J,2,FALSE)),0,VLOOKUP(L157,'Champ Classes'!I:J,2,FALSE))</f>
        <v>0</v>
      </c>
      <c r="I157" s="222">
        <f>A154</f>
        <v>23</v>
      </c>
      <c r="J157" s="223">
        <v>4</v>
      </c>
      <c r="K157" s="226">
        <f>H154</f>
        <v>19</v>
      </c>
      <c r="L157" s="225">
        <f ca="1">IF(C157="MV1",INDIRECT("'EE Champ'!"&amp;ADDRESS(MATCH(VALUE(B157),'EE Champ'!C:C,0),1)),INDIRECT("'EE Champ'!"&amp;ADDRESS(MATCH(VALUE(B157),'EE Champ'!C:C,0),2)))</f>
        <v>0</v>
      </c>
    </row>
    <row r="158" spans="1:12" ht="12.75" customHeight="1">
      <c r="A158" s="211"/>
      <c r="B158" s="119">
        <v>91</v>
      </c>
      <c r="C158" s="120" t="str">
        <f>VLOOKUP($B158,Startlist!$B:$H,2,FALSE)</f>
        <v>MV8</v>
      </c>
      <c r="D158" s="216" t="str">
        <f>VLOOKUP($B158,Startlist!$B:$H,3,FALSE)</f>
        <v>Raigo Vilbiks</v>
      </c>
      <c r="E158" s="216" t="str">
        <f>VLOOKUP($B158,Startlist!$B:$H,4,FALSE)</f>
        <v>Hellu Smorodin</v>
      </c>
      <c r="F158" s="120" t="str">
        <f>VLOOKUP($B158,Startlist!$B:$H,5,FALSE)</f>
        <v>EST</v>
      </c>
      <c r="G158" s="216" t="str">
        <f>VLOOKUP($B158,Startlist!$B:$H,7,FALSE)</f>
        <v>Lada Samara</v>
      </c>
      <c r="H158" s="227">
        <f>IF(ISERROR(VLOOKUP(L158,'Champ Classes'!I:J,2,FALSE)),0,VLOOKUP(L158,'Champ Classes'!I:J,2,FALSE))</f>
        <v>15</v>
      </c>
      <c r="I158" s="222">
        <f>A154</f>
        <v>23</v>
      </c>
      <c r="J158" s="223">
        <v>5</v>
      </c>
      <c r="K158" s="226">
        <f>H154</f>
        <v>19</v>
      </c>
      <c r="L158" s="225">
        <f ca="1">IF(C158="MV1",INDIRECT("'EE Champ'!"&amp;ADDRESS(MATCH(VALUE(B158),'EE Champ'!C:C,0),1)),INDIRECT("'EE Champ'!"&amp;ADDRESS(MATCH(VALUE(B158),'EE Champ'!C:C,0),2)))</f>
        <v>6</v>
      </c>
    </row>
    <row r="159" spans="1:12" ht="12.75" customHeight="1">
      <c r="A159" s="211"/>
      <c r="B159" s="119">
        <v>98</v>
      </c>
      <c r="C159" s="120" t="str">
        <f>VLOOKUP($B159,Startlist!$B:$H,2,FALSE)</f>
        <v>MV6</v>
      </c>
      <c r="D159" s="216" t="str">
        <f>VLOOKUP($B159,Startlist!$B:$H,3,FALSE)</f>
        <v>Ants Uustalu</v>
      </c>
      <c r="E159" s="216" t="str">
        <f>VLOOKUP($B159,Startlist!$B:$H,4,FALSE)</f>
        <v>Jaan Ohtra</v>
      </c>
      <c r="F159" s="120" t="str">
        <f>VLOOKUP($B159,Startlist!$B:$H,5,FALSE)</f>
        <v>EST</v>
      </c>
      <c r="G159" s="216" t="str">
        <f>VLOOKUP($B159,Startlist!$B:$H,7,FALSE)</f>
        <v>BMW Coupe</v>
      </c>
      <c r="H159" s="227">
        <f>IF(ISERROR(VLOOKUP(L159,'Champ Classes'!I:J,2,FALSE)),0,VLOOKUP(L159,'Champ Classes'!I:J,2,FALSE))</f>
        <v>0</v>
      </c>
      <c r="I159" s="222">
        <f>A154</f>
        <v>23</v>
      </c>
      <c r="J159" s="223">
        <v>6</v>
      </c>
      <c r="K159" s="226">
        <f>H154</f>
        <v>19</v>
      </c>
      <c r="L159" s="225">
        <f ca="1">IF(C159="MV1",INDIRECT("'EE Champ'!"&amp;ADDRESS(MATCH(VALUE(B159),'EE Champ'!C:C,0),1)),INDIRECT("'EE Champ'!"&amp;ADDRESS(MATCH(VALUE(B159),'EE Champ'!C:C,0),2)))</f>
        <v>16</v>
      </c>
    </row>
    <row r="160" spans="1:12" ht="12.75" customHeight="1">
      <c r="A160" s="211"/>
      <c r="B160" s="119">
        <v>116</v>
      </c>
      <c r="C160" s="120" t="str">
        <f>VLOOKUP($B160,Startlist!$B:$H,2,FALSE)</f>
        <v>MV6</v>
      </c>
      <c r="D160" s="216" t="str">
        <f>VLOOKUP($B160,Startlist!$B:$H,3,FALSE)</f>
        <v>Maero Pruul</v>
      </c>
      <c r="E160" s="216" t="str">
        <f>VLOOKUP($B160,Startlist!$B:$H,4,FALSE)</f>
        <v>Karel Kastein</v>
      </c>
      <c r="F160" s="120" t="str">
        <f>VLOOKUP($B160,Startlist!$B:$H,5,FALSE)</f>
        <v>EST</v>
      </c>
      <c r="G160" s="216" t="str">
        <f>VLOOKUP($B160,Startlist!$B:$H,7,FALSE)</f>
        <v>BMW Compact</v>
      </c>
      <c r="H160" s="227">
        <f>IF(ISERROR(VLOOKUP(L160,'Champ Classes'!I:J,2,FALSE)),0,VLOOKUP(L160,'Champ Classes'!I:J,2,FALSE))</f>
        <v>4</v>
      </c>
      <c r="I160" s="222">
        <f>A154</f>
        <v>23</v>
      </c>
      <c r="J160" s="223">
        <v>7</v>
      </c>
      <c r="K160" s="226">
        <f>H154</f>
        <v>19</v>
      </c>
      <c r="L160" s="225">
        <f ca="1">IF(C160="MV1",INDIRECT("'EE Champ'!"&amp;ADDRESS(MATCH(VALUE(B160),'EE Champ'!C:C,0),1)),INDIRECT("'EE Champ'!"&amp;ADDRESS(MATCH(VALUE(B160),'EE Champ'!C:C,0),2)))</f>
        <v>12</v>
      </c>
    </row>
    <row r="161" spans="1:12" ht="12.75" customHeight="1">
      <c r="A161" s="211"/>
      <c r="B161" s="119"/>
      <c r="C161" s="120"/>
      <c r="D161" s="115"/>
      <c r="E161" s="115"/>
      <c r="F161" s="120"/>
      <c r="G161" s="216"/>
      <c r="H161" s="208"/>
      <c r="I161" s="222">
        <f>A154</f>
        <v>23</v>
      </c>
      <c r="J161" s="223">
        <v>20</v>
      </c>
      <c r="K161" s="226">
        <f>H154</f>
        <v>19</v>
      </c>
      <c r="L161" s="225"/>
    </row>
    <row r="162" spans="1:12" ht="12.75" customHeight="1">
      <c r="A162" s="217">
        <v>24</v>
      </c>
      <c r="B162" s="218" t="str">
        <f>VLOOKUP($B164,Startlist!$B:$H,6,FALSE)</f>
        <v>VÄNDRA TSK</v>
      </c>
      <c r="C162" s="219"/>
      <c r="D162" s="220"/>
      <c r="E162" s="220"/>
      <c r="F162" s="219"/>
      <c r="G162" s="221"/>
      <c r="H162" s="241">
        <f>IF(ISERROR(LARGE(H164:H164,1)),0,LARGE(H164:H164,1))+IF(ISERROR(LARGE(H164:H164,2)),0,LARGE(H164:H164,2))+IF(ISERROR(LARGE(H164:H164,3)),0,LARGE(H164:H164,3))</f>
        <v>19</v>
      </c>
      <c r="I162" s="222">
        <f>A162</f>
        <v>24</v>
      </c>
      <c r="J162" s="223">
        <v>1</v>
      </c>
      <c r="K162" s="224">
        <f>H162</f>
        <v>19</v>
      </c>
      <c r="L162" s="225"/>
    </row>
    <row r="163" spans="1:12" ht="12.75" customHeight="1">
      <c r="A163" s="211"/>
      <c r="B163" s="119"/>
      <c r="C163" s="120"/>
      <c r="D163" s="115"/>
      <c r="E163" s="115"/>
      <c r="F163" s="120"/>
      <c r="G163" s="216"/>
      <c r="H163" s="208"/>
      <c r="I163" s="222">
        <f>A162</f>
        <v>24</v>
      </c>
      <c r="J163" s="223">
        <v>2</v>
      </c>
      <c r="K163" s="226">
        <f>H162</f>
        <v>19</v>
      </c>
      <c r="L163" s="225"/>
    </row>
    <row r="164" spans="1:12" ht="12.75" customHeight="1">
      <c r="A164" s="211"/>
      <c r="B164" s="119">
        <v>105</v>
      </c>
      <c r="C164" s="120" t="str">
        <f>VLOOKUP($B164,Startlist!$B:$H,2,FALSE)</f>
        <v>MV8</v>
      </c>
      <c r="D164" s="216" t="str">
        <f>VLOOKUP($B164,Startlist!$B:$H,3,FALSE)</f>
        <v>Priit Guljajev</v>
      </c>
      <c r="E164" s="216" t="str">
        <f>VLOOKUP($B164,Startlist!$B:$H,4,FALSE)</f>
        <v>Gerdi Guljajev</v>
      </c>
      <c r="F164" s="120" t="str">
        <f>VLOOKUP($B164,Startlist!$B:$H,5,FALSE)</f>
        <v>EST</v>
      </c>
      <c r="G164" s="216" t="str">
        <f>VLOOKUP($B164,Startlist!$B:$H,7,FALSE)</f>
        <v>Nissan Sunny</v>
      </c>
      <c r="H164" s="227">
        <f>IF(ISERROR(VLOOKUP(L164,'Champ Classes'!I:J,2,FALSE)),0,VLOOKUP(L164,'Champ Classes'!I:J,2,FALSE))</f>
        <v>19</v>
      </c>
      <c r="I164" s="222">
        <f>A162</f>
        <v>24</v>
      </c>
      <c r="J164" s="223">
        <v>3</v>
      </c>
      <c r="K164" s="226">
        <f>H162</f>
        <v>19</v>
      </c>
      <c r="L164" s="225">
        <f ca="1">IF(C164="MV1",INDIRECT("'EE Champ'!"&amp;ADDRESS(MATCH(VALUE(B164),'EE Champ'!C:C,0),1)),INDIRECT("'EE Champ'!"&amp;ADDRESS(MATCH(VALUE(B164),'EE Champ'!C:C,0),2)))</f>
        <v>4</v>
      </c>
    </row>
    <row r="165" spans="1:12" ht="12.75" customHeight="1">
      <c r="A165" s="211"/>
      <c r="B165" s="119"/>
      <c r="C165" s="120"/>
      <c r="D165" s="115"/>
      <c r="E165" s="115"/>
      <c r="F165" s="120"/>
      <c r="G165" s="216"/>
      <c r="H165" s="208"/>
      <c r="I165" s="222">
        <f>A162</f>
        <v>24</v>
      </c>
      <c r="J165" s="223">
        <v>20</v>
      </c>
      <c r="K165" s="226">
        <f>H162</f>
        <v>19</v>
      </c>
      <c r="L165" s="225"/>
    </row>
    <row r="166" spans="1:12" ht="12.75" customHeight="1">
      <c r="A166" s="217">
        <v>25</v>
      </c>
      <c r="B166" s="218" t="str">
        <f>VLOOKUP($B168,Startlist!$B:$H,6,FALSE)</f>
        <v>MURAKAS RACING TEAM</v>
      </c>
      <c r="C166" s="219"/>
      <c r="D166" s="220"/>
      <c r="E166" s="220"/>
      <c r="F166" s="219"/>
      <c r="G166" s="221"/>
      <c r="H166" s="241">
        <f>IF(ISERROR(LARGE(H168:H172,1)),0,LARGE(H168:H172,1))+IF(ISERROR(LARGE(H168:H172,2)),0,LARGE(H168:H172,2))+IF(ISERROR(LARGE(H168:H172,3)),0,LARGE(H168:H172,3))</f>
        <v>15</v>
      </c>
      <c r="I166" s="222">
        <f>A166</f>
        <v>25</v>
      </c>
      <c r="J166" s="223">
        <v>1</v>
      </c>
      <c r="K166" s="224">
        <f>H166</f>
        <v>15</v>
      </c>
      <c r="L166" s="225"/>
    </row>
    <row r="167" spans="1:12" ht="12.75" customHeight="1">
      <c r="A167" s="211"/>
      <c r="B167" s="119"/>
      <c r="C167" s="120"/>
      <c r="D167" s="115"/>
      <c r="E167" s="115"/>
      <c r="F167" s="120"/>
      <c r="G167" s="216"/>
      <c r="H167" s="208"/>
      <c r="I167" s="222">
        <f>A166</f>
        <v>25</v>
      </c>
      <c r="J167" s="223">
        <v>2</v>
      </c>
      <c r="K167" s="226">
        <f>H166</f>
        <v>15</v>
      </c>
      <c r="L167" s="225"/>
    </row>
    <row r="168" spans="1:12" ht="12.75" customHeight="1">
      <c r="A168" s="211"/>
      <c r="B168" s="119">
        <v>30</v>
      </c>
      <c r="C168" s="120" t="str">
        <f>VLOOKUP($B168,Startlist!$B:$H,2,FALSE)</f>
        <v>MV1</v>
      </c>
      <c r="D168" s="216" t="str">
        <f>VLOOKUP($B168,Startlist!$B:$H,3,FALSE)</f>
        <v>Margus Murakas</v>
      </c>
      <c r="E168" s="216" t="str">
        <f>VLOOKUP($B168,Startlist!$B:$H,4,FALSE)</f>
        <v>Rainis Nagel</v>
      </c>
      <c r="F168" s="120" t="str">
        <f>VLOOKUP($B168,Startlist!$B:$H,5,FALSE)</f>
        <v>EST</v>
      </c>
      <c r="G168" s="216" t="str">
        <f>VLOOKUP($B168,Startlist!$B:$H,7,FALSE)</f>
        <v>Audi S1</v>
      </c>
      <c r="H168" s="227">
        <f>IF(ISERROR(VLOOKUP(L168,'Champ Classes'!I:J,2,FALSE)),0,VLOOKUP(L168,'Champ Classes'!I:J,2,FALSE))</f>
        <v>0</v>
      </c>
      <c r="I168" s="222">
        <f>A166</f>
        <v>25</v>
      </c>
      <c r="J168" s="223">
        <v>3</v>
      </c>
      <c r="K168" s="226">
        <f>H166</f>
        <v>15</v>
      </c>
      <c r="L168" s="225">
        <f ca="1">IF(C168="MV1",INDIRECT("'EE Champ'!"&amp;ADDRESS(MATCH(VALUE(B168),'EE Champ'!C:C,0),1)),INDIRECT("'EE Champ'!"&amp;ADDRESS(MATCH(VALUE(B168),'EE Champ'!C:C,0),2)))</f>
        <v>0</v>
      </c>
    </row>
    <row r="169" spans="1:12" ht="12.75" customHeight="1">
      <c r="A169" s="211"/>
      <c r="B169" s="119">
        <v>52</v>
      </c>
      <c r="C169" s="120" t="str">
        <f>VLOOKUP($B169,Startlist!$B:$H,2,FALSE)</f>
        <v>MV6</v>
      </c>
      <c r="D169" s="216" t="str">
        <f>VLOOKUP($B169,Startlist!$B:$H,3,FALSE)</f>
        <v>Kristo Kruuser</v>
      </c>
      <c r="E169" s="216" t="str">
        <f>VLOOKUP($B169,Startlist!$B:$H,4,FALSE)</f>
        <v>Priit Kruuser</v>
      </c>
      <c r="F169" s="120" t="str">
        <f>VLOOKUP($B169,Startlist!$B:$H,5,FALSE)</f>
        <v>EST</v>
      </c>
      <c r="G169" s="216" t="str">
        <f>VLOOKUP($B169,Startlist!$B:$H,7,FALSE)</f>
        <v>BMW M3</v>
      </c>
      <c r="H169" s="227">
        <f>IF(ISERROR(VLOOKUP(L169,'Champ Classes'!I:J,2,FALSE)),0,VLOOKUP(L169,'Champ Classes'!I:J,2,FALSE))</f>
        <v>0</v>
      </c>
      <c r="I169" s="222">
        <f>A166</f>
        <v>25</v>
      </c>
      <c r="J169" s="223">
        <v>4</v>
      </c>
      <c r="K169" s="226">
        <f>H166</f>
        <v>15</v>
      </c>
      <c r="L169" s="225">
        <f ca="1">IF(C169="MV1",INDIRECT("'EE Champ'!"&amp;ADDRESS(MATCH(VALUE(B169),'EE Champ'!C:C,0),1)),INDIRECT("'EE Champ'!"&amp;ADDRESS(MATCH(VALUE(B169),'EE Champ'!C:C,0),2)))</f>
        <v>0</v>
      </c>
    </row>
    <row r="170" spans="1:12" ht="12.75" customHeight="1">
      <c r="A170" s="211"/>
      <c r="B170" s="119">
        <v>93</v>
      </c>
      <c r="C170" s="120" t="str">
        <f>VLOOKUP($B170,Startlist!$B:$H,2,FALSE)</f>
        <v>MV8</v>
      </c>
      <c r="D170" s="216" t="str">
        <f>VLOOKUP($B170,Startlist!$B:$H,3,FALSE)</f>
        <v>Janek Ojala</v>
      </c>
      <c r="E170" s="216" t="str">
        <f>VLOOKUP($B170,Startlist!$B:$H,4,FALSE)</f>
        <v>Karl Küttim</v>
      </c>
      <c r="F170" s="120" t="str">
        <f>VLOOKUP($B170,Startlist!$B:$H,5,FALSE)</f>
        <v>EST</v>
      </c>
      <c r="G170" s="216" t="str">
        <f>VLOOKUP($B170,Startlist!$B:$H,7,FALSE)</f>
        <v>Nissan Sunny</v>
      </c>
      <c r="H170" s="227">
        <f>IF(ISERROR(VLOOKUP(L170,'Champ Classes'!I:J,2,FALSE)),0,VLOOKUP(L170,'Champ Classes'!I:J,2,FALSE))</f>
        <v>0</v>
      </c>
      <c r="I170" s="222">
        <f>A166</f>
        <v>25</v>
      </c>
      <c r="J170" s="223">
        <v>5</v>
      </c>
      <c r="K170" s="226">
        <f>H166</f>
        <v>15</v>
      </c>
      <c r="L170" s="225">
        <f ca="1">IF(C170="MV1",INDIRECT("'EE Champ'!"&amp;ADDRESS(MATCH(VALUE(B170),'EE Champ'!C:C,0),1)),INDIRECT("'EE Champ'!"&amp;ADDRESS(MATCH(VALUE(B170),'EE Champ'!C:C,0),2)))</f>
        <v>0</v>
      </c>
    </row>
    <row r="171" spans="1:12" ht="12.75" customHeight="1">
      <c r="A171" s="211"/>
      <c r="B171" s="119">
        <v>110</v>
      </c>
      <c r="C171" s="120" t="str">
        <f>VLOOKUP($B171,Startlist!$B:$H,2,FALSE)</f>
        <v>MV7</v>
      </c>
      <c r="D171" s="216" t="str">
        <f>VLOOKUP($B171,Startlist!$B:$H,3,FALSE)</f>
        <v>Raigo Uusjärv</v>
      </c>
      <c r="E171" s="216" t="str">
        <f>VLOOKUP($B171,Startlist!$B:$H,4,FALSE)</f>
        <v>Kristo Parve</v>
      </c>
      <c r="F171" s="120" t="str">
        <f>VLOOKUP($B171,Startlist!$B:$H,5,FALSE)</f>
        <v>EST</v>
      </c>
      <c r="G171" s="216" t="str">
        <f>VLOOKUP($B171,Startlist!$B:$H,7,FALSE)</f>
        <v>Honda Civic Type-R</v>
      </c>
      <c r="H171" s="227">
        <f>IF(ISERROR(VLOOKUP(L171,'Champ Classes'!I:J,2,FALSE)),0,VLOOKUP(L171,'Champ Classes'!I:J,2,FALSE))</f>
        <v>15</v>
      </c>
      <c r="I171" s="222">
        <f>A166</f>
        <v>25</v>
      </c>
      <c r="J171" s="223">
        <v>6</v>
      </c>
      <c r="K171" s="226">
        <f>H166</f>
        <v>15</v>
      </c>
      <c r="L171" s="225">
        <f ca="1">IF(C171="MV1",INDIRECT("'EE Champ'!"&amp;ADDRESS(MATCH(VALUE(B171),'EE Champ'!C:C,0),1)),INDIRECT("'EE Champ'!"&amp;ADDRESS(MATCH(VALUE(B171),'EE Champ'!C:C,0),2)))</f>
        <v>6</v>
      </c>
    </row>
    <row r="172" spans="1:12" ht="12.75" customHeight="1">
      <c r="A172" s="211"/>
      <c r="B172" s="119">
        <v>137</v>
      </c>
      <c r="C172" s="120" t="str">
        <f>VLOOKUP($B172,Startlist!$B:$H,2,FALSE)</f>
        <v>MV1</v>
      </c>
      <c r="D172" s="216" t="str">
        <f>VLOOKUP($B172,Startlist!$B:$H,3,FALSE)</f>
        <v>Kaspar Koitla</v>
      </c>
      <c r="E172" s="216" t="str">
        <f>VLOOKUP($B172,Startlist!$B:$H,4,FALSE)</f>
        <v>Kalle Adler</v>
      </c>
      <c r="F172" s="120" t="str">
        <f>VLOOKUP($B172,Startlist!$B:$H,5,FALSE)</f>
        <v>EST</v>
      </c>
      <c r="G172" s="216" t="str">
        <f>VLOOKUP($B172,Startlist!$B:$H,7,FALSE)</f>
        <v>Lada Kalina</v>
      </c>
      <c r="H172" s="227">
        <f>IF(ISERROR(VLOOKUP(L172,'Champ Classes'!I:J,2,FALSE)),0,VLOOKUP(L172,'Champ Classes'!I:J,2,FALSE))</f>
        <v>0</v>
      </c>
      <c r="I172" s="222">
        <f>A166</f>
        <v>25</v>
      </c>
      <c r="J172" s="223">
        <v>7</v>
      </c>
      <c r="K172" s="226">
        <f>H166</f>
        <v>15</v>
      </c>
      <c r="L172" s="225">
        <f ca="1">IF(C172="MV1",INDIRECT("'EE Champ'!"&amp;ADDRESS(MATCH(VALUE(B172),'EE Champ'!C:C,0),1)),INDIRECT("'EE Champ'!"&amp;ADDRESS(MATCH(VALUE(B172),'EE Champ'!C:C,0),2)))</f>
        <v>0</v>
      </c>
    </row>
    <row r="173" spans="1:12" ht="12.75" customHeight="1">
      <c r="A173" s="211"/>
      <c r="B173" s="119"/>
      <c r="C173" s="120"/>
      <c r="D173" s="115"/>
      <c r="E173" s="115"/>
      <c r="F173" s="120"/>
      <c r="G173" s="216"/>
      <c r="H173" s="208"/>
      <c r="I173" s="222">
        <f>A166</f>
        <v>25</v>
      </c>
      <c r="J173" s="223">
        <v>20</v>
      </c>
      <c r="K173" s="226">
        <f>H166</f>
        <v>15</v>
      </c>
      <c r="L173" s="225"/>
    </row>
    <row r="174" spans="1:12" ht="12.75" customHeight="1">
      <c r="A174" s="217">
        <v>26</v>
      </c>
      <c r="B174" s="218" t="str">
        <f>VLOOKUP($B176,Startlist!$B:$H,6,FALSE)</f>
        <v>A1M MOTORSPORT 2</v>
      </c>
      <c r="C174" s="219"/>
      <c r="D174" s="220"/>
      <c r="E174" s="220"/>
      <c r="F174" s="219"/>
      <c r="G174" s="221"/>
      <c r="H174" s="241">
        <f>IF(ISERROR(LARGE(H176:H177,1)),0,LARGE(H176:H177,1))+IF(ISERROR(LARGE(H176:H177,2)),0,LARGE(H176:H177,2))+IF(ISERROR(LARGE(H176:H177,3)),0,LARGE(H176:H177,3))</f>
        <v>11</v>
      </c>
      <c r="I174" s="222">
        <f>A174</f>
        <v>26</v>
      </c>
      <c r="J174" s="223">
        <v>1</v>
      </c>
      <c r="K174" s="224">
        <f>H174</f>
        <v>11</v>
      </c>
      <c r="L174" s="225"/>
    </row>
    <row r="175" spans="1:12" ht="12.75" customHeight="1">
      <c r="A175" s="211"/>
      <c r="B175" s="119"/>
      <c r="C175" s="120"/>
      <c r="D175" s="115"/>
      <c r="E175" s="115"/>
      <c r="F175" s="120"/>
      <c r="G175" s="216"/>
      <c r="H175" s="208"/>
      <c r="I175" s="222">
        <f>A174</f>
        <v>26</v>
      </c>
      <c r="J175" s="223">
        <v>2</v>
      </c>
      <c r="K175" s="226">
        <f>H174</f>
        <v>11</v>
      </c>
      <c r="L175" s="225"/>
    </row>
    <row r="176" spans="1:12" ht="12.75" customHeight="1">
      <c r="A176" s="211"/>
      <c r="B176" s="119">
        <v>50</v>
      </c>
      <c r="C176" s="120" t="str">
        <f>VLOOKUP($B176,Startlist!$B:$H,2,FALSE)</f>
        <v>MV5</v>
      </c>
      <c r="D176" s="216" t="str">
        <f>VLOOKUP($B176,Startlist!$B:$H,3,FALSE)</f>
        <v>Janno Pagar</v>
      </c>
      <c r="E176" s="216" t="str">
        <f>VLOOKUP($B176,Startlist!$B:$H,4,FALSE)</f>
        <v>Magnus Lepp</v>
      </c>
      <c r="F176" s="120" t="str">
        <f>VLOOKUP($B176,Startlist!$B:$H,5,FALSE)</f>
        <v>EST</v>
      </c>
      <c r="G176" s="216" t="str">
        <f>VLOOKUP($B176,Startlist!$B:$H,7,FALSE)</f>
        <v>Mitsubishi Lancer Evo 9</v>
      </c>
      <c r="H176" s="227">
        <f>IF(ISERROR(VLOOKUP(L176,'Champ Classes'!I:J,2,FALSE)),0,VLOOKUP(L176,'Champ Classes'!I:J,2,FALSE))</f>
        <v>11</v>
      </c>
      <c r="I176" s="222">
        <f>A174</f>
        <v>26</v>
      </c>
      <c r="J176" s="223">
        <v>3</v>
      </c>
      <c r="K176" s="226">
        <f>H174</f>
        <v>11</v>
      </c>
      <c r="L176" s="225">
        <f ca="1">IF(C176="MV1",INDIRECT("'EE Champ'!"&amp;ADDRESS(MATCH(VALUE(B176),'EE Champ'!C:C,0),1)),INDIRECT("'EE Champ'!"&amp;ADDRESS(MATCH(VALUE(B176),'EE Champ'!C:C,0),2)))</f>
        <v>8</v>
      </c>
    </row>
    <row r="177" spans="1:12" ht="12.75" customHeight="1">
      <c r="A177" s="211"/>
      <c r="B177" s="119">
        <v>86</v>
      </c>
      <c r="C177" s="120" t="str">
        <f>VLOOKUP($B177,Startlist!$B:$H,2,FALSE)</f>
        <v>MV6</v>
      </c>
      <c r="D177" s="216" t="str">
        <f>VLOOKUP($B177,Startlist!$B:$H,3,FALSE)</f>
        <v>Kristjan Ojaste</v>
      </c>
      <c r="E177" s="216" t="str">
        <f>VLOOKUP($B177,Startlist!$B:$H,4,FALSE)</f>
        <v>Tōnu Tikerpalu</v>
      </c>
      <c r="F177" s="120" t="str">
        <f>VLOOKUP($B177,Startlist!$B:$H,5,FALSE)</f>
        <v>EST</v>
      </c>
      <c r="G177" s="216" t="str">
        <f>VLOOKUP($B177,Startlist!$B:$H,7,FALSE)</f>
        <v>BMW 328</v>
      </c>
      <c r="H177" s="227">
        <f>IF(ISERROR(VLOOKUP(L177,'Champ Classes'!I:J,2,FALSE)),0,VLOOKUP(L177,'Champ Classes'!I:J,2,FALSE))</f>
        <v>0</v>
      </c>
      <c r="I177" s="222">
        <f>A174</f>
        <v>26</v>
      </c>
      <c r="J177" s="223">
        <v>4</v>
      </c>
      <c r="K177" s="226">
        <f>H174</f>
        <v>11</v>
      </c>
      <c r="L177" s="225">
        <f ca="1">IF(C177="MV1",INDIRECT("'EE Champ'!"&amp;ADDRESS(MATCH(VALUE(B177),'EE Champ'!C:C,0),1)),INDIRECT("'EE Champ'!"&amp;ADDRESS(MATCH(VALUE(B177),'EE Champ'!C:C,0),2)))</f>
        <v>19</v>
      </c>
    </row>
    <row r="178" spans="1:12" ht="12.75" customHeight="1">
      <c r="A178" s="211"/>
      <c r="B178" s="119"/>
      <c r="C178" s="120"/>
      <c r="D178" s="115"/>
      <c r="E178" s="115"/>
      <c r="F178" s="120"/>
      <c r="G178" s="216"/>
      <c r="H178" s="208"/>
      <c r="I178" s="222">
        <f>A174</f>
        <v>26</v>
      </c>
      <c r="J178" s="223">
        <v>20</v>
      </c>
      <c r="K178" s="226">
        <f>H174</f>
        <v>11</v>
      </c>
      <c r="L178" s="225"/>
    </row>
    <row r="179" spans="1:12" ht="12.75" customHeight="1">
      <c r="A179" s="217">
        <v>27</v>
      </c>
      <c r="B179" s="218" t="str">
        <f>VLOOKUP($B181,Startlist!$B:$H,6,FALSE)</f>
        <v>MÄRJAMAA RALLY TEAM 2</v>
      </c>
      <c r="C179" s="219"/>
      <c r="D179" s="220"/>
      <c r="E179" s="220"/>
      <c r="F179" s="219"/>
      <c r="G179" s="221"/>
      <c r="H179" s="241">
        <f>IF(ISERROR(LARGE(H181:H181,1)),0,LARGE(H181:H181,1))+IF(ISERROR(LARGE(H181:H181,2)),0,LARGE(H181:H181,2))+IF(ISERROR(LARGE(H181:H181,3)),0,LARGE(H181:H181,3))</f>
        <v>9</v>
      </c>
      <c r="I179" s="222">
        <f>A179</f>
        <v>27</v>
      </c>
      <c r="J179" s="223">
        <v>1</v>
      </c>
      <c r="K179" s="224">
        <f>H179</f>
        <v>9</v>
      </c>
      <c r="L179" s="225"/>
    </row>
    <row r="180" spans="1:12" ht="12.75" customHeight="1">
      <c r="A180" s="211"/>
      <c r="B180" s="119"/>
      <c r="C180" s="120"/>
      <c r="D180" s="115"/>
      <c r="E180" s="115"/>
      <c r="F180" s="120"/>
      <c r="G180" s="216"/>
      <c r="H180" s="208"/>
      <c r="I180" s="222">
        <f>A179</f>
        <v>27</v>
      </c>
      <c r="J180" s="223">
        <v>2</v>
      </c>
      <c r="K180" s="226">
        <f>H179</f>
        <v>9</v>
      </c>
      <c r="L180" s="225"/>
    </row>
    <row r="181" spans="1:12" ht="12.75" customHeight="1">
      <c r="A181" s="211"/>
      <c r="B181" s="119">
        <v>135</v>
      </c>
      <c r="C181" s="120" t="str">
        <f>VLOOKUP($B181,Startlist!$B:$H,2,FALSE)</f>
        <v>MV9</v>
      </c>
      <c r="D181" s="216" t="str">
        <f>VLOOKUP($B181,Startlist!$B:$H,3,FALSE)</f>
        <v>Heigo Ojasaar</v>
      </c>
      <c r="E181" s="216" t="str">
        <f>VLOOKUP($B181,Startlist!$B:$H,4,FALSE)</f>
        <v>Keir Järvsaar</v>
      </c>
      <c r="F181" s="120" t="str">
        <f>VLOOKUP($B181,Startlist!$B:$H,5,FALSE)</f>
        <v>EST</v>
      </c>
      <c r="G181" s="216" t="str">
        <f>VLOOKUP($B181,Startlist!$B:$H,7,FALSE)</f>
        <v>Gaz 53</v>
      </c>
      <c r="H181" s="227">
        <f>IF(ISERROR(VLOOKUP(L181,'Champ Classes'!I:J,2,FALSE)),0,VLOOKUP(L181,'Champ Classes'!I:J,2,FALSE))</f>
        <v>9</v>
      </c>
      <c r="I181" s="222">
        <f>A179</f>
        <v>27</v>
      </c>
      <c r="J181" s="223">
        <v>3</v>
      </c>
      <c r="K181" s="226">
        <f>H179</f>
        <v>9</v>
      </c>
      <c r="L181" s="225">
        <f ca="1">IF(C181="MV1",INDIRECT("'EE Champ'!"&amp;ADDRESS(MATCH(VALUE(B181),'EE Champ'!C:C,0),1)),INDIRECT("'EE Champ'!"&amp;ADDRESS(MATCH(VALUE(B181),'EE Champ'!C:C,0),2)))</f>
        <v>9</v>
      </c>
    </row>
    <row r="182" spans="1:12" ht="12.75" customHeight="1">
      <c r="A182" s="211"/>
      <c r="B182" s="119"/>
      <c r="C182" s="120"/>
      <c r="D182" s="115"/>
      <c r="E182" s="115"/>
      <c r="F182" s="120"/>
      <c r="G182" s="216"/>
      <c r="H182" s="208"/>
      <c r="I182" s="222">
        <f>A179</f>
        <v>27</v>
      </c>
      <c r="J182" s="223">
        <v>20</v>
      </c>
      <c r="K182" s="226">
        <f>H179</f>
        <v>9</v>
      </c>
      <c r="L182" s="225"/>
    </row>
    <row r="183" spans="1:12" ht="12.75" customHeight="1">
      <c r="A183" s="217">
        <v>28</v>
      </c>
      <c r="B183" s="218" t="str">
        <f>VLOOKUP($B185,Startlist!$B:$H,6,FALSE)</f>
        <v>TIKKRI MOTORSPORT</v>
      </c>
      <c r="C183" s="219"/>
      <c r="D183" s="220"/>
      <c r="E183" s="220"/>
      <c r="F183" s="219"/>
      <c r="G183" s="221"/>
      <c r="H183" s="241">
        <f>IF(ISERROR(LARGE(H185:H189,1)),0,LARGE(H185:H189,1))+IF(ISERROR(LARGE(H185:H189,2)),0,LARGE(H185:H189,2))+IF(ISERROR(LARGE(H185:H189,3)),0,LARGE(H185:H189,3))</f>
        <v>7</v>
      </c>
      <c r="I183" s="222">
        <f>A183</f>
        <v>28</v>
      </c>
      <c r="J183" s="223">
        <v>1</v>
      </c>
      <c r="K183" s="224">
        <f>H183</f>
        <v>7</v>
      </c>
      <c r="L183" s="225"/>
    </row>
    <row r="184" spans="1:12" ht="12.75" customHeight="1">
      <c r="A184" s="211"/>
      <c r="B184" s="119"/>
      <c r="C184" s="120"/>
      <c r="D184" s="115"/>
      <c r="E184" s="115"/>
      <c r="F184" s="120"/>
      <c r="G184" s="216"/>
      <c r="H184" s="208"/>
      <c r="I184" s="222">
        <f>A183</f>
        <v>28</v>
      </c>
      <c r="J184" s="223">
        <v>2</v>
      </c>
      <c r="K184" s="226">
        <f>H183</f>
        <v>7</v>
      </c>
      <c r="L184" s="225"/>
    </row>
    <row r="185" spans="1:12" ht="12.75" customHeight="1">
      <c r="A185" s="211"/>
      <c r="B185" s="119">
        <v>34</v>
      </c>
      <c r="C185" s="120" t="str">
        <f>VLOOKUP($B185,Startlist!$B:$H,2,FALSE)</f>
        <v>MV7</v>
      </c>
      <c r="D185" s="216" t="str">
        <f>VLOOKUP($B185,Startlist!$B:$H,3,FALSE)</f>
        <v>Keiro Orgus</v>
      </c>
      <c r="E185" s="216" t="str">
        <f>VLOOKUP($B185,Startlist!$B:$H,4,FALSE)</f>
        <v>Evelin Mitendorf</v>
      </c>
      <c r="F185" s="120" t="str">
        <f>VLOOKUP($B185,Startlist!$B:$H,5,FALSE)</f>
        <v>EST</v>
      </c>
      <c r="G185" s="216" t="str">
        <f>VLOOKUP($B185,Startlist!$B:$H,7,FALSE)</f>
        <v>Honda Civic Type-R</v>
      </c>
      <c r="H185" s="227">
        <f>IF(ISERROR(VLOOKUP(L185,'Champ Classes'!I:J,2,FALSE)),0,VLOOKUP(L185,'Champ Classes'!I:J,2,FALSE))</f>
        <v>0</v>
      </c>
      <c r="I185" s="222">
        <f>A183</f>
        <v>28</v>
      </c>
      <c r="J185" s="223">
        <v>3</v>
      </c>
      <c r="K185" s="226">
        <f>H183</f>
        <v>7</v>
      </c>
      <c r="L185" s="225">
        <f ca="1">IF(C185="MV1",INDIRECT("'EE Champ'!"&amp;ADDRESS(MATCH(VALUE(B185),'EE Champ'!C:C,0),1)),INDIRECT("'EE Champ'!"&amp;ADDRESS(MATCH(VALUE(B185),'EE Champ'!C:C,0),2)))</f>
        <v>0</v>
      </c>
    </row>
    <row r="186" spans="1:12" ht="12.75" customHeight="1">
      <c r="A186" s="211"/>
      <c r="B186" s="119">
        <v>38</v>
      </c>
      <c r="C186" s="120" t="str">
        <f>VLOOKUP($B186,Startlist!$B:$H,2,FALSE)</f>
        <v>MV7</v>
      </c>
      <c r="D186" s="216" t="str">
        <f>VLOOKUP($B186,Startlist!$B:$H,3,FALSE)</f>
        <v>Joonas Palmisto</v>
      </c>
      <c r="E186" s="216" t="str">
        <f>VLOOKUP($B186,Startlist!$B:$H,4,FALSE)</f>
        <v>Marko Randma</v>
      </c>
      <c r="F186" s="120" t="str">
        <f>VLOOKUP($B186,Startlist!$B:$H,5,FALSE)</f>
        <v>EST</v>
      </c>
      <c r="G186" s="216" t="str">
        <f>VLOOKUP($B186,Startlist!$B:$H,7,FALSE)</f>
        <v>Volkswagen Golf 2</v>
      </c>
      <c r="H186" s="227">
        <f>IF(ISERROR(VLOOKUP(L186,'Champ Classes'!I:J,2,FALSE)),0,VLOOKUP(L186,'Champ Classes'!I:J,2,FALSE))</f>
        <v>7</v>
      </c>
      <c r="I186" s="222">
        <f>A183</f>
        <v>28</v>
      </c>
      <c r="J186" s="223">
        <v>4</v>
      </c>
      <c r="K186" s="226">
        <f>H183</f>
        <v>7</v>
      </c>
      <c r="L186" s="225">
        <f ca="1">IF(C186="MV1",INDIRECT("'EE Champ'!"&amp;ADDRESS(MATCH(VALUE(B186),'EE Champ'!C:C,0),1)),INDIRECT("'EE Champ'!"&amp;ADDRESS(MATCH(VALUE(B186),'EE Champ'!C:C,0),2)))</f>
        <v>10</v>
      </c>
    </row>
    <row r="187" spans="1:12" ht="12.75" customHeight="1">
      <c r="A187" s="211"/>
      <c r="B187" s="119">
        <v>69</v>
      </c>
      <c r="C187" s="120" t="str">
        <f>VLOOKUP($B187,Startlist!$B:$H,2,FALSE)</f>
        <v>MV8</v>
      </c>
      <c r="D187" s="216" t="str">
        <f>VLOOKUP($B187,Startlist!$B:$H,3,FALSE)</f>
        <v>Madis Moor</v>
      </c>
      <c r="E187" s="216" t="str">
        <f>VLOOKUP($B187,Startlist!$B:$H,4,FALSE)</f>
        <v>Taavi Udevald</v>
      </c>
      <c r="F187" s="120" t="str">
        <f>VLOOKUP($B187,Startlist!$B:$H,5,FALSE)</f>
        <v>EST</v>
      </c>
      <c r="G187" s="216" t="str">
        <f>VLOOKUP($B187,Startlist!$B:$H,7,FALSE)</f>
        <v>VAZ 2105</v>
      </c>
      <c r="H187" s="227">
        <f>IF(ISERROR(VLOOKUP(L187,'Champ Classes'!I:J,2,FALSE)),0,VLOOKUP(L187,'Champ Classes'!I:J,2,FALSE))</f>
        <v>0</v>
      </c>
      <c r="I187" s="222">
        <f>A183</f>
        <v>28</v>
      </c>
      <c r="J187" s="223">
        <v>5</v>
      </c>
      <c r="K187" s="226">
        <f>H183</f>
        <v>7</v>
      </c>
      <c r="L187" s="225">
        <f ca="1">IF(C187="MV1",INDIRECT("'EE Champ'!"&amp;ADDRESS(MATCH(VALUE(B187),'EE Champ'!C:C,0),1)),INDIRECT("'EE Champ'!"&amp;ADDRESS(MATCH(VALUE(B187),'EE Champ'!C:C,0),2)))</f>
        <v>0</v>
      </c>
    </row>
    <row r="188" spans="1:12" ht="12.75" customHeight="1">
      <c r="A188" s="211"/>
      <c r="B188" s="119">
        <v>101</v>
      </c>
      <c r="C188" s="120" t="str">
        <f>VLOOKUP($B188,Startlist!$B:$H,2,FALSE)</f>
        <v>MV7</v>
      </c>
      <c r="D188" s="216" t="str">
        <f>VLOOKUP($B188,Startlist!$B:$H,3,FALSE)</f>
        <v>Martin Vatter</v>
      </c>
      <c r="E188" s="216" t="str">
        <f>VLOOKUP($B188,Startlist!$B:$H,4,FALSE)</f>
        <v>Oliver Peebo</v>
      </c>
      <c r="F188" s="120" t="str">
        <f>VLOOKUP($B188,Startlist!$B:$H,5,FALSE)</f>
        <v>EST</v>
      </c>
      <c r="G188" s="216" t="str">
        <f>VLOOKUP($B188,Startlist!$B:$H,7,FALSE)</f>
        <v>Renault Clio</v>
      </c>
      <c r="H188" s="227">
        <f>IF(ISERROR(VLOOKUP(L188,'Champ Classes'!I:J,2,FALSE)),0,VLOOKUP(L188,'Champ Classes'!I:J,2,FALSE))</f>
        <v>0</v>
      </c>
      <c r="I188" s="222">
        <f>A183</f>
        <v>28</v>
      </c>
      <c r="J188" s="223">
        <v>6</v>
      </c>
      <c r="K188" s="226">
        <f>H183</f>
        <v>7</v>
      </c>
      <c r="L188" s="225">
        <f ca="1">IF(C188="MV1",INDIRECT("'EE Champ'!"&amp;ADDRESS(MATCH(VALUE(B188),'EE Champ'!C:C,0),1)),INDIRECT("'EE Champ'!"&amp;ADDRESS(MATCH(VALUE(B188),'EE Champ'!C:C,0),2)))</f>
        <v>0</v>
      </c>
    </row>
    <row r="189" spans="1:12" ht="12.75" customHeight="1">
      <c r="A189" s="211"/>
      <c r="B189" s="119">
        <v>112</v>
      </c>
      <c r="C189" s="120" t="str">
        <f>VLOOKUP($B189,Startlist!$B:$H,2,FALSE)</f>
        <v>MV7</v>
      </c>
      <c r="D189" s="216" t="str">
        <f>VLOOKUP($B189,Startlist!$B:$H,3,FALSE)</f>
        <v>Peeter Tammoja</v>
      </c>
      <c r="E189" s="216" t="str">
        <f>VLOOKUP($B189,Startlist!$B:$H,4,FALSE)</f>
        <v>Janno Tapo</v>
      </c>
      <c r="F189" s="120" t="str">
        <f>VLOOKUP($B189,Startlist!$B:$H,5,FALSE)</f>
        <v>EST</v>
      </c>
      <c r="G189" s="216" t="str">
        <f>VLOOKUP($B189,Startlist!$B:$H,7,FALSE)</f>
        <v>Nissan Sunny</v>
      </c>
      <c r="H189" s="227">
        <f>IF(ISERROR(VLOOKUP(L189,'Champ Classes'!I:J,2,FALSE)),0,VLOOKUP(L189,'Champ Classes'!I:J,2,FALSE))</f>
        <v>0</v>
      </c>
      <c r="I189" s="222">
        <f>A183</f>
        <v>28</v>
      </c>
      <c r="J189" s="223">
        <v>7</v>
      </c>
      <c r="K189" s="226">
        <f>H183</f>
        <v>7</v>
      </c>
      <c r="L189" s="225">
        <f ca="1">IF(C189="MV1",INDIRECT("'EE Champ'!"&amp;ADDRESS(MATCH(VALUE(B189),'EE Champ'!C:C,0),1)),INDIRECT("'EE Champ'!"&amp;ADDRESS(MATCH(VALUE(B189),'EE Champ'!C:C,0),2)))</f>
        <v>0</v>
      </c>
    </row>
    <row r="190" spans="1:12" ht="12.75" customHeight="1">
      <c r="A190" s="211"/>
      <c r="B190" s="119"/>
      <c r="C190" s="120"/>
      <c r="D190" s="115"/>
      <c r="E190" s="115"/>
      <c r="F190" s="120"/>
      <c r="G190" s="216"/>
      <c r="H190" s="208"/>
      <c r="I190" s="222">
        <f>A183</f>
        <v>28</v>
      </c>
      <c r="J190" s="223">
        <v>20</v>
      </c>
      <c r="K190" s="226">
        <f>H183</f>
        <v>7</v>
      </c>
      <c r="L190" s="225"/>
    </row>
    <row r="191" spans="1:12" ht="12.75" customHeight="1">
      <c r="A191" s="217"/>
      <c r="B191" s="218" t="str">
        <f>VLOOKUP($B193,Startlist!$B:$H,6,FALSE)</f>
        <v>JUURU TEHNIKAKLUBI 2</v>
      </c>
      <c r="C191" s="219"/>
      <c r="D191" s="220"/>
      <c r="E191" s="220"/>
      <c r="F191" s="219"/>
      <c r="G191" s="221"/>
      <c r="H191" s="241">
        <f>IF(ISERROR(LARGE(H193:H194,1)),0,LARGE(H193:H194,1))+IF(ISERROR(LARGE(H193:H194,2)),0,LARGE(H193:H194,2))+IF(ISERROR(LARGE(H193:H194,3)),0,LARGE(H193:H194,3))</f>
        <v>0</v>
      </c>
      <c r="I191" s="222">
        <f>A191</f>
        <v>0</v>
      </c>
      <c r="J191" s="223">
        <v>1</v>
      </c>
      <c r="K191" s="224">
        <f>H191</f>
        <v>0</v>
      </c>
      <c r="L191" s="225"/>
    </row>
    <row r="192" spans="1:12" ht="12.75" customHeight="1">
      <c r="A192" s="211"/>
      <c r="B192" s="119"/>
      <c r="C192" s="120"/>
      <c r="D192" s="115"/>
      <c r="E192" s="115"/>
      <c r="F192" s="120"/>
      <c r="G192" s="216"/>
      <c r="H192" s="208"/>
      <c r="I192" s="222">
        <f>A191</f>
        <v>0</v>
      </c>
      <c r="J192" s="223">
        <v>2</v>
      </c>
      <c r="K192" s="226">
        <f>H191</f>
        <v>0</v>
      </c>
      <c r="L192" s="225"/>
    </row>
    <row r="193" spans="1:12" ht="12.75" customHeight="1">
      <c r="A193" s="211"/>
      <c r="B193" s="119">
        <v>117</v>
      </c>
      <c r="C193" s="120" t="str">
        <f>VLOOKUP($B193,Startlist!$B:$H,2,FALSE)</f>
        <v>MV6</v>
      </c>
      <c r="D193" s="216" t="str">
        <f>VLOOKUP($B193,Startlist!$B:$H,3,FALSE)</f>
        <v>Mart Loitjärv</v>
      </c>
      <c r="E193" s="216" t="str">
        <f>VLOOKUP($B193,Startlist!$B:$H,4,FALSE)</f>
        <v>Geilo Valdmann</v>
      </c>
      <c r="F193" s="120" t="str">
        <f>VLOOKUP($B193,Startlist!$B:$H,5,FALSE)</f>
        <v>EST</v>
      </c>
      <c r="G193" s="216" t="str">
        <f>VLOOKUP($B193,Startlist!$B:$H,7,FALSE)</f>
        <v>BMW 325</v>
      </c>
      <c r="H193" s="227">
        <f>IF(ISERROR(VLOOKUP(L193,'Champ Classes'!I:J,2,FALSE)),0,VLOOKUP(L193,'Champ Classes'!I:J,2,FALSE))</f>
        <v>0</v>
      </c>
      <c r="I193" s="222">
        <f>A191</f>
        <v>0</v>
      </c>
      <c r="J193" s="223">
        <v>3</v>
      </c>
      <c r="K193" s="226">
        <f>H191</f>
        <v>0</v>
      </c>
      <c r="L193" s="225">
        <f ca="1">IF(C193="MV1",INDIRECT("'EE Champ'!"&amp;ADDRESS(MATCH(VALUE(B193),'EE Champ'!C:C,0),1)),INDIRECT("'EE Champ'!"&amp;ADDRESS(MATCH(VALUE(B193),'EE Champ'!C:C,0),2)))</f>
        <v>18</v>
      </c>
    </row>
    <row r="194" spans="1:12" ht="12.75" customHeight="1">
      <c r="A194" s="211"/>
      <c r="B194" s="119">
        <v>131</v>
      </c>
      <c r="C194" s="120" t="str">
        <f>VLOOKUP($B194,Startlist!$B:$H,2,FALSE)</f>
        <v>MV9</v>
      </c>
      <c r="D194" s="216" t="str">
        <f>VLOOKUP($B194,Startlist!$B:$H,3,FALSE)</f>
        <v>Ants Kristall</v>
      </c>
      <c r="E194" s="216" t="str">
        <f>VLOOKUP($B194,Startlist!$B:$H,4,FALSE)</f>
        <v>Harri Jōessar</v>
      </c>
      <c r="F194" s="120" t="str">
        <f>VLOOKUP($B194,Startlist!$B:$H,5,FALSE)</f>
        <v>EST</v>
      </c>
      <c r="G194" s="216" t="str">
        <f>VLOOKUP($B194,Startlist!$B:$H,7,FALSE)</f>
        <v>Gaz 51</v>
      </c>
      <c r="H194" s="227">
        <f>IF(ISERROR(VLOOKUP(L194,'Champ Classes'!I:J,2,FALSE)),0,VLOOKUP(L194,'Champ Classes'!I:J,2,FALSE))</f>
        <v>0</v>
      </c>
      <c r="I194" s="222">
        <f>A191</f>
        <v>0</v>
      </c>
      <c r="J194" s="223">
        <v>4</v>
      </c>
      <c r="K194" s="226">
        <f>H191</f>
        <v>0</v>
      </c>
      <c r="L194" s="225">
        <f ca="1">IF(C194="MV1",INDIRECT("'EE Champ'!"&amp;ADDRESS(MATCH(VALUE(B194),'EE Champ'!C:C,0),1)),INDIRECT("'EE Champ'!"&amp;ADDRESS(MATCH(VALUE(B194),'EE Champ'!C:C,0),2)))</f>
        <v>0</v>
      </c>
    </row>
    <row r="195" spans="1:12" ht="12.75" customHeight="1">
      <c r="A195" s="211"/>
      <c r="B195" s="119"/>
      <c r="C195" s="120"/>
      <c r="D195" s="115"/>
      <c r="E195" s="115"/>
      <c r="F195" s="120"/>
      <c r="G195" s="216"/>
      <c r="H195" s="208"/>
      <c r="I195" s="222">
        <f>A191</f>
        <v>0</v>
      </c>
      <c r="J195" s="223">
        <v>20</v>
      </c>
      <c r="K195" s="226">
        <f>H191</f>
        <v>0</v>
      </c>
      <c r="L195" s="225"/>
    </row>
    <row r="196" spans="1:12" ht="12.75" customHeight="1">
      <c r="A196" s="217"/>
      <c r="B196" s="218" t="str">
        <f>VLOOKUP($B198,Startlist!$B:$H,6,FALSE)</f>
        <v>LGT</v>
      </c>
      <c r="C196" s="219"/>
      <c r="D196" s="220"/>
      <c r="E196" s="220"/>
      <c r="F196" s="219"/>
      <c r="G196" s="221"/>
      <c r="H196" s="241">
        <f>IF(ISERROR(LARGE(H198:H198,1)),0,LARGE(H198:H198,1))+IF(ISERROR(LARGE(H198:H198,2)),0,LARGE(H198:H198,2))+IF(ISERROR(LARGE(H198:H198,3)),0,LARGE(H198:H198,3))</f>
        <v>0</v>
      </c>
      <c r="I196" s="222">
        <f>A196</f>
        <v>0</v>
      </c>
      <c r="J196" s="223">
        <v>1</v>
      </c>
      <c r="K196" s="224">
        <f>H196</f>
        <v>0</v>
      </c>
      <c r="L196" s="225"/>
    </row>
    <row r="197" spans="1:12" ht="12.75" customHeight="1">
      <c r="A197" s="211"/>
      <c r="B197" s="119"/>
      <c r="C197" s="120"/>
      <c r="D197" s="115"/>
      <c r="E197" s="115"/>
      <c r="F197" s="120"/>
      <c r="G197" s="216"/>
      <c r="H197" s="208"/>
      <c r="I197" s="222">
        <f>A196</f>
        <v>0</v>
      </c>
      <c r="J197" s="223">
        <v>2</v>
      </c>
      <c r="K197" s="226">
        <f>H196</f>
        <v>0</v>
      </c>
      <c r="L197" s="225"/>
    </row>
    <row r="198" spans="1:12" ht="12.75" customHeight="1">
      <c r="A198" s="211"/>
      <c r="B198" s="119">
        <v>61</v>
      </c>
      <c r="C198" s="120" t="str">
        <f>VLOOKUP($B198,Startlist!$B:$H,2,FALSE)</f>
        <v>MV5</v>
      </c>
      <c r="D198" s="216" t="str">
        <f>VLOOKUP($B198,Startlist!$B:$H,3,FALSE)</f>
        <v>Allar Goldberg</v>
      </c>
      <c r="E198" s="216" t="str">
        <f>VLOOKUP($B198,Startlist!$B:$H,4,FALSE)</f>
        <v>Kaarel Lääne</v>
      </c>
      <c r="F198" s="120" t="str">
        <f>VLOOKUP($B198,Startlist!$B:$H,5,FALSE)</f>
        <v>EST</v>
      </c>
      <c r="G198" s="216" t="str">
        <f>VLOOKUP($B198,Startlist!$B:$H,7,FALSE)</f>
        <v>Subaru Impreza</v>
      </c>
      <c r="H198" s="227">
        <f>IF(ISERROR(VLOOKUP(L198,'Champ Classes'!I:J,2,FALSE)),0,VLOOKUP(L198,'Champ Classes'!I:J,2,FALSE))</f>
        <v>0</v>
      </c>
      <c r="I198" s="222">
        <f>A196</f>
        <v>0</v>
      </c>
      <c r="J198" s="223">
        <v>3</v>
      </c>
      <c r="K198" s="226">
        <f>H196</f>
        <v>0</v>
      </c>
      <c r="L198" s="225">
        <f ca="1">IF(C198="MV1",INDIRECT("'EE Champ'!"&amp;ADDRESS(MATCH(VALUE(B198),'EE Champ'!C:C,0),1)),INDIRECT("'EE Champ'!"&amp;ADDRESS(MATCH(VALUE(B198),'EE Champ'!C:C,0),2)))</f>
        <v>0</v>
      </c>
    </row>
    <row r="199" spans="1:12" ht="12.75" customHeight="1">
      <c r="A199" s="211"/>
      <c r="B199" s="119"/>
      <c r="C199" s="120"/>
      <c r="D199" s="115"/>
      <c r="E199" s="115"/>
      <c r="F199" s="120"/>
      <c r="G199" s="216"/>
      <c r="H199" s="208"/>
      <c r="I199" s="222">
        <f>A196</f>
        <v>0</v>
      </c>
      <c r="J199" s="223">
        <v>20</v>
      </c>
      <c r="K199" s="226">
        <f>H196</f>
        <v>0</v>
      </c>
      <c r="L199" s="225"/>
    </row>
    <row r="200" spans="1:12" ht="12.75" customHeight="1">
      <c r="A200" s="217"/>
      <c r="B200" s="218" t="str">
        <f>VLOOKUP($B202,Startlist!$B:$H,6,FALSE)</f>
        <v>RAUTIO MOTORSPORT</v>
      </c>
      <c r="C200" s="219"/>
      <c r="D200" s="220"/>
      <c r="E200" s="220"/>
      <c r="F200" s="219"/>
      <c r="G200" s="221"/>
      <c r="H200" s="241">
        <f>IF(ISERROR(LARGE(H202:H202,1)),0,LARGE(H202:H202,1))+IF(ISERROR(LARGE(H202:H202,2)),0,LARGE(H202:H202,2))+IF(ISERROR(LARGE(H202:H202,3)),0,LARGE(H202:H202,3))</f>
        <v>0</v>
      </c>
      <c r="I200" s="222">
        <f>A200</f>
        <v>0</v>
      </c>
      <c r="J200" s="223">
        <v>1</v>
      </c>
      <c r="K200" s="224">
        <f>H200</f>
        <v>0</v>
      </c>
      <c r="L200" s="225"/>
    </row>
    <row r="201" spans="1:12" ht="12.75" customHeight="1">
      <c r="A201" s="211"/>
      <c r="B201" s="119"/>
      <c r="C201" s="120"/>
      <c r="D201" s="115"/>
      <c r="E201" s="115"/>
      <c r="F201" s="120"/>
      <c r="G201" s="216"/>
      <c r="H201" s="208"/>
      <c r="I201" s="222">
        <f>A200</f>
        <v>0</v>
      </c>
      <c r="J201" s="223">
        <v>2</v>
      </c>
      <c r="K201" s="226">
        <f>H200</f>
        <v>0</v>
      </c>
      <c r="L201" s="225"/>
    </row>
    <row r="202" spans="1:12" ht="12.75" customHeight="1">
      <c r="A202" s="211"/>
      <c r="B202" s="119">
        <v>3</v>
      </c>
      <c r="C202" s="120" t="str">
        <f>VLOOKUP($B202,Startlist!$B:$H,2,FALSE)</f>
        <v>MV2</v>
      </c>
      <c r="D202" s="216" t="str">
        <f>VLOOKUP($B202,Startlist!$B:$H,3,FALSE)</f>
        <v>Egon Kaur</v>
      </c>
      <c r="E202" s="216" t="str">
        <f>VLOOKUP($B202,Startlist!$B:$H,4,FALSE)</f>
        <v>Silver Simm</v>
      </c>
      <c r="F202" s="120" t="str">
        <f>VLOOKUP($B202,Startlist!$B:$H,5,FALSE)</f>
        <v>EST</v>
      </c>
      <c r="G202" s="216" t="str">
        <f>VLOOKUP($B202,Startlist!$B:$H,7,FALSE)</f>
        <v>Volkswagen Polo GTI R5</v>
      </c>
      <c r="H202" s="227">
        <f>IF(ISERROR(VLOOKUP(L202,'Champ Classes'!I:J,2,FALSE)),0,VLOOKUP(L202,'Champ Classes'!I:J,2,FALSE))</f>
        <v>0</v>
      </c>
      <c r="I202" s="222">
        <f>A200</f>
        <v>0</v>
      </c>
      <c r="J202" s="223">
        <v>3</v>
      </c>
      <c r="K202" s="226">
        <f>H200</f>
        <v>0</v>
      </c>
      <c r="L202" s="225">
        <f ca="1">IF(C202="MV1",INDIRECT("'EE Champ'!"&amp;ADDRESS(MATCH(VALUE(B202),'EE Champ'!C:C,0),1)),INDIRECT("'EE Champ'!"&amp;ADDRESS(MATCH(VALUE(B202),'EE Champ'!C:C,0),2)))</f>
        <v>0</v>
      </c>
    </row>
    <row r="203" spans="1:12" ht="12.75" customHeight="1">
      <c r="A203" s="211"/>
      <c r="B203" s="119"/>
      <c r="C203" s="120"/>
      <c r="D203" s="115"/>
      <c r="E203" s="115"/>
      <c r="F203" s="120"/>
      <c r="G203" s="216"/>
      <c r="H203" s="208"/>
      <c r="I203" s="222">
        <f>A200</f>
        <v>0</v>
      </c>
      <c r="J203" s="223">
        <v>20</v>
      </c>
      <c r="K203" s="226">
        <f>H200</f>
        <v>0</v>
      </c>
      <c r="L203" s="225"/>
    </row>
    <row r="204" spans="1:12" ht="12.75" customHeight="1">
      <c r="A204" s="217"/>
      <c r="B204" s="218" t="str">
        <f>VLOOKUP($B206,Startlist!$B:$H,6,FALSE)</f>
        <v>TIITS RACING TEAM</v>
      </c>
      <c r="C204" s="219"/>
      <c r="D204" s="220"/>
      <c r="E204" s="220"/>
      <c r="F204" s="219"/>
      <c r="G204" s="221"/>
      <c r="H204" s="241">
        <f>IF(ISERROR(LARGE(H206:H206,1)),0,LARGE(H206:H206,1))+IF(ISERROR(LARGE(H206:H206,2)),0,LARGE(H206:H206,2))+IF(ISERROR(LARGE(H206:H206,3)),0,LARGE(H206:H206,3))</f>
        <v>0</v>
      </c>
      <c r="I204" s="222">
        <f>A204</f>
        <v>0</v>
      </c>
      <c r="J204" s="223">
        <v>1</v>
      </c>
      <c r="K204" s="224">
        <f>H204</f>
        <v>0</v>
      </c>
      <c r="L204" s="225"/>
    </row>
    <row r="205" spans="1:12" ht="12.75" customHeight="1">
      <c r="A205" s="211"/>
      <c r="B205" s="119"/>
      <c r="C205" s="120"/>
      <c r="D205" s="115"/>
      <c r="E205" s="115"/>
      <c r="F205" s="120"/>
      <c r="G205" s="216"/>
      <c r="H205" s="208"/>
      <c r="I205" s="222">
        <f>A204</f>
        <v>0</v>
      </c>
      <c r="J205" s="223">
        <v>2</v>
      </c>
      <c r="K205" s="226">
        <f>H204</f>
        <v>0</v>
      </c>
      <c r="L205" s="225"/>
    </row>
    <row r="206" spans="1:12" ht="12.75" customHeight="1">
      <c r="A206" s="211"/>
      <c r="B206" s="119">
        <v>35</v>
      </c>
      <c r="C206" s="120" t="str">
        <f>VLOOKUP($B206,Startlist!$B:$H,2,FALSE)</f>
        <v>MV7</v>
      </c>
      <c r="D206" s="216" t="str">
        <f>VLOOKUP($B206,Startlist!$B:$H,3,FALSE)</f>
        <v>Mark-Egert Tiits</v>
      </c>
      <c r="E206" s="216" t="str">
        <f>VLOOKUP($B206,Startlist!$B:$H,4,FALSE)</f>
        <v>Laur Merisalu</v>
      </c>
      <c r="F206" s="120" t="str">
        <f>VLOOKUP($B206,Startlist!$B:$H,5,FALSE)</f>
        <v>EST</v>
      </c>
      <c r="G206" s="216" t="str">
        <f>VLOOKUP($B206,Startlist!$B:$H,7,FALSE)</f>
        <v>Volkswagen Golf 2</v>
      </c>
      <c r="H206" s="227">
        <f>IF(ISERROR(VLOOKUP(L206,'Champ Classes'!I:J,2,FALSE)),0,VLOOKUP(L206,'Champ Classes'!I:J,2,FALSE))</f>
        <v>0</v>
      </c>
      <c r="I206" s="222">
        <f>A204</f>
        <v>0</v>
      </c>
      <c r="J206" s="223">
        <v>3</v>
      </c>
      <c r="K206" s="226">
        <f>H204</f>
        <v>0</v>
      </c>
      <c r="L206" s="225">
        <f ca="1">IF(C206="MV1",INDIRECT("'EE Champ'!"&amp;ADDRESS(MATCH(VALUE(B206),'EE Champ'!C:C,0),1)),INDIRECT("'EE Champ'!"&amp;ADDRESS(MATCH(VALUE(B206),'EE Champ'!C:C,0),2)))</f>
        <v>0</v>
      </c>
    </row>
    <row r="207" spans="1:12" ht="12.75" customHeight="1">
      <c r="A207" s="211"/>
      <c r="B207" s="119"/>
      <c r="C207" s="120"/>
      <c r="D207" s="115"/>
      <c r="E207" s="115"/>
      <c r="F207" s="120"/>
      <c r="G207" s="216"/>
      <c r="H207" s="208"/>
      <c r="I207" s="222">
        <f>A204</f>
        <v>0</v>
      </c>
      <c r="J207" s="223">
        <v>20</v>
      </c>
      <c r="K207" s="226">
        <f>H204</f>
        <v>0</v>
      </c>
      <c r="L207" s="225"/>
    </row>
  </sheetData>
  <sheetProtection/>
  <mergeCells count="4">
    <mergeCell ref="A1:G1"/>
    <mergeCell ref="I1:J1"/>
    <mergeCell ref="A2:G2"/>
    <mergeCell ref="A3:G3"/>
  </mergeCells>
  <printOptions/>
  <pageMargins left="0" right="0" top="0.7480314960629921" bottom="0.748031496062992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9"/>
  </sheetPr>
  <dimension ref="A1:J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2.421875" style="17" customWidth="1"/>
    <col min="2" max="2" width="2.28125" style="17" customWidth="1"/>
    <col min="3" max="3" width="6.00390625" style="161" customWidth="1"/>
    <col min="4" max="4" width="9.421875" style="0" customWidth="1"/>
    <col min="5" max="5" width="33.8515625" style="0" bestFit="1" customWidth="1"/>
    <col min="6" max="6" width="10.00390625" style="0" customWidth="1"/>
    <col min="7" max="7" width="21.140625" style="0" customWidth="1"/>
    <col min="8" max="8" width="22.140625" style="0" customWidth="1"/>
    <col min="9" max="9" width="9.140625" style="39" customWidth="1"/>
    <col min="10" max="10" width="9.140625" style="1" customWidth="1"/>
  </cols>
  <sheetData>
    <row r="1" spans="1:9" ht="9" customHeight="1">
      <c r="A1" s="189"/>
      <c r="B1" s="189"/>
      <c r="C1" s="92"/>
      <c r="D1" s="30"/>
      <c r="E1" s="30"/>
      <c r="F1" s="162"/>
      <c r="G1" s="30"/>
      <c r="H1" s="30"/>
      <c r="I1" s="43"/>
    </row>
    <row r="2" spans="1:9" ht="15" customHeight="1">
      <c r="A2" s="300" t="str">
        <f>Startlist!A1</f>
        <v>54. Saaremaa Rally 2021</v>
      </c>
      <c r="B2" s="300"/>
      <c r="C2" s="301"/>
      <c r="D2" s="301"/>
      <c r="E2" s="301"/>
      <c r="F2" s="301"/>
      <c r="G2" s="301"/>
      <c r="H2" s="301"/>
      <c r="I2" s="301"/>
    </row>
    <row r="3" spans="1:9" ht="15">
      <c r="A3" s="291" t="str">
        <f>Startlist!$F2</f>
        <v>October 08-09, 2021</v>
      </c>
      <c r="B3" s="297"/>
      <c r="C3" s="297"/>
      <c r="D3" s="297"/>
      <c r="E3" s="297"/>
      <c r="F3" s="297"/>
      <c r="G3" s="297"/>
      <c r="H3" s="297"/>
      <c r="I3" s="297"/>
    </row>
    <row r="4" spans="1:9" ht="15">
      <c r="A4" s="291" t="str">
        <f>Startlist!$F3</f>
        <v>Saaremaa</v>
      </c>
      <c r="B4" s="297"/>
      <c r="C4" s="297"/>
      <c r="D4" s="297"/>
      <c r="E4" s="297"/>
      <c r="F4" s="297"/>
      <c r="G4" s="297"/>
      <c r="H4" s="297"/>
      <c r="I4" s="297"/>
    </row>
    <row r="5" spans="1:9" ht="15" customHeight="1">
      <c r="A5" s="189"/>
      <c r="B5" s="189"/>
      <c r="C5" s="92"/>
      <c r="D5" s="155"/>
      <c r="E5" s="30"/>
      <c r="F5" s="30"/>
      <c r="G5" s="30"/>
      <c r="H5" s="30"/>
      <c r="I5" s="44"/>
    </row>
    <row r="6" spans="1:10" ht="15.75" customHeight="1">
      <c r="A6" s="115"/>
      <c r="B6" s="115"/>
      <c r="C6" s="190" t="s">
        <v>3251</v>
      </c>
      <c r="D6" s="120"/>
      <c r="E6" s="115"/>
      <c r="F6" s="115"/>
      <c r="G6" s="115"/>
      <c r="H6" s="115"/>
      <c r="I6" s="119"/>
      <c r="J6" s="78"/>
    </row>
    <row r="7" spans="1:10" ht="12.75">
      <c r="A7" s="244"/>
      <c r="B7" s="245"/>
      <c r="C7" s="245" t="s">
        <v>2934</v>
      </c>
      <c r="D7" s="94"/>
      <c r="E7" s="95" t="s">
        <v>2922</v>
      </c>
      <c r="F7" s="94"/>
      <c r="G7" s="96" t="s">
        <v>2931</v>
      </c>
      <c r="H7" s="93" t="s">
        <v>2930</v>
      </c>
      <c r="I7" s="240" t="s">
        <v>2924</v>
      </c>
      <c r="J7" s="78"/>
    </row>
    <row r="8" spans="1:10" ht="15" customHeight="1">
      <c r="A8" s="97"/>
      <c r="B8" s="231">
        <v>1</v>
      </c>
      <c r="C8" s="129">
        <v>32</v>
      </c>
      <c r="D8" s="98" t="str">
        <f>IF(VLOOKUP($C8,'Champ Classes'!$A:$E,2,FALSE)="","",VLOOKUP($C8,'Champ Classes'!$A:$E,2,FALSE))</f>
        <v>EMV4</v>
      </c>
      <c r="E8" s="99" t="str">
        <f>CONCATENATE(VLOOKUP(C8,Startlist!B:H,3,FALSE)," / ",VLOOKUP(C8,Startlist!B:H,4,FALSE))</f>
        <v>Kaspar Kasari / Rainis Raidma</v>
      </c>
      <c r="F8" s="100" t="str">
        <f>VLOOKUP(C8,Startlist!B:F,5,FALSE)</f>
        <v>EST</v>
      </c>
      <c r="G8" s="99" t="str">
        <f>VLOOKUP(C8,Startlist!B:H,7,FALSE)</f>
        <v>Ford Fiesta</v>
      </c>
      <c r="H8" s="99" t="str">
        <f>VLOOKUP(C8,Startlist!B:H,6,FALSE)</f>
        <v>OT RACING</v>
      </c>
      <c r="I8" s="239" t="str">
        <f>IF(VLOOKUP(C8,Results!B:S,18,FALSE)="","Retired",VLOOKUP(C8,Results!B:S,18,FALSE))</f>
        <v> 1:15.24,8</v>
      </c>
      <c r="J8" s="158"/>
    </row>
    <row r="9" spans="1:10" ht="15" customHeight="1">
      <c r="A9" s="97"/>
      <c r="B9" s="231">
        <f>B8+1</f>
        <v>2</v>
      </c>
      <c r="C9" s="129">
        <v>28</v>
      </c>
      <c r="D9" s="98" t="str">
        <f>IF(VLOOKUP($C9,'Champ Classes'!$A:$E,2,FALSE)="","",VLOOKUP($C9,'Champ Classes'!$A:$E,2,FALSE))</f>
        <v>EMV4</v>
      </c>
      <c r="E9" s="99" t="str">
        <f>CONCATENATE(VLOOKUP(C9,Startlist!B:H,3,FALSE)," / ",VLOOKUP(C9,Startlist!B:H,4,FALSE))</f>
        <v>Karl-Markus Sei / Tanel Kasesalu</v>
      </c>
      <c r="F9" s="100" t="str">
        <f>VLOOKUP(C9,Startlist!B:F,5,FALSE)</f>
        <v>EST</v>
      </c>
      <c r="G9" s="99" t="str">
        <f>VLOOKUP(C9,Startlist!B:H,7,FALSE)</f>
        <v>Ford Fiesta</v>
      </c>
      <c r="H9" s="99" t="str">
        <f>VLOOKUP(C9,Startlist!B:H,6,FALSE)</f>
        <v>ALM MOTORSPORT</v>
      </c>
      <c r="I9" s="239" t="str">
        <f>IF(VLOOKUP(C9,Results!B:S,18,FALSE)="","Retired",VLOOKUP(C9,Results!B:S,18,FALSE))</f>
        <v> 1:16.25,0</v>
      </c>
      <c r="J9" s="158"/>
    </row>
  </sheetData>
  <sheetProtection/>
  <autoFilter ref="D7:E9"/>
  <mergeCells count="3"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9"/>
  </sheetPr>
  <dimension ref="A1:Y11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7.140625" style="30" customWidth="1"/>
    <col min="2" max="2" width="4.28125" style="92" customWidth="1"/>
    <col min="3" max="3" width="21.7109375" style="30" bestFit="1" customWidth="1"/>
    <col min="4" max="17" width="6.7109375" style="92" customWidth="1"/>
    <col min="18" max="18" width="6.7109375" style="30" customWidth="1"/>
    <col min="19" max="19" width="14.00390625" style="30" customWidth="1"/>
    <col min="20" max="20" width="3.57421875" style="30" customWidth="1"/>
    <col min="21" max="21" width="10.28125" style="80" customWidth="1"/>
    <col min="22" max="22" width="10.28125" style="0" customWidth="1"/>
    <col min="23" max="23" width="11.00390625" style="0" bestFit="1" customWidth="1"/>
  </cols>
  <sheetData>
    <row r="1" spans="1:22" ht="6.75" customHeight="1">
      <c r="A1" s="38"/>
      <c r="B1" s="81"/>
      <c r="C1" s="37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37"/>
      <c r="S1" s="37"/>
      <c r="U1" s="113"/>
      <c r="V1" s="109"/>
    </row>
    <row r="2" spans="1:22" ht="15">
      <c r="A2" s="287" t="str">
        <f>Startlist!A1</f>
        <v>54. Saaremaa Rally 2021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U2" s="113"/>
      <c r="V2" s="109"/>
    </row>
    <row r="3" spans="1:22" ht="15">
      <c r="A3" s="287" t="str">
        <f>Startlist!$F2</f>
        <v>October 08-09, 2021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U3" s="113"/>
      <c r="V3" s="109"/>
    </row>
    <row r="4" spans="1:22" ht="15">
      <c r="A4" s="287" t="str">
        <f>Startlist!$F3</f>
        <v>Saaremaa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U4" s="113"/>
      <c r="V4" s="109"/>
    </row>
    <row r="5" spans="1:22" ht="13.5" customHeight="1">
      <c r="A5" s="117" t="s">
        <v>3251</v>
      </c>
      <c r="B5" s="149"/>
      <c r="C5" s="29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29"/>
      <c r="S5" s="116"/>
      <c r="U5" s="113"/>
      <c r="V5" s="109"/>
    </row>
    <row r="6" spans="1:22" ht="12.75">
      <c r="A6" s="24" t="s">
        <v>2933</v>
      </c>
      <c r="B6" s="150" t="s">
        <v>2934</v>
      </c>
      <c r="C6" s="20" t="s">
        <v>2935</v>
      </c>
      <c r="D6" s="282" t="s">
        <v>2958</v>
      </c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4"/>
      <c r="R6" s="19" t="s">
        <v>2943</v>
      </c>
      <c r="S6" s="19" t="s">
        <v>2953</v>
      </c>
      <c r="U6" s="123"/>
      <c r="V6" s="123"/>
    </row>
    <row r="7" spans="1:22" ht="12.75">
      <c r="A7" s="23" t="s">
        <v>2955</v>
      </c>
      <c r="B7" s="151"/>
      <c r="C7" s="21" t="s">
        <v>2931</v>
      </c>
      <c r="D7" s="83" t="s">
        <v>2936</v>
      </c>
      <c r="E7" s="84" t="s">
        <v>2937</v>
      </c>
      <c r="F7" s="84" t="s">
        <v>2938</v>
      </c>
      <c r="G7" s="84" t="s">
        <v>2939</v>
      </c>
      <c r="H7" s="84" t="s">
        <v>2940</v>
      </c>
      <c r="I7" s="84" t="s">
        <v>2941</v>
      </c>
      <c r="J7" s="84" t="s">
        <v>2980</v>
      </c>
      <c r="K7" s="84" t="s">
        <v>3123</v>
      </c>
      <c r="L7" s="84" t="s">
        <v>3124</v>
      </c>
      <c r="M7" s="84" t="s">
        <v>2918</v>
      </c>
      <c r="N7" s="84" t="s">
        <v>2914</v>
      </c>
      <c r="O7" s="84" t="s">
        <v>2915</v>
      </c>
      <c r="P7" s="84" t="s">
        <v>2916</v>
      </c>
      <c r="Q7" s="85">
        <v>14</v>
      </c>
      <c r="R7" s="22"/>
      <c r="S7" s="23" t="s">
        <v>2954</v>
      </c>
      <c r="U7" s="113"/>
      <c r="V7" s="109"/>
    </row>
    <row r="8" spans="1:25" ht="12.75">
      <c r="A8" s="45" t="s">
        <v>1880</v>
      </c>
      <c r="B8" s="51">
        <v>32</v>
      </c>
      <c r="C8" s="46" t="s">
        <v>3496</v>
      </c>
      <c r="D8" s="86" t="s">
        <v>3470</v>
      </c>
      <c r="E8" s="87" t="s">
        <v>3703</v>
      </c>
      <c r="F8" s="87" t="s">
        <v>3704</v>
      </c>
      <c r="G8" s="87" t="s">
        <v>3705</v>
      </c>
      <c r="H8" s="87" t="s">
        <v>1193</v>
      </c>
      <c r="I8" s="87" t="s">
        <v>1194</v>
      </c>
      <c r="J8" s="87" t="s">
        <v>1195</v>
      </c>
      <c r="K8" s="87" t="s">
        <v>1196</v>
      </c>
      <c r="L8" s="87" t="s">
        <v>1131</v>
      </c>
      <c r="M8" s="87" t="s">
        <v>1851</v>
      </c>
      <c r="N8" s="87" t="s">
        <v>1900</v>
      </c>
      <c r="O8" s="87" t="s">
        <v>1886</v>
      </c>
      <c r="P8" s="87" t="s">
        <v>2178</v>
      </c>
      <c r="Q8" s="88" t="s">
        <v>2179</v>
      </c>
      <c r="R8" s="40"/>
      <c r="S8" s="41" t="s">
        <v>2180</v>
      </c>
      <c r="T8" s="34"/>
      <c r="U8" s="123"/>
      <c r="V8" s="123"/>
      <c r="Y8" s="122"/>
    </row>
    <row r="9" spans="1:22" ht="12.75">
      <c r="A9" s="42" t="s">
        <v>2998</v>
      </c>
      <c r="B9" s="47"/>
      <c r="C9" s="48" t="s">
        <v>2696</v>
      </c>
      <c r="D9" s="89" t="s">
        <v>21</v>
      </c>
      <c r="E9" s="90" t="s">
        <v>3707</v>
      </c>
      <c r="F9" s="90" t="s">
        <v>3708</v>
      </c>
      <c r="G9" s="90" t="s">
        <v>3709</v>
      </c>
      <c r="H9" s="90" t="s">
        <v>1219</v>
      </c>
      <c r="I9" s="90" t="s">
        <v>1240</v>
      </c>
      <c r="J9" s="90" t="s">
        <v>120</v>
      </c>
      <c r="K9" s="90" t="s">
        <v>1219</v>
      </c>
      <c r="L9" s="90" t="s">
        <v>1901</v>
      </c>
      <c r="M9" s="90" t="s">
        <v>3453</v>
      </c>
      <c r="N9" s="90" t="s">
        <v>1973</v>
      </c>
      <c r="O9" s="90" t="s">
        <v>1902</v>
      </c>
      <c r="P9" s="90" t="s">
        <v>1197</v>
      </c>
      <c r="Q9" s="91" t="s">
        <v>3709</v>
      </c>
      <c r="R9" s="49"/>
      <c r="S9" s="50" t="s">
        <v>2181</v>
      </c>
      <c r="T9" s="34"/>
      <c r="U9"/>
      <c r="V9" s="122"/>
    </row>
    <row r="10" spans="1:21" ht="12.75">
      <c r="A10" s="45" t="s">
        <v>3734</v>
      </c>
      <c r="B10" s="51">
        <v>28</v>
      </c>
      <c r="C10" s="46" t="s">
        <v>3492</v>
      </c>
      <c r="D10" s="86" t="s">
        <v>3751</v>
      </c>
      <c r="E10" s="87" t="s">
        <v>3752</v>
      </c>
      <c r="F10" s="87" t="s">
        <v>3753</v>
      </c>
      <c r="G10" s="87" t="s">
        <v>3754</v>
      </c>
      <c r="H10" s="87" t="s">
        <v>1212</v>
      </c>
      <c r="I10" s="87" t="s">
        <v>1213</v>
      </c>
      <c r="J10" s="87" t="s">
        <v>1214</v>
      </c>
      <c r="K10" s="87" t="s">
        <v>1215</v>
      </c>
      <c r="L10" s="87" t="s">
        <v>1884</v>
      </c>
      <c r="M10" s="87" t="s">
        <v>1851</v>
      </c>
      <c r="N10" s="87" t="s">
        <v>1885</v>
      </c>
      <c r="O10" s="87" t="s">
        <v>1886</v>
      </c>
      <c r="P10" s="87" t="s">
        <v>2174</v>
      </c>
      <c r="Q10" s="88" t="s">
        <v>2175</v>
      </c>
      <c r="R10" s="40"/>
      <c r="S10" s="41" t="s">
        <v>2176</v>
      </c>
      <c r="T10" s="34"/>
      <c r="U10" s="121"/>
    </row>
    <row r="11" spans="1:23" ht="12.75">
      <c r="A11" s="42" t="s">
        <v>2998</v>
      </c>
      <c r="B11" s="47"/>
      <c r="C11" s="48" t="s">
        <v>2696</v>
      </c>
      <c r="D11" s="89" t="s">
        <v>371</v>
      </c>
      <c r="E11" s="90" t="s">
        <v>372</v>
      </c>
      <c r="F11" s="90" t="s">
        <v>124</v>
      </c>
      <c r="G11" s="90" t="s">
        <v>162</v>
      </c>
      <c r="H11" s="90" t="s">
        <v>366</v>
      </c>
      <c r="I11" s="90" t="s">
        <v>1292</v>
      </c>
      <c r="J11" s="90" t="s">
        <v>370</v>
      </c>
      <c r="K11" s="90" t="s">
        <v>1240</v>
      </c>
      <c r="L11" s="90" t="s">
        <v>3688</v>
      </c>
      <c r="M11" s="90" t="s">
        <v>3453</v>
      </c>
      <c r="N11" s="90" t="s">
        <v>1976</v>
      </c>
      <c r="O11" s="90" t="s">
        <v>1902</v>
      </c>
      <c r="P11" s="90" t="s">
        <v>1892</v>
      </c>
      <c r="Q11" s="91" t="s">
        <v>1892</v>
      </c>
      <c r="R11" s="49"/>
      <c r="S11" s="50" t="s">
        <v>2177</v>
      </c>
      <c r="T11" s="34"/>
      <c r="U11" s="121"/>
      <c r="W11" s="118"/>
    </row>
  </sheetData>
  <sheetProtection/>
  <mergeCells count="4">
    <mergeCell ref="D6:Q6"/>
    <mergeCell ref="A2:S2"/>
    <mergeCell ref="A3:S3"/>
    <mergeCell ref="A4:S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3"/>
  </sheetPr>
  <dimension ref="A1:J1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43" sqref="D43"/>
    </sheetView>
  </sheetViews>
  <sheetFormatPr defaultColWidth="9.140625" defaultRowHeight="12.75"/>
  <cols>
    <col min="1" max="1" width="7.00390625" style="199" customWidth="1"/>
    <col min="2" max="3" width="11.00390625" style="199" customWidth="1"/>
    <col min="4" max="4" width="11.28125" style="199" customWidth="1"/>
    <col min="5" max="5" width="27.00390625" style="199" customWidth="1"/>
    <col min="6" max="8" width="9.140625" style="199" customWidth="1"/>
    <col min="9" max="9" width="10.57421875" style="199" customWidth="1"/>
    <col min="10" max="10" width="15.7109375" style="199" bestFit="1" customWidth="1"/>
    <col min="11" max="16384" width="9.140625" style="199" customWidth="1"/>
  </cols>
  <sheetData>
    <row r="1" spans="1:10" ht="15">
      <c r="A1" s="198" t="s">
        <v>3102</v>
      </c>
      <c r="B1" s="198" t="s">
        <v>3103</v>
      </c>
      <c r="C1" s="198"/>
      <c r="D1" s="198" t="s">
        <v>3104</v>
      </c>
      <c r="E1" s="198" t="s">
        <v>3105</v>
      </c>
      <c r="I1" s="198" t="s">
        <v>3108</v>
      </c>
      <c r="J1" s="198" t="s">
        <v>3107</v>
      </c>
    </row>
    <row r="2" spans="1:10" ht="15">
      <c r="A2" s="200">
        <v>1</v>
      </c>
      <c r="B2" s="201" t="s">
        <v>3109</v>
      </c>
      <c r="C2" s="201"/>
      <c r="D2" s="200" t="s">
        <v>2984</v>
      </c>
      <c r="E2" s="202" t="s">
        <v>2920</v>
      </c>
      <c r="F2" s="199">
        <f>IF(VLOOKUP(A2,Startlist!B:C,2,FALSE)=D2,"","ERINEV")</f>
      </c>
      <c r="G2" s="199">
        <f aca="true" t="shared" si="0" ref="G2:G31">IF(RIGHT(B2,1)&lt;&gt;RIGHT(D2,1),"erinev","")</f>
      </c>
      <c r="I2" s="204">
        <v>1</v>
      </c>
      <c r="J2" s="204">
        <v>30</v>
      </c>
    </row>
    <row r="3" spans="1:10" ht="15">
      <c r="A3" s="200">
        <v>2</v>
      </c>
      <c r="B3" s="201" t="s">
        <v>3110</v>
      </c>
      <c r="C3" s="201"/>
      <c r="D3" s="200" t="s">
        <v>2985</v>
      </c>
      <c r="E3" s="202" t="s">
        <v>3126</v>
      </c>
      <c r="F3" s="199">
        <f>IF(VLOOKUP(A3,Startlist!B:C,2,FALSE)=D3,"","ERINEV")</f>
      </c>
      <c r="G3" s="199">
        <f t="shared" si="0"/>
      </c>
      <c r="I3" s="204">
        <v>2</v>
      </c>
      <c r="J3" s="204">
        <v>24</v>
      </c>
    </row>
    <row r="4" spans="1:10" ht="15">
      <c r="A4" s="200">
        <v>3</v>
      </c>
      <c r="B4" s="201" t="s">
        <v>3110</v>
      </c>
      <c r="C4" s="201"/>
      <c r="D4" s="200" t="s">
        <v>2985</v>
      </c>
      <c r="E4" s="202" t="s">
        <v>2655</v>
      </c>
      <c r="F4" s="199">
        <f>IF(VLOOKUP(A4,Startlist!B:C,2,FALSE)=D4,"","ERINEV")</f>
      </c>
      <c r="G4" s="199">
        <f t="shared" si="0"/>
      </c>
      <c r="I4" s="204">
        <v>3</v>
      </c>
      <c r="J4" s="204">
        <v>21</v>
      </c>
    </row>
    <row r="5" spans="1:10" ht="15">
      <c r="A5" s="200">
        <v>4</v>
      </c>
      <c r="B5" s="201" t="s">
        <v>3110</v>
      </c>
      <c r="C5" s="201"/>
      <c r="D5" s="200" t="s">
        <v>2985</v>
      </c>
      <c r="E5" s="202" t="s">
        <v>3261</v>
      </c>
      <c r="F5" s="199">
        <f>IF(VLOOKUP(A5,Startlist!B:C,2,FALSE)=D5,"","ERINEV")</f>
      </c>
      <c r="G5" s="199">
        <f t="shared" si="0"/>
      </c>
      <c r="I5" s="204">
        <v>4</v>
      </c>
      <c r="J5" s="204">
        <v>19</v>
      </c>
    </row>
    <row r="6" spans="1:10" ht="15">
      <c r="A6" s="200">
        <v>5</v>
      </c>
      <c r="B6" s="201" t="s">
        <v>3110</v>
      </c>
      <c r="C6" s="201"/>
      <c r="D6" s="200" t="s">
        <v>2985</v>
      </c>
      <c r="E6" s="202" t="s">
        <v>2660</v>
      </c>
      <c r="F6" s="199">
        <f>IF(VLOOKUP(A6,Startlist!B:C,2,FALSE)=D6,"","ERINEV")</f>
      </c>
      <c r="G6" s="199">
        <f t="shared" si="0"/>
      </c>
      <c r="I6" s="204">
        <v>5</v>
      </c>
      <c r="J6" s="204">
        <v>17</v>
      </c>
    </row>
    <row r="7" spans="1:10" ht="15">
      <c r="A7" s="200">
        <v>6</v>
      </c>
      <c r="B7" s="201" t="s">
        <v>3110</v>
      </c>
      <c r="C7" s="201"/>
      <c r="D7" s="200" t="s">
        <v>2985</v>
      </c>
      <c r="E7" s="202" t="s">
        <v>2965</v>
      </c>
      <c r="F7" s="199">
        <f>IF(VLOOKUP(A7,Startlist!B:C,2,FALSE)=D7,"","ERINEV")</f>
      </c>
      <c r="G7" s="199">
        <f t="shared" si="0"/>
      </c>
      <c r="I7" s="204">
        <v>6</v>
      </c>
      <c r="J7" s="204">
        <v>15</v>
      </c>
    </row>
    <row r="8" spans="1:10" ht="15">
      <c r="A8" s="200">
        <v>7</v>
      </c>
      <c r="B8" s="201" t="s">
        <v>3110</v>
      </c>
      <c r="C8" s="201"/>
      <c r="D8" s="200" t="s">
        <v>2985</v>
      </c>
      <c r="E8" s="202" t="s">
        <v>2666</v>
      </c>
      <c r="F8" s="199">
        <f>IF(VLOOKUP(A8,Startlist!B:C,2,FALSE)=D8,"","ERINEV")</f>
      </c>
      <c r="G8" s="199">
        <f t="shared" si="0"/>
      </c>
      <c r="I8" s="204">
        <v>7</v>
      </c>
      <c r="J8" s="204">
        <v>13</v>
      </c>
    </row>
    <row r="9" spans="1:10" ht="15">
      <c r="A9" s="200">
        <v>8</v>
      </c>
      <c r="B9" s="201" t="s">
        <v>3110</v>
      </c>
      <c r="C9" s="201"/>
      <c r="D9" s="200" t="s">
        <v>2985</v>
      </c>
      <c r="E9" s="202" t="s">
        <v>3268</v>
      </c>
      <c r="F9" s="199">
        <f>IF(VLOOKUP(A9,Startlist!B:C,2,FALSE)=D9,"","ERINEV")</f>
      </c>
      <c r="G9" s="199">
        <f t="shared" si="0"/>
      </c>
      <c r="I9" s="204">
        <v>8</v>
      </c>
      <c r="J9" s="204">
        <v>11</v>
      </c>
    </row>
    <row r="10" spans="1:10" ht="15">
      <c r="A10" s="200">
        <v>9</v>
      </c>
      <c r="B10" s="201" t="s">
        <v>3110</v>
      </c>
      <c r="C10" s="201"/>
      <c r="D10" s="200" t="s">
        <v>2985</v>
      </c>
      <c r="E10" s="202" t="s">
        <v>3279</v>
      </c>
      <c r="F10" s="199">
        <f>IF(VLOOKUP(A10,Startlist!B:C,2,FALSE)=D10,"","ERINEV")</f>
      </c>
      <c r="G10" s="199">
        <f t="shared" si="0"/>
      </c>
      <c r="I10" s="204">
        <v>9</v>
      </c>
      <c r="J10" s="204">
        <v>9</v>
      </c>
    </row>
    <row r="11" spans="1:10" ht="15">
      <c r="A11" s="200">
        <v>10</v>
      </c>
      <c r="B11" s="201" t="s">
        <v>3110</v>
      </c>
      <c r="C11" s="201"/>
      <c r="D11" s="200" t="s">
        <v>2985</v>
      </c>
      <c r="E11" s="202" t="s">
        <v>2990</v>
      </c>
      <c r="F11" s="199">
        <f>IF(VLOOKUP(A11,Startlist!B:C,2,FALSE)=D11,"","ERINEV")</f>
      </c>
      <c r="G11" s="199">
        <f t="shared" si="0"/>
      </c>
      <c r="I11" s="204">
        <v>10</v>
      </c>
      <c r="J11" s="204">
        <v>7</v>
      </c>
    </row>
    <row r="12" spans="1:10" ht="15">
      <c r="A12" s="200">
        <v>11</v>
      </c>
      <c r="B12" s="201" t="s">
        <v>3110</v>
      </c>
      <c r="C12" s="201"/>
      <c r="D12" s="200" t="s">
        <v>2985</v>
      </c>
      <c r="E12" s="202" t="s">
        <v>2995</v>
      </c>
      <c r="F12" s="199">
        <f>IF(VLOOKUP(A12,Startlist!B:C,2,FALSE)=D12,"","ERINEV")</f>
      </c>
      <c r="G12" s="199">
        <f t="shared" si="0"/>
      </c>
      <c r="I12" s="204">
        <v>11</v>
      </c>
      <c r="J12" s="204">
        <v>5</v>
      </c>
    </row>
    <row r="13" spans="1:10" ht="15">
      <c r="A13" s="200">
        <v>12</v>
      </c>
      <c r="B13" s="201" t="s">
        <v>3112</v>
      </c>
      <c r="C13" s="201"/>
      <c r="D13" s="200" t="s">
        <v>3006</v>
      </c>
      <c r="E13" s="202" t="s">
        <v>3274</v>
      </c>
      <c r="F13" s="199">
        <f>IF(VLOOKUP(A13,Startlist!B:C,2,FALSE)=D13,"","ERINEV")</f>
      </c>
      <c r="G13" s="199">
        <f t="shared" si="0"/>
      </c>
      <c r="I13" s="204">
        <v>12</v>
      </c>
      <c r="J13" s="204">
        <v>4</v>
      </c>
    </row>
    <row r="14" spans="1:10" ht="15">
      <c r="A14" s="200">
        <v>14</v>
      </c>
      <c r="B14" s="201" t="s">
        <v>3112</v>
      </c>
      <c r="C14" s="201"/>
      <c r="D14" s="200" t="s">
        <v>3006</v>
      </c>
      <c r="E14" s="202" t="s">
        <v>3007</v>
      </c>
      <c r="F14" s="199">
        <f>IF(VLOOKUP(A14,Startlist!B:C,2,FALSE)=D14,"","ERINEV")</f>
      </c>
      <c r="G14" s="199">
        <f t="shared" si="0"/>
      </c>
      <c r="I14" s="204">
        <v>13</v>
      </c>
      <c r="J14" s="204">
        <v>3</v>
      </c>
    </row>
    <row r="15" spans="1:10" ht="15">
      <c r="A15" s="200">
        <v>15</v>
      </c>
      <c r="B15" s="201" t="s">
        <v>3109</v>
      </c>
      <c r="C15" s="201"/>
      <c r="D15" s="200" t="s">
        <v>2984</v>
      </c>
      <c r="E15" s="202" t="s">
        <v>2676</v>
      </c>
      <c r="F15" s="199">
        <f>IF(VLOOKUP(A15,Startlist!B:C,2,FALSE)=D15,"","ERINEV")</f>
      </c>
      <c r="G15" s="199">
        <f t="shared" si="0"/>
      </c>
      <c r="I15" s="204">
        <v>14</v>
      </c>
      <c r="J15" s="204">
        <v>2</v>
      </c>
    </row>
    <row r="16" spans="1:10" ht="15">
      <c r="A16" s="200">
        <v>16</v>
      </c>
      <c r="B16" s="201" t="s">
        <v>3112</v>
      </c>
      <c r="C16" s="201"/>
      <c r="D16" s="200" t="s">
        <v>3006</v>
      </c>
      <c r="E16" s="202" t="s">
        <v>3020</v>
      </c>
      <c r="F16" s="199">
        <f>IF(VLOOKUP(A16,Startlist!B:C,2,FALSE)=D16,"","ERINEV")</f>
      </c>
      <c r="G16" s="199">
        <f t="shared" si="0"/>
      </c>
      <c r="I16" s="204">
        <v>15</v>
      </c>
      <c r="J16" s="204">
        <v>1</v>
      </c>
    </row>
    <row r="17" spans="1:7" ht="15">
      <c r="A17" s="200">
        <v>17</v>
      </c>
      <c r="B17" s="201" t="s">
        <v>3112</v>
      </c>
      <c r="C17" s="201"/>
      <c r="D17" s="200" t="s">
        <v>3006</v>
      </c>
      <c r="E17" s="202" t="s">
        <v>2682</v>
      </c>
      <c r="F17" s="199">
        <f>IF(VLOOKUP(A17,Startlist!B:C,2,FALSE)=D17,"","ERINEV")</f>
      </c>
      <c r="G17" s="199">
        <f t="shared" si="0"/>
      </c>
    </row>
    <row r="18" spans="1:7" ht="15">
      <c r="A18" s="200">
        <v>18</v>
      </c>
      <c r="B18" s="201" t="s">
        <v>3112</v>
      </c>
      <c r="C18" s="201"/>
      <c r="D18" s="200" t="s">
        <v>3006</v>
      </c>
      <c r="E18" s="202" t="s">
        <v>3022</v>
      </c>
      <c r="F18" s="199">
        <f>IF(VLOOKUP(A18,Startlist!B:C,2,FALSE)=D18,"","ERINEV")</f>
      </c>
      <c r="G18" s="199">
        <f t="shared" si="0"/>
      </c>
    </row>
    <row r="19" spans="1:7" ht="15">
      <c r="A19" s="200">
        <v>19</v>
      </c>
      <c r="B19" s="201" t="s">
        <v>3109</v>
      </c>
      <c r="C19" s="201"/>
      <c r="D19" s="200" t="s">
        <v>2984</v>
      </c>
      <c r="E19" s="202" t="s">
        <v>2686</v>
      </c>
      <c r="F19" s="199">
        <f>IF(VLOOKUP(A19,Startlist!B:C,2,FALSE)=D19,"","ERINEV")</f>
      </c>
      <c r="G19" s="199">
        <f t="shared" si="0"/>
      </c>
    </row>
    <row r="20" spans="1:7" ht="15">
      <c r="A20" s="200">
        <v>20</v>
      </c>
      <c r="B20" s="201" t="s">
        <v>3113</v>
      </c>
      <c r="C20" s="201"/>
      <c r="D20" s="200" t="s">
        <v>3025</v>
      </c>
      <c r="E20" s="202" t="s">
        <v>3049</v>
      </c>
      <c r="F20" s="199">
        <f>IF(VLOOKUP(A20,Startlist!B:C,2,FALSE)=D20,"","ERINEV")</f>
      </c>
      <c r="G20" s="199">
        <f t="shared" si="0"/>
      </c>
    </row>
    <row r="21" spans="1:7" ht="15">
      <c r="A21" s="200">
        <v>21</v>
      </c>
      <c r="B21" s="201" t="s">
        <v>3113</v>
      </c>
      <c r="C21" s="201"/>
      <c r="D21" s="200" t="s">
        <v>3025</v>
      </c>
      <c r="E21" s="202" t="s">
        <v>3037</v>
      </c>
      <c r="F21" s="199">
        <f>IF(VLOOKUP(A21,Startlist!B:C,2,FALSE)=D21,"","ERINEV")</f>
      </c>
      <c r="G21" s="199">
        <f t="shared" si="0"/>
      </c>
    </row>
    <row r="22" spans="1:7" ht="15">
      <c r="A22" s="200">
        <v>22</v>
      </c>
      <c r="B22" s="201" t="s">
        <v>3113</v>
      </c>
      <c r="C22" s="201"/>
      <c r="D22" s="200" t="s">
        <v>3025</v>
      </c>
      <c r="E22" s="202" t="s">
        <v>2692</v>
      </c>
      <c r="F22" s="199">
        <f>IF(VLOOKUP(A22,Startlist!B:C,2,FALSE)=D22,"","ERINEV")</f>
      </c>
      <c r="G22" s="199">
        <f t="shared" si="0"/>
      </c>
    </row>
    <row r="23" spans="1:7" ht="15">
      <c r="A23" s="200">
        <v>23</v>
      </c>
      <c r="B23" s="201" t="s">
        <v>3113</v>
      </c>
      <c r="C23" s="201"/>
      <c r="D23" s="200" t="s">
        <v>3025</v>
      </c>
      <c r="E23" s="202" t="s">
        <v>3029</v>
      </c>
      <c r="F23" s="199">
        <f>IF(VLOOKUP(A23,Startlist!B:C,2,FALSE)=D23,"","ERINEV")</f>
      </c>
      <c r="G23" s="199">
        <f t="shared" si="0"/>
      </c>
    </row>
    <row r="24" spans="1:7" ht="15">
      <c r="A24" s="200">
        <v>24</v>
      </c>
      <c r="B24" s="201" t="s">
        <v>3113</v>
      </c>
      <c r="C24" s="201"/>
      <c r="D24" s="200" t="s">
        <v>3025</v>
      </c>
      <c r="E24" s="202" t="s">
        <v>3033</v>
      </c>
      <c r="F24" s="199">
        <f>IF(VLOOKUP(A24,Startlist!B:C,2,FALSE)=D24,"","ERINEV")</f>
      </c>
      <c r="G24" s="199">
        <f t="shared" si="0"/>
      </c>
    </row>
    <row r="25" spans="1:7" ht="15">
      <c r="A25" s="200">
        <v>25</v>
      </c>
      <c r="B25" s="201" t="s">
        <v>3111</v>
      </c>
      <c r="C25" s="201"/>
      <c r="D25" s="200" t="s">
        <v>2998</v>
      </c>
      <c r="E25" s="202" t="s">
        <v>3071</v>
      </c>
      <c r="F25" s="199">
        <f>IF(VLOOKUP(A25,Startlist!B:C,2,FALSE)=D25,"","ERINEV")</f>
      </c>
      <c r="G25" s="199">
        <f t="shared" si="0"/>
      </c>
    </row>
    <row r="26" spans="1:7" ht="15">
      <c r="A26" s="200">
        <v>27</v>
      </c>
      <c r="B26" s="201" t="s">
        <v>3111</v>
      </c>
      <c r="C26" s="201"/>
      <c r="D26" s="200" t="s">
        <v>2998</v>
      </c>
      <c r="E26" s="202" t="s">
        <v>2698</v>
      </c>
      <c r="F26" s="199">
        <f>IF(VLOOKUP(A26,Startlist!B:C,2,FALSE)=D26,"","ERINEV")</f>
      </c>
      <c r="G26" s="199">
        <f t="shared" si="0"/>
      </c>
    </row>
    <row r="27" spans="1:7" ht="15">
      <c r="A27" s="200">
        <v>28</v>
      </c>
      <c r="B27" s="201" t="s">
        <v>3111</v>
      </c>
      <c r="C27" s="201"/>
      <c r="D27" s="200" t="s">
        <v>2998</v>
      </c>
      <c r="E27" s="202" t="s">
        <v>3000</v>
      </c>
      <c r="F27" s="199">
        <f>IF(VLOOKUP(A27,Startlist!B:C,2,FALSE)=D27,"","ERINEV")</f>
      </c>
      <c r="G27" s="199">
        <f t="shared" si="0"/>
      </c>
    </row>
    <row r="28" spans="1:7" ht="15">
      <c r="A28" s="200">
        <v>30</v>
      </c>
      <c r="B28" s="201" t="s">
        <v>3109</v>
      </c>
      <c r="C28" s="201"/>
      <c r="D28" s="200" t="s">
        <v>2984</v>
      </c>
      <c r="E28" s="202" t="s">
        <v>2701</v>
      </c>
      <c r="F28" s="199">
        <f>IF(VLOOKUP(A28,Startlist!B:C,2,FALSE)=D28,"","ERINEV")</f>
      </c>
      <c r="G28" s="199">
        <f t="shared" si="0"/>
      </c>
    </row>
    <row r="29" spans="1:7" ht="15">
      <c r="A29" s="203">
        <v>31</v>
      </c>
      <c r="B29" s="201" t="s">
        <v>3111</v>
      </c>
      <c r="C29" s="201"/>
      <c r="D29" s="200" t="s">
        <v>2998</v>
      </c>
      <c r="E29" s="202" t="s">
        <v>2705</v>
      </c>
      <c r="F29" s="199">
        <f>IF(VLOOKUP(A29,Startlist!B:C,2,FALSE)=D29,"","ERINEV")</f>
      </c>
      <c r="G29" s="199">
        <f t="shared" si="0"/>
      </c>
    </row>
    <row r="30" spans="1:7" ht="15">
      <c r="A30" s="200">
        <v>32</v>
      </c>
      <c r="B30" s="201" t="s">
        <v>3111</v>
      </c>
      <c r="C30" s="201"/>
      <c r="D30" s="200" t="s">
        <v>2998</v>
      </c>
      <c r="E30" s="202" t="s">
        <v>2961</v>
      </c>
      <c r="F30" s="199">
        <f>IF(VLOOKUP(A30,Startlist!B:C,2,FALSE)=D30,"","ERINEV")</f>
      </c>
      <c r="G30" s="199">
        <f t="shared" si="0"/>
      </c>
    </row>
    <row r="31" spans="1:7" ht="15">
      <c r="A31" s="200">
        <v>33</v>
      </c>
      <c r="B31" s="201" t="s">
        <v>3115</v>
      </c>
      <c r="C31" s="201"/>
      <c r="D31" s="200" t="s">
        <v>3059</v>
      </c>
      <c r="E31" s="202" t="s">
        <v>3094</v>
      </c>
      <c r="F31" s="199">
        <f>IF(VLOOKUP(A31,Startlist!B:C,2,FALSE)=D31,"","ERINEV")</f>
      </c>
      <c r="G31" s="199">
        <f t="shared" si="0"/>
      </c>
    </row>
    <row r="32" spans="1:7" ht="15">
      <c r="A32" s="200">
        <v>34</v>
      </c>
      <c r="B32" s="201" t="s">
        <v>3114</v>
      </c>
      <c r="C32" s="201"/>
      <c r="D32" s="200" t="s">
        <v>3057</v>
      </c>
      <c r="E32" s="202" t="s">
        <v>3064</v>
      </c>
      <c r="F32" s="199">
        <f>IF(VLOOKUP(A32,Startlist!B:C,2,FALSE)=D32,"","ERINEV")</f>
      </c>
      <c r="G32" s="199">
        <f aca="true" t="shared" si="1" ref="G32:G61">IF(RIGHT(B32,1)&lt;&gt;RIGHT(D32,1),"erinev","")</f>
      </c>
    </row>
    <row r="33" spans="1:7" ht="15">
      <c r="A33" s="200">
        <v>35</v>
      </c>
      <c r="B33" s="201" t="s">
        <v>3114</v>
      </c>
      <c r="C33" s="201"/>
      <c r="D33" s="200" t="s">
        <v>3057</v>
      </c>
      <c r="E33" s="202" t="s">
        <v>3208</v>
      </c>
      <c r="F33" s="199">
        <f>IF(VLOOKUP(A33,Startlist!B:C,2,FALSE)=D33,"","ERINEV")</f>
      </c>
      <c r="G33" s="199">
        <f t="shared" si="1"/>
      </c>
    </row>
    <row r="34" spans="1:7" ht="15">
      <c r="A34" s="200">
        <v>36</v>
      </c>
      <c r="B34" s="201" t="s">
        <v>3114</v>
      </c>
      <c r="C34" s="201"/>
      <c r="D34" s="200" t="s">
        <v>3057</v>
      </c>
      <c r="E34" s="202" t="s">
        <v>3098</v>
      </c>
      <c r="F34" s="199">
        <f>IF(VLOOKUP(A34,Startlist!B:C,2,FALSE)=D34,"","ERINEV")</f>
      </c>
      <c r="G34" s="199">
        <f t="shared" si="1"/>
      </c>
    </row>
    <row r="35" spans="1:7" ht="15">
      <c r="A35" s="200">
        <v>37</v>
      </c>
      <c r="B35" s="201" t="s">
        <v>3115</v>
      </c>
      <c r="C35" s="201"/>
      <c r="D35" s="200" t="s">
        <v>3059</v>
      </c>
      <c r="E35" s="202" t="s">
        <v>3060</v>
      </c>
      <c r="F35" s="199">
        <f>IF(VLOOKUP(A35,Startlist!B:C,2,FALSE)=D35,"","ERINEV")</f>
      </c>
      <c r="G35" s="199">
        <f t="shared" si="1"/>
      </c>
    </row>
    <row r="36" spans="1:7" ht="15">
      <c r="A36" s="200">
        <v>38</v>
      </c>
      <c r="B36" s="201" t="s">
        <v>3114</v>
      </c>
      <c r="C36" s="201"/>
      <c r="D36" s="200" t="s">
        <v>3057</v>
      </c>
      <c r="E36" s="202" t="s">
        <v>3080</v>
      </c>
      <c r="F36" s="199">
        <f>IF(VLOOKUP(A36,Startlist!B:C,2,FALSE)=D36,"","ERINEV")</f>
      </c>
      <c r="G36" s="199">
        <f t="shared" si="1"/>
      </c>
    </row>
    <row r="37" spans="1:7" ht="15">
      <c r="A37" s="200">
        <v>39</v>
      </c>
      <c r="B37" s="201" t="s">
        <v>3115</v>
      </c>
      <c r="C37" s="201"/>
      <c r="D37" s="200" t="s">
        <v>3059</v>
      </c>
      <c r="E37" s="202" t="s">
        <v>3189</v>
      </c>
      <c r="F37" s="199">
        <f>IF(VLOOKUP(A37,Startlist!B:C,2,FALSE)=D37,"","ERINEV")</f>
      </c>
      <c r="G37" s="199">
        <f t="shared" si="1"/>
      </c>
    </row>
    <row r="38" spans="1:7" ht="15">
      <c r="A38" s="200">
        <v>40</v>
      </c>
      <c r="B38" s="201" t="s">
        <v>3112</v>
      </c>
      <c r="C38" s="201"/>
      <c r="D38" s="200" t="s">
        <v>3006</v>
      </c>
      <c r="E38" s="202" t="s">
        <v>3284</v>
      </c>
      <c r="F38" s="199">
        <f>IF(VLOOKUP(A38,Startlist!B:C,2,FALSE)=D38,"","ERINEV")</f>
      </c>
      <c r="G38" s="199">
        <f t="shared" si="1"/>
      </c>
    </row>
    <row r="39" spans="1:7" ht="15">
      <c r="A39" s="200">
        <v>41</v>
      </c>
      <c r="B39" s="201" t="s">
        <v>3112</v>
      </c>
      <c r="C39" s="201"/>
      <c r="D39" s="200" t="s">
        <v>3006</v>
      </c>
      <c r="E39" s="202" t="s">
        <v>3179</v>
      </c>
      <c r="F39" s="199">
        <f>IF(VLOOKUP(A39,Startlist!B:C,2,FALSE)=D39,"","ERINEV")</f>
      </c>
      <c r="G39" s="199">
        <f t="shared" si="1"/>
      </c>
    </row>
    <row r="40" spans="1:7" ht="15">
      <c r="A40" s="200">
        <v>42</v>
      </c>
      <c r="B40" s="201" t="s">
        <v>3112</v>
      </c>
      <c r="C40" s="201"/>
      <c r="D40" s="200" t="s">
        <v>3006</v>
      </c>
      <c r="E40" s="202" t="s">
        <v>3045</v>
      </c>
      <c r="F40" s="199">
        <f>IF(VLOOKUP(A40,Startlist!B:C,2,FALSE)=D40,"","ERINEV")</f>
      </c>
      <c r="G40" s="199">
        <f t="shared" si="1"/>
      </c>
    </row>
    <row r="41" spans="1:7" ht="15">
      <c r="A41" s="200">
        <v>43</v>
      </c>
      <c r="B41" s="201" t="s">
        <v>3112</v>
      </c>
      <c r="C41" s="201"/>
      <c r="D41" s="200" t="s">
        <v>3006</v>
      </c>
      <c r="E41" s="202" t="s">
        <v>2712</v>
      </c>
      <c r="F41" s="199">
        <f>IF(VLOOKUP(A41,Startlist!B:C,2,FALSE)=D41,"","ERINEV")</f>
      </c>
      <c r="G41" s="199">
        <f t="shared" si="1"/>
      </c>
    </row>
    <row r="42" spans="1:7" ht="15">
      <c r="A42" s="200">
        <v>44</v>
      </c>
      <c r="B42" s="201" t="s">
        <v>3109</v>
      </c>
      <c r="C42" s="201"/>
      <c r="D42" s="200" t="s">
        <v>2984</v>
      </c>
      <c r="E42" s="202" t="s">
        <v>3291</v>
      </c>
      <c r="F42" s="199">
        <f>IF(VLOOKUP(A42,Startlist!B:C,2,FALSE)=D42,"","ERINEV")</f>
      </c>
      <c r="G42" s="199">
        <f t="shared" si="1"/>
      </c>
    </row>
    <row r="43" spans="1:7" ht="15">
      <c r="A43" s="200">
        <v>45</v>
      </c>
      <c r="B43" s="201" t="s">
        <v>3110</v>
      </c>
      <c r="C43" s="201"/>
      <c r="D43" s="200" t="s">
        <v>2985</v>
      </c>
      <c r="E43" s="202" t="s">
        <v>3281</v>
      </c>
      <c r="F43" s="199">
        <f>IF(VLOOKUP(A43,Startlist!B:C,2,FALSE)=D43,"","ERINEV")</f>
      </c>
      <c r="G43" s="199">
        <f t="shared" si="1"/>
      </c>
    </row>
    <row r="44" spans="1:7" ht="15">
      <c r="A44" s="200">
        <v>46</v>
      </c>
      <c r="B44" s="201" t="s">
        <v>3113</v>
      </c>
      <c r="C44" s="201"/>
      <c r="D44" s="200" t="s">
        <v>3025</v>
      </c>
      <c r="E44" s="202" t="s">
        <v>2716</v>
      </c>
      <c r="F44" s="199">
        <f>IF(VLOOKUP(A44,Startlist!B:C,2,FALSE)=D44,"","ERINEV")</f>
      </c>
      <c r="G44" s="199">
        <f t="shared" si="1"/>
      </c>
    </row>
    <row r="45" spans="1:7" ht="15">
      <c r="A45" s="200">
        <v>48</v>
      </c>
      <c r="B45" s="201" t="s">
        <v>3109</v>
      </c>
      <c r="C45" s="201"/>
      <c r="D45" s="200" t="s">
        <v>2984</v>
      </c>
      <c r="E45" s="202" t="s">
        <v>2719</v>
      </c>
      <c r="F45" s="199">
        <f>IF(VLOOKUP(A45,Startlist!B:C,2,FALSE)=D45,"","ERINEV")</f>
      </c>
      <c r="G45" s="199">
        <f t="shared" si="1"/>
      </c>
    </row>
    <row r="46" spans="1:7" ht="15">
      <c r="A46" s="200">
        <v>49</v>
      </c>
      <c r="B46" s="201" t="s">
        <v>3112</v>
      </c>
      <c r="C46" s="201"/>
      <c r="D46" s="200" t="s">
        <v>3006</v>
      </c>
      <c r="E46" s="202" t="s">
        <v>2722</v>
      </c>
      <c r="F46" s="199">
        <f>IF(VLOOKUP(A46,Startlist!B:C,2,FALSE)=D46,"","ERINEV")</f>
      </c>
      <c r="G46" s="199">
        <f t="shared" si="1"/>
      </c>
    </row>
    <row r="47" spans="1:7" ht="15">
      <c r="A47" s="200">
        <v>50</v>
      </c>
      <c r="B47" s="201" t="s">
        <v>3112</v>
      </c>
      <c r="C47" s="201"/>
      <c r="D47" s="200" t="s">
        <v>3006</v>
      </c>
      <c r="E47" s="202" t="s">
        <v>2724</v>
      </c>
      <c r="F47" s="199">
        <f>IF(VLOOKUP(A47,Startlist!B:C,2,FALSE)=D47,"","ERINEV")</f>
      </c>
      <c r="G47" s="199">
        <f t="shared" si="1"/>
      </c>
    </row>
    <row r="48" spans="1:7" ht="15">
      <c r="A48" s="200">
        <v>52</v>
      </c>
      <c r="B48" s="201" t="s">
        <v>3113</v>
      </c>
      <c r="C48" s="201"/>
      <c r="D48" s="200" t="s">
        <v>3025</v>
      </c>
      <c r="E48" s="202" t="s">
        <v>2726</v>
      </c>
      <c r="F48" s="199">
        <f>IF(VLOOKUP(A48,Startlist!B:C,2,FALSE)=D48,"","ERINEV")</f>
      </c>
      <c r="G48" s="199">
        <f t="shared" si="1"/>
      </c>
    </row>
    <row r="49" spans="1:7" ht="15">
      <c r="A49" s="200">
        <v>53</v>
      </c>
      <c r="B49" s="201" t="s">
        <v>3114</v>
      </c>
      <c r="C49" s="201"/>
      <c r="D49" s="200" t="s">
        <v>3057</v>
      </c>
      <c r="E49" s="202" t="s">
        <v>3144</v>
      </c>
      <c r="F49" s="199">
        <f>IF(VLOOKUP(A49,Startlist!B:C,2,FALSE)=D49,"","ERINEV")</f>
      </c>
      <c r="G49" s="199">
        <f t="shared" si="1"/>
      </c>
    </row>
    <row r="50" spans="1:7" ht="15">
      <c r="A50" s="200">
        <v>54</v>
      </c>
      <c r="B50" s="201" t="s">
        <v>3113</v>
      </c>
      <c r="C50" s="201"/>
      <c r="D50" s="200" t="s">
        <v>3025</v>
      </c>
      <c r="E50" s="202" t="s">
        <v>3290</v>
      </c>
      <c r="F50" s="199">
        <f>IF(VLOOKUP(A50,Startlist!B:C,2,FALSE)=D50,"","ERINEV")</f>
      </c>
      <c r="G50" s="199">
        <f t="shared" si="1"/>
      </c>
    </row>
    <row r="51" spans="1:7" ht="15">
      <c r="A51" s="200">
        <v>55</v>
      </c>
      <c r="B51" s="201" t="s">
        <v>3113</v>
      </c>
      <c r="C51" s="201"/>
      <c r="D51" s="200" t="s">
        <v>3025</v>
      </c>
      <c r="E51" s="202" t="s">
        <v>2728</v>
      </c>
      <c r="F51" s="199">
        <f>IF(VLOOKUP(A51,Startlist!B:C,2,FALSE)=D51,"","ERINEV")</f>
      </c>
      <c r="G51" s="199">
        <f t="shared" si="1"/>
      </c>
    </row>
    <row r="52" spans="1:7" ht="15">
      <c r="A52" s="200">
        <v>56</v>
      </c>
      <c r="B52" s="201" t="s">
        <v>3113</v>
      </c>
      <c r="C52" s="201"/>
      <c r="D52" s="200" t="s">
        <v>3025</v>
      </c>
      <c r="E52" s="202" t="s">
        <v>2730</v>
      </c>
      <c r="F52" s="199">
        <f>IF(VLOOKUP(A52,Startlist!B:C,2,FALSE)=D52,"","ERINEV")</f>
      </c>
      <c r="G52" s="199">
        <f t="shared" si="1"/>
      </c>
    </row>
    <row r="53" spans="1:7" ht="15">
      <c r="A53" s="200">
        <v>57</v>
      </c>
      <c r="B53" s="201" t="s">
        <v>3113</v>
      </c>
      <c r="C53" s="201"/>
      <c r="D53" s="200" t="s">
        <v>3025</v>
      </c>
      <c r="E53" s="202" t="s">
        <v>2733</v>
      </c>
      <c r="F53" s="199">
        <f>IF(VLOOKUP(A53,Startlist!B:C,2,FALSE)=D53,"","ERINEV")</f>
      </c>
      <c r="G53" s="199">
        <f t="shared" si="1"/>
      </c>
    </row>
    <row r="54" spans="1:7" ht="15">
      <c r="A54" s="200">
        <v>58</v>
      </c>
      <c r="B54" s="201" t="s">
        <v>3112</v>
      </c>
      <c r="C54" s="201"/>
      <c r="D54" s="200" t="s">
        <v>3006</v>
      </c>
      <c r="E54" s="202" t="s">
        <v>2737</v>
      </c>
      <c r="F54" s="199">
        <f>IF(VLOOKUP(A54,Startlist!B:C,2,FALSE)=D54,"","ERINEV")</f>
      </c>
      <c r="G54" s="199">
        <f t="shared" si="1"/>
      </c>
    </row>
    <row r="55" spans="1:7" ht="15">
      <c r="A55" s="200">
        <v>59</v>
      </c>
      <c r="B55" s="201" t="s">
        <v>3112</v>
      </c>
      <c r="C55" s="201"/>
      <c r="D55" s="200" t="s">
        <v>3006</v>
      </c>
      <c r="E55" s="202" t="s">
        <v>2739</v>
      </c>
      <c r="F55" s="199">
        <f>IF(VLOOKUP(A55,Startlist!B:C,2,FALSE)=D55,"","ERINEV")</f>
      </c>
      <c r="G55" s="199">
        <f t="shared" si="1"/>
      </c>
    </row>
    <row r="56" spans="1:7" ht="15">
      <c r="A56" s="200">
        <v>60</v>
      </c>
      <c r="B56" s="201" t="s">
        <v>3113</v>
      </c>
      <c r="C56" s="201"/>
      <c r="D56" s="200" t="s">
        <v>3025</v>
      </c>
      <c r="E56" s="202" t="s">
        <v>3173</v>
      </c>
      <c r="F56" s="199">
        <f>IF(VLOOKUP(A56,Startlist!B:C,2,FALSE)=D56,"","ERINEV")</f>
      </c>
      <c r="G56" s="199">
        <f t="shared" si="1"/>
      </c>
    </row>
    <row r="57" spans="1:7" ht="15">
      <c r="A57" s="200">
        <v>61</v>
      </c>
      <c r="B57" s="201" t="s">
        <v>3112</v>
      </c>
      <c r="C57" s="201"/>
      <c r="D57" s="200" t="s">
        <v>3006</v>
      </c>
      <c r="E57" s="202" t="s">
        <v>2741</v>
      </c>
      <c r="F57" s="199">
        <f>IF(VLOOKUP(A57,Startlist!B:C,2,FALSE)=D57,"","ERINEV")</f>
      </c>
      <c r="G57" s="199">
        <f t="shared" si="1"/>
      </c>
    </row>
    <row r="58" spans="1:7" ht="15">
      <c r="A58" s="200">
        <v>62</v>
      </c>
      <c r="B58" s="201" t="s">
        <v>3113</v>
      </c>
      <c r="C58" s="201"/>
      <c r="D58" s="200" t="s">
        <v>3025</v>
      </c>
      <c r="E58" s="202" t="s">
        <v>3294</v>
      </c>
      <c r="F58" s="199">
        <f>IF(VLOOKUP(A58,Startlist!B:C,2,FALSE)=D58,"","ERINEV")</f>
      </c>
      <c r="G58" s="199">
        <f t="shared" si="1"/>
      </c>
    </row>
    <row r="59" spans="1:7" ht="15">
      <c r="A59" s="200">
        <v>63</v>
      </c>
      <c r="B59" s="201" t="s">
        <v>3113</v>
      </c>
      <c r="C59" s="201"/>
      <c r="D59" s="200" t="s">
        <v>3025</v>
      </c>
      <c r="E59" s="202" t="s">
        <v>3150</v>
      </c>
      <c r="F59" s="199">
        <f>IF(VLOOKUP(A59,Startlist!B:C,2,FALSE)=D59,"","ERINEV")</f>
      </c>
      <c r="G59" s="199">
        <f t="shared" si="1"/>
      </c>
    </row>
    <row r="60" spans="1:7" ht="15">
      <c r="A60" s="200">
        <v>64</v>
      </c>
      <c r="B60" s="201" t="s">
        <v>3114</v>
      </c>
      <c r="C60" s="201"/>
      <c r="D60" s="200" t="s">
        <v>3057</v>
      </c>
      <c r="E60" s="202" t="s">
        <v>2744</v>
      </c>
      <c r="F60" s="199">
        <f>IF(VLOOKUP(A60,Startlist!B:C,2,FALSE)=D60,"","ERINEV")</f>
      </c>
      <c r="G60" s="199">
        <f t="shared" si="1"/>
      </c>
    </row>
    <row r="61" spans="1:7" ht="15">
      <c r="A61" s="200">
        <v>65</v>
      </c>
      <c r="B61" s="201" t="s">
        <v>3112</v>
      </c>
      <c r="C61" s="201"/>
      <c r="D61" s="200" t="s">
        <v>3006</v>
      </c>
      <c r="E61" s="202" t="s">
        <v>3160</v>
      </c>
      <c r="F61" s="199">
        <f>IF(VLOOKUP(A61,Startlist!B:C,2,FALSE)=D61,"","ERINEV")</f>
      </c>
      <c r="G61" s="199">
        <f t="shared" si="1"/>
      </c>
    </row>
    <row r="62" spans="1:7" ht="15">
      <c r="A62" s="200">
        <v>66</v>
      </c>
      <c r="B62" s="201" t="s">
        <v>3110</v>
      </c>
      <c r="C62" s="201"/>
      <c r="D62" s="200" t="s">
        <v>2985</v>
      </c>
      <c r="E62" s="202" t="s">
        <v>2746</v>
      </c>
      <c r="F62" s="199">
        <f>IF(VLOOKUP(A62,Startlist!B:C,2,FALSE)=D62,"","ERINEV")</f>
      </c>
      <c r="G62" s="199">
        <f aca="true" t="shared" si="2" ref="G62:G92">IF(RIGHT(B62,1)&lt;&gt;RIGHT(D62,1),"erinev","")</f>
      </c>
    </row>
    <row r="63" spans="1:7" ht="15">
      <c r="A63" s="200">
        <v>67</v>
      </c>
      <c r="B63" s="201" t="s">
        <v>3115</v>
      </c>
      <c r="C63" s="201"/>
      <c r="D63" s="200" t="s">
        <v>3059</v>
      </c>
      <c r="E63" s="202" t="s">
        <v>3155</v>
      </c>
      <c r="F63" s="199">
        <f>IF(VLOOKUP(A63,Startlist!B:C,2,FALSE)=D63,"","ERINEV")</f>
      </c>
      <c r="G63" s="199">
        <f t="shared" si="2"/>
      </c>
    </row>
    <row r="64" spans="1:7" ht="15">
      <c r="A64" s="200">
        <v>68</v>
      </c>
      <c r="B64" s="201" t="s">
        <v>3113</v>
      </c>
      <c r="C64" s="201"/>
      <c r="D64" s="200" t="s">
        <v>3025</v>
      </c>
      <c r="E64" s="202" t="s">
        <v>3299</v>
      </c>
      <c r="F64" s="199">
        <f>IF(VLOOKUP(A64,Startlist!B:C,2,FALSE)=D64,"","ERINEV")</f>
      </c>
      <c r="G64" s="199">
        <f t="shared" si="2"/>
      </c>
    </row>
    <row r="65" spans="1:7" ht="15">
      <c r="A65" s="200">
        <v>69</v>
      </c>
      <c r="B65" s="201" t="s">
        <v>3115</v>
      </c>
      <c r="C65" s="201"/>
      <c r="D65" s="200" t="s">
        <v>3059</v>
      </c>
      <c r="E65" s="202" t="s">
        <v>3214</v>
      </c>
      <c r="F65" s="199">
        <f>IF(VLOOKUP(A65,Startlist!B:C,2,FALSE)=D65,"","ERINEV")</f>
      </c>
      <c r="G65" s="199">
        <f t="shared" si="2"/>
      </c>
    </row>
    <row r="66" spans="1:7" ht="15">
      <c r="A66" s="200">
        <v>70</v>
      </c>
      <c r="B66" s="201" t="s">
        <v>3114</v>
      </c>
      <c r="C66" s="201"/>
      <c r="D66" s="200" t="s">
        <v>3057</v>
      </c>
      <c r="E66" s="202" t="s">
        <v>3204</v>
      </c>
      <c r="F66" s="199">
        <f>IF(VLOOKUP(A66,Startlist!B:C,2,FALSE)=D66,"","ERINEV")</f>
      </c>
      <c r="G66" s="199">
        <f t="shared" si="2"/>
      </c>
    </row>
    <row r="67" spans="1:7" ht="15">
      <c r="A67" s="200">
        <v>71</v>
      </c>
      <c r="B67" s="201" t="s">
        <v>3114</v>
      </c>
      <c r="C67" s="201"/>
      <c r="D67" s="200" t="s">
        <v>3057</v>
      </c>
      <c r="E67" s="202" t="s">
        <v>2750</v>
      </c>
      <c r="F67" s="199">
        <f>IF(VLOOKUP(A67,Startlist!B:C,2,FALSE)=D67,"","ERINEV")</f>
      </c>
      <c r="G67" s="199">
        <f t="shared" si="2"/>
      </c>
    </row>
    <row r="68" spans="1:7" ht="15">
      <c r="A68" s="200">
        <v>72</v>
      </c>
      <c r="B68" s="201" t="s">
        <v>3114</v>
      </c>
      <c r="C68" s="201"/>
      <c r="D68" s="200" t="s">
        <v>3057</v>
      </c>
      <c r="E68" s="202" t="s">
        <v>3068</v>
      </c>
      <c r="F68" s="199">
        <f>IF(VLOOKUP(A68,Startlist!B:C,2,FALSE)=D68,"","ERINEV")</f>
      </c>
      <c r="G68" s="199">
        <f t="shared" si="2"/>
      </c>
    </row>
    <row r="69" spans="1:7" ht="15">
      <c r="A69" s="200">
        <v>73</v>
      </c>
      <c r="B69" s="201" t="s">
        <v>3114</v>
      </c>
      <c r="C69" s="201"/>
      <c r="D69" s="200" t="s">
        <v>3057</v>
      </c>
      <c r="E69" s="202" t="s">
        <v>2752</v>
      </c>
      <c r="F69" s="199">
        <f>IF(VLOOKUP(A69,Startlist!B:C,2,FALSE)=D69,"","ERINEV")</f>
      </c>
      <c r="G69" s="199">
        <f t="shared" si="2"/>
      </c>
    </row>
    <row r="70" spans="1:7" ht="15">
      <c r="A70" s="200">
        <v>74</v>
      </c>
      <c r="B70" s="201" t="s">
        <v>3115</v>
      </c>
      <c r="C70" s="201"/>
      <c r="D70" s="200" t="s">
        <v>3059</v>
      </c>
      <c r="E70" s="202" t="s">
        <v>2754</v>
      </c>
      <c r="F70" s="199">
        <f>IF(VLOOKUP(A70,Startlist!B:C,2,FALSE)=D70,"","ERINEV")</f>
      </c>
      <c r="G70" s="199">
        <f t="shared" si="2"/>
      </c>
    </row>
    <row r="71" spans="1:7" ht="15">
      <c r="A71" s="200">
        <v>75</v>
      </c>
      <c r="B71" s="201" t="s">
        <v>3113</v>
      </c>
      <c r="C71" s="201"/>
      <c r="D71" s="200" t="s">
        <v>3025</v>
      </c>
      <c r="E71" s="202" t="s">
        <v>2757</v>
      </c>
      <c r="F71" s="199">
        <f>IF(VLOOKUP(A71,Startlist!B:C,2,FALSE)=D71,"","ERINEV")</f>
      </c>
      <c r="G71" s="199">
        <f t="shared" si="2"/>
      </c>
    </row>
    <row r="72" spans="1:7" ht="15">
      <c r="A72" s="200">
        <v>76</v>
      </c>
      <c r="B72" s="201" t="s">
        <v>3115</v>
      </c>
      <c r="C72" s="201"/>
      <c r="D72" s="200" t="s">
        <v>3059</v>
      </c>
      <c r="E72" s="202" t="s">
        <v>2759</v>
      </c>
      <c r="F72" s="199">
        <f>IF(VLOOKUP(A72,Startlist!B:C,2,FALSE)=D72,"","ERINEV")</f>
      </c>
      <c r="G72" s="199">
        <f t="shared" si="2"/>
      </c>
    </row>
    <row r="73" spans="1:7" ht="15">
      <c r="A73" s="200">
        <v>77</v>
      </c>
      <c r="B73" s="201" t="s">
        <v>3113</v>
      </c>
      <c r="C73" s="201"/>
      <c r="D73" s="200" t="s">
        <v>3025</v>
      </c>
      <c r="E73" s="202" t="s">
        <v>2763</v>
      </c>
      <c r="F73" s="199">
        <f>IF(VLOOKUP(A73,Startlist!B:C,2,FALSE)=D73,"","ERINEV")</f>
      </c>
      <c r="G73" s="199">
        <f t="shared" si="2"/>
      </c>
    </row>
    <row r="74" spans="1:7" ht="15">
      <c r="A74" s="200">
        <v>78</v>
      </c>
      <c r="B74" s="201" t="s">
        <v>3113</v>
      </c>
      <c r="C74" s="201"/>
      <c r="D74" s="200" t="s">
        <v>3025</v>
      </c>
      <c r="E74" s="202" t="s">
        <v>3288</v>
      </c>
      <c r="F74" s="199">
        <f>IF(VLOOKUP(A74,Startlist!B:C,2,FALSE)=D74,"","ERINEV")</f>
      </c>
      <c r="G74" s="199">
        <f t="shared" si="2"/>
      </c>
    </row>
    <row r="75" spans="1:7" ht="15">
      <c r="A75" s="200">
        <v>79</v>
      </c>
      <c r="B75" s="201" t="s">
        <v>3113</v>
      </c>
      <c r="C75" s="201"/>
      <c r="D75" s="200" t="s">
        <v>3025</v>
      </c>
      <c r="E75" s="202" t="s">
        <v>3300</v>
      </c>
      <c r="F75" s="199">
        <f>IF(VLOOKUP(A75,Startlist!B:C,2,FALSE)=D75,"","ERINEV")</f>
      </c>
      <c r="G75" s="199">
        <f t="shared" si="2"/>
      </c>
    </row>
    <row r="76" spans="1:7" ht="15">
      <c r="A76" s="200">
        <v>80</v>
      </c>
      <c r="B76" s="201" t="s">
        <v>3113</v>
      </c>
      <c r="C76" s="201"/>
      <c r="D76" s="200" t="s">
        <v>3025</v>
      </c>
      <c r="E76" s="202" t="s">
        <v>3086</v>
      </c>
      <c r="F76" s="199">
        <f>IF(VLOOKUP(A76,Startlist!B:C,2,FALSE)=D76,"","ERINEV")</f>
      </c>
      <c r="G76" s="199">
        <f t="shared" si="2"/>
      </c>
    </row>
    <row r="77" spans="1:7" ht="15">
      <c r="A77" s="200">
        <v>81</v>
      </c>
      <c r="B77" s="201" t="s">
        <v>3114</v>
      </c>
      <c r="C77" s="201"/>
      <c r="D77" s="200" t="s">
        <v>3057</v>
      </c>
      <c r="E77" s="202" t="s">
        <v>3302</v>
      </c>
      <c r="F77" s="199">
        <f>IF(VLOOKUP(A77,Startlist!B:C,2,FALSE)=D77,"","ERINEV")</f>
      </c>
      <c r="G77" s="199">
        <f t="shared" si="2"/>
      </c>
    </row>
    <row r="78" spans="1:7" ht="15">
      <c r="A78" s="200">
        <v>82</v>
      </c>
      <c r="B78" s="201" t="s">
        <v>3114</v>
      </c>
      <c r="C78" s="201"/>
      <c r="D78" s="200" t="s">
        <v>3057</v>
      </c>
      <c r="E78" s="202" t="s">
        <v>2765</v>
      </c>
      <c r="F78" s="199">
        <f>IF(VLOOKUP(A78,Startlist!B:C,2,FALSE)=D78,"","ERINEV")</f>
      </c>
      <c r="G78" s="199">
        <f t="shared" si="2"/>
      </c>
    </row>
    <row r="79" spans="1:7" ht="15">
      <c r="A79" s="200">
        <v>83</v>
      </c>
      <c r="B79" s="201" t="s">
        <v>3114</v>
      </c>
      <c r="C79" s="201"/>
      <c r="D79" s="200" t="s">
        <v>3057</v>
      </c>
      <c r="E79" s="202" t="s">
        <v>3092</v>
      </c>
      <c r="F79" s="199">
        <f>IF(VLOOKUP(A79,Startlist!B:C,2,FALSE)=D79,"","ERINEV")</f>
      </c>
      <c r="G79" s="199">
        <f t="shared" si="2"/>
      </c>
    </row>
    <row r="80" spans="1:7" ht="15">
      <c r="A80" s="200">
        <v>84</v>
      </c>
      <c r="B80" s="201" t="s">
        <v>3113</v>
      </c>
      <c r="C80" s="201"/>
      <c r="D80" s="200" t="s">
        <v>3025</v>
      </c>
      <c r="E80" s="202" t="s">
        <v>2769</v>
      </c>
      <c r="F80" s="199">
        <f>IF(VLOOKUP(A80,Startlist!B:C,2,FALSE)=D80,"","ERINEV")</f>
      </c>
      <c r="G80" s="199">
        <f t="shared" si="2"/>
      </c>
    </row>
    <row r="81" spans="1:7" ht="15">
      <c r="A81" s="200">
        <v>86</v>
      </c>
      <c r="B81" s="201" t="s">
        <v>3113</v>
      </c>
      <c r="C81" s="201"/>
      <c r="D81" s="200" t="s">
        <v>3025</v>
      </c>
      <c r="E81" s="202" t="s">
        <v>2772</v>
      </c>
      <c r="F81" s="199">
        <f>IF(VLOOKUP(A81,Startlist!B:C,2,FALSE)=D81,"","ERINEV")</f>
      </c>
      <c r="G81" s="199">
        <f t="shared" si="2"/>
      </c>
    </row>
    <row r="82" spans="1:7" ht="15">
      <c r="A82" s="200">
        <v>87</v>
      </c>
      <c r="B82" s="201" t="s">
        <v>3114</v>
      </c>
      <c r="C82" s="201"/>
      <c r="D82" s="200" t="s">
        <v>3057</v>
      </c>
      <c r="E82" s="202" t="s">
        <v>2773</v>
      </c>
      <c r="F82" s="199">
        <f>IF(VLOOKUP(A82,Startlist!B:C,2,FALSE)=D82,"","ERINEV")</f>
      </c>
      <c r="G82" s="199">
        <f t="shared" si="2"/>
      </c>
    </row>
    <row r="83" spans="1:7" ht="15">
      <c r="A83" s="200">
        <v>88</v>
      </c>
      <c r="B83" s="201" t="s">
        <v>3113</v>
      </c>
      <c r="C83" s="201"/>
      <c r="D83" s="200" t="s">
        <v>3025</v>
      </c>
      <c r="E83" s="202" t="s">
        <v>2777</v>
      </c>
      <c r="F83" s="199">
        <f>IF(VLOOKUP(A83,Startlist!B:C,2,FALSE)=D83,"","ERINEV")</f>
      </c>
      <c r="G83" s="199">
        <f t="shared" si="2"/>
      </c>
    </row>
    <row r="84" spans="1:7" ht="15">
      <c r="A84" s="200">
        <v>89</v>
      </c>
      <c r="B84" s="201" t="s">
        <v>3114</v>
      </c>
      <c r="C84" s="201"/>
      <c r="D84" s="200" t="s">
        <v>3057</v>
      </c>
      <c r="E84" s="202" t="s">
        <v>2779</v>
      </c>
      <c r="F84" s="199">
        <f>IF(VLOOKUP(A84,Startlist!B:C,2,FALSE)=D84,"","ERINEV")</f>
      </c>
      <c r="G84" s="199">
        <f t="shared" si="2"/>
      </c>
    </row>
    <row r="85" spans="1:7" ht="15">
      <c r="A85" s="200">
        <v>90</v>
      </c>
      <c r="B85" s="201" t="s">
        <v>3113</v>
      </c>
      <c r="C85" s="201"/>
      <c r="D85" s="200" t="s">
        <v>3025</v>
      </c>
      <c r="E85" s="202" t="s">
        <v>2783</v>
      </c>
      <c r="F85" s="199">
        <f>IF(VLOOKUP(A85,Startlist!B:C,2,FALSE)=D85,"","ERINEV")</f>
      </c>
      <c r="G85" s="199">
        <f t="shared" si="2"/>
      </c>
    </row>
    <row r="86" spans="1:7" ht="15">
      <c r="A86" s="200">
        <v>91</v>
      </c>
      <c r="B86" s="201" t="s">
        <v>3115</v>
      </c>
      <c r="C86" s="201"/>
      <c r="D86" s="200" t="s">
        <v>3059</v>
      </c>
      <c r="E86" s="202" t="s">
        <v>2785</v>
      </c>
      <c r="F86" s="199">
        <f>IF(VLOOKUP(A86,Startlist!B:C,2,FALSE)=D86,"","ERINEV")</f>
      </c>
      <c r="G86" s="199">
        <f t="shared" si="2"/>
      </c>
    </row>
    <row r="87" spans="1:7" ht="15">
      <c r="A87" s="200">
        <v>92</v>
      </c>
      <c r="B87" s="201" t="s">
        <v>3115</v>
      </c>
      <c r="C87" s="201"/>
      <c r="D87" s="200" t="s">
        <v>3059</v>
      </c>
      <c r="E87" s="202" t="s">
        <v>3305</v>
      </c>
      <c r="F87" s="199">
        <f>IF(VLOOKUP(A87,Startlist!B:C,2,FALSE)=D87,"","ERINEV")</f>
      </c>
      <c r="G87" s="199">
        <f t="shared" si="2"/>
      </c>
    </row>
    <row r="88" spans="1:7" ht="15">
      <c r="A88" s="200">
        <v>93</v>
      </c>
      <c r="B88" s="201" t="s">
        <v>3115</v>
      </c>
      <c r="C88" s="201"/>
      <c r="D88" s="200" t="s">
        <v>3059</v>
      </c>
      <c r="E88" s="202" t="s">
        <v>2790</v>
      </c>
      <c r="F88" s="199">
        <f>IF(VLOOKUP(A88,Startlist!B:C,2,FALSE)=D88,"","ERINEV")</f>
      </c>
      <c r="G88" s="199">
        <f t="shared" si="2"/>
      </c>
    </row>
    <row r="89" spans="1:7" ht="15">
      <c r="A89" s="200">
        <v>94</v>
      </c>
      <c r="B89" s="201" t="s">
        <v>3115</v>
      </c>
      <c r="C89" s="201"/>
      <c r="D89" s="200" t="s">
        <v>3059</v>
      </c>
      <c r="E89" s="202" t="s">
        <v>2793</v>
      </c>
      <c r="F89" s="199">
        <f>IF(VLOOKUP(A89,Startlist!B:C,2,FALSE)=D89,"","ERINEV")</f>
      </c>
      <c r="G89" s="199">
        <f t="shared" si="2"/>
      </c>
    </row>
    <row r="90" spans="1:7" ht="15">
      <c r="A90" s="200">
        <v>95</v>
      </c>
      <c r="B90" s="201" t="s">
        <v>3114</v>
      </c>
      <c r="C90" s="201"/>
      <c r="D90" s="200" t="s">
        <v>3057</v>
      </c>
      <c r="E90" s="202" t="s">
        <v>3167</v>
      </c>
      <c r="F90" s="199">
        <f>IF(VLOOKUP(A90,Startlist!B:C,2,FALSE)=D90,"","ERINEV")</f>
      </c>
      <c r="G90" s="199">
        <f t="shared" si="2"/>
      </c>
    </row>
    <row r="91" spans="1:7" ht="15">
      <c r="A91" s="200">
        <v>96</v>
      </c>
      <c r="B91" s="201" t="s">
        <v>3115</v>
      </c>
      <c r="C91" s="201"/>
      <c r="D91" s="200" t="s">
        <v>3059</v>
      </c>
      <c r="E91" s="202" t="s">
        <v>2797</v>
      </c>
      <c r="F91" s="199">
        <f>IF(VLOOKUP(A91,Startlist!B:C,2,FALSE)=D91,"","ERINEV")</f>
      </c>
      <c r="G91" s="199">
        <f t="shared" si="2"/>
      </c>
    </row>
    <row r="92" spans="1:7" ht="15">
      <c r="A92" s="200">
        <v>97</v>
      </c>
      <c r="B92" s="201" t="s">
        <v>3115</v>
      </c>
      <c r="C92" s="201"/>
      <c r="D92" s="200" t="s">
        <v>3059</v>
      </c>
      <c r="E92" s="202" t="s">
        <v>2800</v>
      </c>
      <c r="F92" s="199">
        <f>IF(VLOOKUP(A92,Startlist!B:C,2,FALSE)=D92,"","ERINEV")</f>
      </c>
      <c r="G92" s="199">
        <f t="shared" si="2"/>
      </c>
    </row>
    <row r="93" spans="1:7" ht="15">
      <c r="A93" s="200">
        <v>98</v>
      </c>
      <c r="B93" s="201" t="s">
        <v>3113</v>
      </c>
      <c r="C93" s="201"/>
      <c r="D93" s="200" t="s">
        <v>3025</v>
      </c>
      <c r="E93" s="202" t="s">
        <v>2802</v>
      </c>
      <c r="F93" s="199">
        <f>IF(VLOOKUP(A93,Startlist!B:C,2,FALSE)=D93,"","ERINEV")</f>
      </c>
      <c r="G93" s="199">
        <f aca="true" t="shared" si="3" ref="G93:G121">IF(RIGHT(B93,1)&lt;&gt;RIGHT(D93,1),"erinev","")</f>
      </c>
    </row>
    <row r="94" spans="1:7" ht="15">
      <c r="A94" s="200">
        <v>101</v>
      </c>
      <c r="B94" s="201" t="s">
        <v>3114</v>
      </c>
      <c r="C94" s="201"/>
      <c r="D94" s="200" t="s">
        <v>3057</v>
      </c>
      <c r="E94" s="202" t="s">
        <v>2808</v>
      </c>
      <c r="F94" s="199">
        <f>IF(VLOOKUP(A94,Startlist!B:C,2,FALSE)=D94,"","ERINEV")</f>
      </c>
      <c r="G94" s="199">
        <f t="shared" si="3"/>
      </c>
    </row>
    <row r="95" spans="1:7" ht="15">
      <c r="A95" s="200">
        <v>102</v>
      </c>
      <c r="B95" s="201" t="s">
        <v>3113</v>
      </c>
      <c r="C95" s="201"/>
      <c r="D95" s="200" t="s">
        <v>3025</v>
      </c>
      <c r="E95" s="202" t="s">
        <v>2811</v>
      </c>
      <c r="F95" s="199">
        <f>IF(VLOOKUP(A95,Startlist!B:C,2,FALSE)=D95,"","ERINEV")</f>
      </c>
      <c r="G95" s="199">
        <f t="shared" si="3"/>
      </c>
    </row>
    <row r="96" spans="1:7" ht="15">
      <c r="A96" s="200">
        <v>103</v>
      </c>
      <c r="B96" s="201" t="s">
        <v>3114</v>
      </c>
      <c r="C96" s="201"/>
      <c r="D96" s="200" t="s">
        <v>3057</v>
      </c>
      <c r="E96" s="202" t="s">
        <v>3316</v>
      </c>
      <c r="F96" s="199">
        <f>IF(VLOOKUP(A96,Startlist!B:C,2,FALSE)=D96,"","ERINEV")</f>
      </c>
      <c r="G96" s="199">
        <f t="shared" si="3"/>
      </c>
    </row>
    <row r="97" spans="1:7" ht="15">
      <c r="A97" s="200">
        <v>104</v>
      </c>
      <c r="B97" s="201" t="s">
        <v>3112</v>
      </c>
      <c r="C97" s="201"/>
      <c r="D97" s="200" t="s">
        <v>3006</v>
      </c>
      <c r="E97" s="202" t="s">
        <v>2816</v>
      </c>
      <c r="F97" s="199">
        <f>IF(VLOOKUP(A97,Startlist!B:C,2,FALSE)=D97,"","ERINEV")</f>
      </c>
      <c r="G97" s="199">
        <f t="shared" si="3"/>
      </c>
    </row>
    <row r="98" spans="1:7" ht="15">
      <c r="A98" s="200">
        <v>105</v>
      </c>
      <c r="B98" s="201" t="s">
        <v>3115</v>
      </c>
      <c r="C98" s="201"/>
      <c r="D98" s="200" t="s">
        <v>3059</v>
      </c>
      <c r="E98" s="202" t="s">
        <v>2818</v>
      </c>
      <c r="F98" s="199">
        <f>IF(VLOOKUP(A98,Startlist!B:C,2,FALSE)=D98,"","ERINEV")</f>
      </c>
      <c r="G98" s="199">
        <f t="shared" si="3"/>
      </c>
    </row>
    <row r="99" spans="1:7" ht="15">
      <c r="A99" s="200">
        <v>106</v>
      </c>
      <c r="B99" s="201" t="s">
        <v>3113</v>
      </c>
      <c r="C99" s="201"/>
      <c r="D99" s="200" t="s">
        <v>3025</v>
      </c>
      <c r="E99" s="202" t="s">
        <v>2821</v>
      </c>
      <c r="F99" s="199">
        <f>IF(VLOOKUP(A99,Startlist!B:C,2,FALSE)=D99,"","ERINEV")</f>
      </c>
      <c r="G99" s="199">
        <f t="shared" si="3"/>
      </c>
    </row>
    <row r="100" spans="1:7" ht="15">
      <c r="A100" s="200">
        <v>108</v>
      </c>
      <c r="B100" s="201" t="s">
        <v>3115</v>
      </c>
      <c r="C100" s="201"/>
      <c r="D100" s="200" t="s">
        <v>3059</v>
      </c>
      <c r="E100" s="202" t="s">
        <v>2825</v>
      </c>
      <c r="F100" s="199">
        <f>IF(VLOOKUP(A100,Startlist!B:C,2,FALSE)=D100,"","ERINEV")</f>
      </c>
      <c r="G100" s="199">
        <f t="shared" si="3"/>
      </c>
    </row>
    <row r="101" spans="1:7" ht="15">
      <c r="A101" s="200">
        <v>109</v>
      </c>
      <c r="B101" s="201" t="s">
        <v>3113</v>
      </c>
      <c r="C101" s="201"/>
      <c r="D101" s="200" t="s">
        <v>3025</v>
      </c>
      <c r="E101" s="202" t="s">
        <v>2829</v>
      </c>
      <c r="F101" s="199">
        <f>IF(VLOOKUP(A101,Startlist!B:C,2,FALSE)=D101,"","ERINEV")</f>
      </c>
      <c r="G101" s="199">
        <f t="shared" si="3"/>
      </c>
    </row>
    <row r="102" spans="1:7" ht="15">
      <c r="A102" s="200">
        <v>110</v>
      </c>
      <c r="B102" s="201" t="s">
        <v>3114</v>
      </c>
      <c r="C102" s="201"/>
      <c r="D102" s="200" t="s">
        <v>3057</v>
      </c>
      <c r="E102" s="202" t="s">
        <v>2832</v>
      </c>
      <c r="F102" s="199">
        <f>IF(VLOOKUP(A102,Startlist!B:C,2,FALSE)=D102,"","ERINEV")</f>
      </c>
      <c r="G102" s="199">
        <f t="shared" si="3"/>
      </c>
    </row>
    <row r="103" spans="1:7" ht="15">
      <c r="A103" s="200">
        <v>111</v>
      </c>
      <c r="B103" s="201" t="s">
        <v>3112</v>
      </c>
      <c r="C103" s="201"/>
      <c r="D103" s="200" t="s">
        <v>3006</v>
      </c>
      <c r="E103" s="202" t="s">
        <v>2835</v>
      </c>
      <c r="F103" s="199">
        <f>IF(VLOOKUP(A103,Startlist!B:C,2,FALSE)=D103,"","ERINEV")</f>
      </c>
      <c r="G103" s="199">
        <f t="shared" si="3"/>
      </c>
    </row>
    <row r="104" spans="1:7" ht="15">
      <c r="A104" s="200">
        <v>112</v>
      </c>
      <c r="B104" s="201" t="s">
        <v>3114</v>
      </c>
      <c r="C104" s="201"/>
      <c r="D104" s="200" t="s">
        <v>3057</v>
      </c>
      <c r="E104" s="202" t="s">
        <v>2838</v>
      </c>
      <c r="F104" s="199">
        <f>IF(VLOOKUP(A104,Startlist!B:C,2,FALSE)=D104,"","ERINEV")</f>
      </c>
      <c r="G104" s="199">
        <f t="shared" si="3"/>
      </c>
    </row>
    <row r="105" spans="1:7" ht="15">
      <c r="A105" s="200">
        <v>113</v>
      </c>
      <c r="B105" s="201" t="s">
        <v>3114</v>
      </c>
      <c r="C105" s="201"/>
      <c r="D105" s="200" t="s">
        <v>3057</v>
      </c>
      <c r="E105" s="202" t="s">
        <v>2842</v>
      </c>
      <c r="F105" s="199">
        <f>IF(VLOOKUP(A105,Startlist!B:C,2,FALSE)=D105,"","ERINEV")</f>
      </c>
      <c r="G105" s="199">
        <f t="shared" si="3"/>
      </c>
    </row>
    <row r="106" spans="1:7" ht="15">
      <c r="A106" s="200">
        <v>114</v>
      </c>
      <c r="B106" s="201" t="s">
        <v>3113</v>
      </c>
      <c r="C106" s="201"/>
      <c r="D106" s="200" t="s">
        <v>3025</v>
      </c>
      <c r="E106" s="202" t="s">
        <v>2845</v>
      </c>
      <c r="F106" s="199">
        <f>IF(VLOOKUP(A106,Startlist!B:C,2,FALSE)=D106,"","ERINEV")</f>
      </c>
      <c r="G106" s="199">
        <f t="shared" si="3"/>
      </c>
    </row>
    <row r="107" spans="1:7" ht="15">
      <c r="A107" s="200">
        <v>115</v>
      </c>
      <c r="B107" s="201" t="s">
        <v>3114</v>
      </c>
      <c r="C107" s="201"/>
      <c r="D107" s="200" t="s">
        <v>3057</v>
      </c>
      <c r="E107" s="202" t="s">
        <v>2848</v>
      </c>
      <c r="F107" s="199">
        <f>IF(VLOOKUP(A107,Startlist!B:C,2,FALSE)=D107,"","ERINEV")</f>
      </c>
      <c r="G107" s="199">
        <f t="shared" si="3"/>
      </c>
    </row>
    <row r="108" spans="1:7" ht="15">
      <c r="A108" s="200">
        <v>116</v>
      </c>
      <c r="B108" s="201" t="s">
        <v>3113</v>
      </c>
      <c r="C108" s="201"/>
      <c r="D108" s="200" t="s">
        <v>3025</v>
      </c>
      <c r="E108" s="202" t="s">
        <v>2851</v>
      </c>
      <c r="F108" s="199">
        <f>IF(VLOOKUP(A108,Startlist!B:C,2,FALSE)=D108,"","ERINEV")</f>
      </c>
      <c r="G108" s="199">
        <f t="shared" si="3"/>
      </c>
    </row>
    <row r="109" spans="1:7" ht="15">
      <c r="A109" s="200">
        <v>117</v>
      </c>
      <c r="B109" s="201" t="s">
        <v>3113</v>
      </c>
      <c r="C109" s="201"/>
      <c r="D109" s="200" t="s">
        <v>3025</v>
      </c>
      <c r="E109" s="202" t="s">
        <v>2853</v>
      </c>
      <c r="F109" s="199">
        <f>IF(VLOOKUP(A109,Startlist!B:C,2,FALSE)=D109,"","ERINEV")</f>
      </c>
      <c r="G109" s="199">
        <f t="shared" si="3"/>
      </c>
    </row>
    <row r="110" spans="1:7" ht="15">
      <c r="A110" s="200">
        <v>118</v>
      </c>
      <c r="B110" s="201" t="s">
        <v>3113</v>
      </c>
      <c r="C110" s="201"/>
      <c r="D110" s="200" t="s">
        <v>3025</v>
      </c>
      <c r="E110" s="202" t="s">
        <v>2856</v>
      </c>
      <c r="F110" s="199">
        <f>IF(VLOOKUP(A110,Startlist!B:C,2,FALSE)=D110,"","ERINEV")</f>
      </c>
      <c r="G110" s="199">
        <f t="shared" si="3"/>
      </c>
    </row>
    <row r="111" spans="1:7" ht="15">
      <c r="A111" s="200">
        <v>119</v>
      </c>
      <c r="B111" s="201" t="s">
        <v>3112</v>
      </c>
      <c r="C111" s="201"/>
      <c r="D111" s="200" t="s">
        <v>3006</v>
      </c>
      <c r="E111" s="202" t="s">
        <v>2859</v>
      </c>
      <c r="F111" s="199">
        <f>IF(VLOOKUP(A111,Startlist!B:C,2,FALSE)=D111,"","ERINEV")</f>
      </c>
      <c r="G111" s="199">
        <f t="shared" si="3"/>
      </c>
    </row>
    <row r="112" spans="1:7" ht="15">
      <c r="A112" s="200">
        <v>120</v>
      </c>
      <c r="B112" s="201" t="s">
        <v>3115</v>
      </c>
      <c r="C112" s="201"/>
      <c r="D112" s="200" t="s">
        <v>3059</v>
      </c>
      <c r="E112" s="202" t="s">
        <v>2862</v>
      </c>
      <c r="F112" s="199">
        <f>IF(VLOOKUP(A112,Startlist!B:C,2,FALSE)=D112,"","ERINEV")</f>
      </c>
      <c r="G112" s="199">
        <f t="shared" si="3"/>
      </c>
    </row>
    <row r="113" spans="1:7" ht="15">
      <c r="A113" s="200">
        <v>121</v>
      </c>
      <c r="B113" s="201" t="s">
        <v>3249</v>
      </c>
      <c r="C113" s="201"/>
      <c r="D113" s="200" t="s">
        <v>3217</v>
      </c>
      <c r="E113" s="202" t="s">
        <v>3221</v>
      </c>
      <c r="F113" s="199">
        <f>IF(VLOOKUP(A113,Startlist!B:C,2,FALSE)=D113,"","ERINEV")</f>
      </c>
      <c r="G113" s="199">
        <f t="shared" si="3"/>
      </c>
    </row>
    <row r="114" spans="1:7" ht="15">
      <c r="A114" s="200">
        <v>122</v>
      </c>
      <c r="B114" s="201" t="s">
        <v>3249</v>
      </c>
      <c r="C114" s="201"/>
      <c r="D114" s="200" t="s">
        <v>3217</v>
      </c>
      <c r="E114" s="202" t="s">
        <v>3076</v>
      </c>
      <c r="F114" s="199">
        <f>IF(VLOOKUP(A114,Startlist!B:C,2,FALSE)=D114,"","ERINEV")</f>
      </c>
      <c r="G114" s="199">
        <f t="shared" si="3"/>
      </c>
    </row>
    <row r="115" spans="1:7" ht="15">
      <c r="A115" s="200">
        <v>123</v>
      </c>
      <c r="B115" s="201" t="s">
        <v>3249</v>
      </c>
      <c r="C115" s="201"/>
      <c r="D115" s="200" t="s">
        <v>3217</v>
      </c>
      <c r="E115" s="202" t="s">
        <v>3219</v>
      </c>
      <c r="F115" s="199">
        <f>IF(VLOOKUP(A115,Startlist!B:C,2,FALSE)=D115,"","ERINEV")</f>
      </c>
      <c r="G115" s="199">
        <f t="shared" si="3"/>
      </c>
    </row>
    <row r="116" spans="1:7" ht="15">
      <c r="A116" s="200">
        <v>124</v>
      </c>
      <c r="B116" s="201" t="s">
        <v>3249</v>
      </c>
      <c r="C116" s="201"/>
      <c r="D116" s="200" t="s">
        <v>3217</v>
      </c>
      <c r="E116" s="202" t="s">
        <v>3231</v>
      </c>
      <c r="F116" s="199">
        <f>IF(VLOOKUP(A116,Startlist!B:C,2,FALSE)=D116,"","ERINEV")</f>
      </c>
      <c r="G116" s="199">
        <f t="shared" si="3"/>
      </c>
    </row>
    <row r="117" spans="1:7" ht="15">
      <c r="A117" s="200">
        <v>125</v>
      </c>
      <c r="B117" s="201" t="s">
        <v>3249</v>
      </c>
      <c r="C117" s="201"/>
      <c r="D117" s="200" t="s">
        <v>3217</v>
      </c>
      <c r="E117" s="202" t="s">
        <v>3227</v>
      </c>
      <c r="F117" s="199">
        <f>IF(VLOOKUP(A117,Startlist!B:C,2,FALSE)=D117,"","ERINEV")</f>
      </c>
      <c r="G117" s="199">
        <f t="shared" si="3"/>
      </c>
    </row>
    <row r="118" spans="1:7" ht="15">
      <c r="A118" s="200">
        <v>126</v>
      </c>
      <c r="B118" s="201" t="s">
        <v>3249</v>
      </c>
      <c r="C118" s="201"/>
      <c r="D118" s="200" t="s">
        <v>3217</v>
      </c>
      <c r="E118" s="202" t="s">
        <v>3236</v>
      </c>
      <c r="F118" s="199">
        <f>IF(VLOOKUP(A118,Startlist!B:C,2,FALSE)=D118,"","ERINEV")</f>
      </c>
      <c r="G118" s="199">
        <f t="shared" si="3"/>
      </c>
    </row>
    <row r="119" spans="1:7" ht="15">
      <c r="A119" s="200">
        <v>127</v>
      </c>
      <c r="B119" s="201" t="s">
        <v>3249</v>
      </c>
      <c r="C119" s="201"/>
      <c r="D119" s="200" t="s">
        <v>3217</v>
      </c>
      <c r="E119" s="202" t="s">
        <v>3073</v>
      </c>
      <c r="F119" s="199">
        <f>IF(VLOOKUP(A119,Startlist!B:C,2,FALSE)=D119,"","ERINEV")</f>
      </c>
      <c r="G119" s="199">
        <f t="shared" si="3"/>
      </c>
    </row>
    <row r="120" spans="1:7" ht="15">
      <c r="A120" s="200">
        <v>128</v>
      </c>
      <c r="B120" s="201" t="s">
        <v>3249</v>
      </c>
      <c r="C120" s="201"/>
      <c r="D120" s="200" t="s">
        <v>3217</v>
      </c>
      <c r="E120" s="202" t="s">
        <v>3223</v>
      </c>
      <c r="F120" s="199">
        <f>IF(VLOOKUP(A120,Startlist!B:C,2,FALSE)=D120,"","ERINEV")</f>
      </c>
      <c r="G120" s="199">
        <f t="shared" si="3"/>
      </c>
    </row>
    <row r="121" spans="1:7" ht="15">
      <c r="A121" s="200">
        <v>129</v>
      </c>
      <c r="B121" s="201" t="s">
        <v>3249</v>
      </c>
      <c r="C121" s="201"/>
      <c r="D121" s="200" t="s">
        <v>3217</v>
      </c>
      <c r="E121" s="202" t="s">
        <v>2879</v>
      </c>
      <c r="F121" s="199">
        <f>IF(VLOOKUP(A121,Startlist!B:C,2,FALSE)=D121,"","ERINEV")</f>
      </c>
      <c r="G121" s="199">
        <f t="shared" si="3"/>
      </c>
    </row>
    <row r="122" spans="1:7" ht="15">
      <c r="A122" s="200">
        <v>130</v>
      </c>
      <c r="B122" s="201" t="s">
        <v>3249</v>
      </c>
      <c r="C122" s="201"/>
      <c r="D122" s="200" t="s">
        <v>3217</v>
      </c>
      <c r="E122" s="202" t="s">
        <v>3243</v>
      </c>
      <c r="F122" s="199">
        <f>IF(VLOOKUP(A122,Startlist!B:C,2,FALSE)=D122,"","ERINEV")</f>
      </c>
      <c r="G122" s="199">
        <f aca="true" t="shared" si="4" ref="G122:G128">IF(RIGHT(B122,1)&lt;&gt;RIGHT(D122,1),"erinev","")</f>
      </c>
    </row>
    <row r="123" spans="1:7" ht="15">
      <c r="A123" s="200">
        <v>131</v>
      </c>
      <c r="B123" s="201" t="s">
        <v>3249</v>
      </c>
      <c r="C123" s="201"/>
      <c r="D123" s="200" t="s">
        <v>3217</v>
      </c>
      <c r="E123" s="202" t="s">
        <v>2882</v>
      </c>
      <c r="F123" s="199">
        <f>IF(VLOOKUP(A123,Startlist!B:C,2,FALSE)=D123,"","ERINEV")</f>
      </c>
      <c r="G123" s="199">
        <f t="shared" si="4"/>
      </c>
    </row>
    <row r="124" spans="1:7" ht="15">
      <c r="A124" s="200">
        <v>132</v>
      </c>
      <c r="B124" s="201" t="s">
        <v>3249</v>
      </c>
      <c r="C124" s="201"/>
      <c r="D124" s="200" t="s">
        <v>3217</v>
      </c>
      <c r="E124" s="202" t="s">
        <v>2883</v>
      </c>
      <c r="F124" s="199">
        <f>IF(VLOOKUP(A124,Startlist!B:C,2,FALSE)=D124,"","ERINEV")</f>
      </c>
      <c r="G124" s="199">
        <f t="shared" si="4"/>
      </c>
    </row>
    <row r="125" spans="1:7" ht="15">
      <c r="A125" s="200">
        <v>133</v>
      </c>
      <c r="B125" s="201" t="s">
        <v>3249</v>
      </c>
      <c r="C125" s="201"/>
      <c r="D125" s="200" t="s">
        <v>3217</v>
      </c>
      <c r="E125" s="202" t="s">
        <v>2886</v>
      </c>
      <c r="F125" s="199">
        <f>IF(VLOOKUP(A125,Startlist!B:C,2,FALSE)=D125,"","ERINEV")</f>
      </c>
      <c r="G125" s="199">
        <f t="shared" si="4"/>
      </c>
    </row>
    <row r="126" spans="1:7" ht="15">
      <c r="A126" s="200">
        <v>135</v>
      </c>
      <c r="B126" s="201" t="s">
        <v>3249</v>
      </c>
      <c r="C126" s="201"/>
      <c r="D126" s="200" t="s">
        <v>3217</v>
      </c>
      <c r="E126" s="202" t="s">
        <v>2888</v>
      </c>
      <c r="F126" s="199">
        <f>IF(VLOOKUP(A126,Startlist!B:C,2,FALSE)=D126,"","ERINEV")</f>
      </c>
      <c r="G126" s="199">
        <f t="shared" si="4"/>
      </c>
    </row>
    <row r="127" spans="1:7" ht="15">
      <c r="A127" s="200">
        <v>136</v>
      </c>
      <c r="B127" s="201" t="s">
        <v>3249</v>
      </c>
      <c r="C127" s="201"/>
      <c r="D127" s="200" t="s">
        <v>3217</v>
      </c>
      <c r="E127" s="202" t="s">
        <v>2890</v>
      </c>
      <c r="F127" s="199">
        <f>IF(VLOOKUP(A127,Startlist!B:C,2,FALSE)=D127,"","ERINEV")</f>
      </c>
      <c r="G127" s="199">
        <f t="shared" si="4"/>
      </c>
    </row>
    <row r="128" spans="1:7" ht="15">
      <c r="A128" s="200">
        <v>137</v>
      </c>
      <c r="B128" s="201" t="s">
        <v>3109</v>
      </c>
      <c r="C128" s="201"/>
      <c r="D128" s="200" t="s">
        <v>2984</v>
      </c>
      <c r="E128" s="202" t="s">
        <v>3351</v>
      </c>
      <c r="F128" s="199">
        <f>IF(VLOOKUP(A128,Startlist!B:C,2,FALSE)=D128,"","ERINEV")</f>
      </c>
      <c r="G128" s="199">
        <f t="shared" si="4"/>
      </c>
    </row>
    <row r="129" spans="1:7" ht="15">
      <c r="A129" s="200">
        <v>449</v>
      </c>
      <c r="B129" s="201" t="s">
        <v>2919</v>
      </c>
      <c r="C129" s="201"/>
      <c r="D129" s="200" t="s">
        <v>3101</v>
      </c>
      <c r="E129" s="202" t="s">
        <v>2892</v>
      </c>
      <c r="F129" s="199">
        <f>IF(VLOOKUP(A129,Startlist!B:C,2,FALSE)=D129,"","ERINEV")</f>
      </c>
      <c r="G129" s="199">
        <f>IF(RIGHT(B129,1)&lt;&gt;RIGHT(D129,1),"erinev","")</f>
      </c>
    </row>
  </sheetData>
  <sheetProtection/>
  <autoFilter ref="A1:G86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5.421875" style="58" customWidth="1"/>
    <col min="2" max="2" width="5.140625" style="64" customWidth="1"/>
    <col min="3" max="3" width="8.421875" style="65" customWidth="1"/>
    <col min="4" max="4" width="21.421875" style="56" bestFit="1" customWidth="1"/>
    <col min="5" max="5" width="21.8515625" style="56" bestFit="1" customWidth="1"/>
    <col min="6" max="6" width="10.8515625" style="56" customWidth="1"/>
    <col min="7" max="7" width="28.28125" style="56" bestFit="1" customWidth="1"/>
    <col min="8" max="8" width="22.28125" style="56" bestFit="1" customWidth="1"/>
    <col min="9" max="16384" width="9.140625" style="56" customWidth="1"/>
  </cols>
  <sheetData>
    <row r="1" spans="1:9" ht="18" customHeight="1">
      <c r="A1" s="281" t="str">
        <f>Startlist!A1</f>
        <v>54. Saaremaa Rally 2021</v>
      </c>
      <c r="B1" s="281"/>
      <c r="C1" s="281"/>
      <c r="D1" s="281"/>
      <c r="E1" s="281"/>
      <c r="F1" s="281"/>
      <c r="G1" s="281"/>
      <c r="H1" s="281"/>
      <c r="I1" s="281"/>
    </row>
    <row r="2" spans="1:9" ht="13.5" customHeight="1">
      <c r="A2" s="256"/>
      <c r="B2" s="258"/>
      <c r="C2" s="258"/>
      <c r="D2" s="258"/>
      <c r="E2" s="258"/>
      <c r="F2" s="253" t="str">
        <f>Startlist!F2</f>
        <v>October 08-09, 2021</v>
      </c>
      <c r="G2" s="259"/>
      <c r="H2" s="205" t="s">
        <v>3358</v>
      </c>
      <c r="I2" s="255" t="s">
        <v>2907</v>
      </c>
    </row>
    <row r="3" spans="1:9" ht="13.5" customHeight="1">
      <c r="A3" s="253"/>
      <c r="B3" s="254"/>
      <c r="C3" s="254"/>
      <c r="D3" s="254"/>
      <c r="E3" s="254"/>
      <c r="F3" s="253" t="str">
        <f>Startlist!F3</f>
        <v>Saaremaa</v>
      </c>
      <c r="G3" s="254"/>
      <c r="H3" s="205" t="s">
        <v>2894</v>
      </c>
      <c r="I3" s="255" t="s">
        <v>3360</v>
      </c>
    </row>
    <row r="4" spans="1:9" ht="13.5" customHeight="1">
      <c r="A4" s="253"/>
      <c r="B4" s="254"/>
      <c r="C4" s="254"/>
      <c r="D4" s="254"/>
      <c r="E4" s="254"/>
      <c r="F4" s="254"/>
      <c r="G4" s="254"/>
      <c r="H4" s="205" t="s">
        <v>2895</v>
      </c>
      <c r="I4" s="255" t="s">
        <v>2908</v>
      </c>
    </row>
    <row r="5" spans="1:9" ht="13.5" customHeight="1">
      <c r="A5" s="253"/>
      <c r="B5" s="254"/>
      <c r="C5" s="254"/>
      <c r="D5" s="254"/>
      <c r="E5" s="254"/>
      <c r="F5" s="254"/>
      <c r="G5" s="254"/>
      <c r="H5" s="205" t="s">
        <v>2896</v>
      </c>
      <c r="I5" s="255" t="s">
        <v>2910</v>
      </c>
    </row>
    <row r="6" spans="1:9" ht="13.5" customHeight="1">
      <c r="A6" s="57"/>
      <c r="B6" s="53"/>
      <c r="C6" s="54"/>
      <c r="D6" s="55"/>
      <c r="E6" s="55"/>
      <c r="F6" s="55"/>
      <c r="G6" s="55"/>
      <c r="H6" s="66" t="s">
        <v>2983</v>
      </c>
      <c r="I6" s="255" t="s">
        <v>2911</v>
      </c>
    </row>
    <row r="7" spans="1:9" ht="13.5" customHeight="1">
      <c r="A7" s="55"/>
      <c r="B7" s="55"/>
      <c r="C7" s="55"/>
      <c r="D7" s="55"/>
      <c r="E7" s="55"/>
      <c r="F7" s="55"/>
      <c r="G7" s="55"/>
      <c r="H7" s="66" t="s">
        <v>2963</v>
      </c>
      <c r="I7" s="255" t="s">
        <v>2909</v>
      </c>
    </row>
    <row r="8" spans="1:9" ht="13.5" customHeight="1">
      <c r="A8" s="57"/>
      <c r="B8" s="67" t="s">
        <v>2906</v>
      </c>
      <c r="C8" s="68"/>
      <c r="D8" s="69"/>
      <c r="E8" s="55"/>
      <c r="F8" s="55"/>
      <c r="G8" s="55"/>
      <c r="H8" s="66" t="s">
        <v>2964</v>
      </c>
      <c r="I8" s="255" t="s">
        <v>2912</v>
      </c>
    </row>
    <row r="9" spans="2:9" ht="12.75">
      <c r="B9" s="59" t="s">
        <v>2926</v>
      </c>
      <c r="C9" s="60" t="s">
        <v>2927</v>
      </c>
      <c r="D9" s="61" t="s">
        <v>2928</v>
      </c>
      <c r="E9" s="62" t="s">
        <v>2929</v>
      </c>
      <c r="F9" s="60"/>
      <c r="G9" s="61" t="s">
        <v>2930</v>
      </c>
      <c r="H9" s="61" t="s">
        <v>2931</v>
      </c>
      <c r="I9" s="63" t="s">
        <v>2932</v>
      </c>
    </row>
    <row r="10" spans="1:9" ht="15" customHeight="1">
      <c r="A10" s="164" t="s">
        <v>2966</v>
      </c>
      <c r="B10" s="73">
        <v>14</v>
      </c>
      <c r="C10" s="74" t="s">
        <v>3006</v>
      </c>
      <c r="D10" s="75" t="s">
        <v>3007</v>
      </c>
      <c r="E10" s="75" t="s">
        <v>3008</v>
      </c>
      <c r="F10" s="74" t="s">
        <v>2959</v>
      </c>
      <c r="G10" s="75" t="s">
        <v>3009</v>
      </c>
      <c r="H10" s="75" t="s">
        <v>3366</v>
      </c>
      <c r="I10" s="76" t="s">
        <v>959</v>
      </c>
    </row>
    <row r="11" spans="1:9" ht="15.75" customHeight="1">
      <c r="A11" s="164" t="s">
        <v>2967</v>
      </c>
      <c r="B11" s="73">
        <v>6</v>
      </c>
      <c r="C11" s="74" t="s">
        <v>2985</v>
      </c>
      <c r="D11" s="75" t="s">
        <v>2965</v>
      </c>
      <c r="E11" s="75" t="s">
        <v>3266</v>
      </c>
      <c r="F11" s="74" t="s">
        <v>2959</v>
      </c>
      <c r="G11" s="75" t="s">
        <v>2962</v>
      </c>
      <c r="H11" s="75" t="s">
        <v>2664</v>
      </c>
      <c r="I11" s="76" t="s">
        <v>960</v>
      </c>
    </row>
    <row r="12" spans="1:9" ht="15" customHeight="1">
      <c r="A12" s="164" t="s">
        <v>2968</v>
      </c>
      <c r="B12" s="73">
        <v>12</v>
      </c>
      <c r="C12" s="74" t="s">
        <v>3006</v>
      </c>
      <c r="D12" s="75" t="s">
        <v>3274</v>
      </c>
      <c r="E12" s="75" t="s">
        <v>3275</v>
      </c>
      <c r="F12" s="74" t="s">
        <v>2959</v>
      </c>
      <c r="G12" s="75" t="s">
        <v>3015</v>
      </c>
      <c r="H12" s="75" t="s">
        <v>3013</v>
      </c>
      <c r="I12" s="76" t="s">
        <v>961</v>
      </c>
    </row>
    <row r="13" spans="1:9" ht="15" customHeight="1">
      <c r="A13" s="164" t="s">
        <v>2969</v>
      </c>
      <c r="B13" s="73">
        <v>8</v>
      </c>
      <c r="C13" s="74" t="s">
        <v>2985</v>
      </c>
      <c r="D13" s="75" t="s">
        <v>3268</v>
      </c>
      <c r="E13" s="75" t="s">
        <v>3269</v>
      </c>
      <c r="F13" s="74" t="s">
        <v>3270</v>
      </c>
      <c r="G13" s="75" t="s">
        <v>3271</v>
      </c>
      <c r="H13" s="75" t="s">
        <v>2653</v>
      </c>
      <c r="I13" s="76" t="s">
        <v>962</v>
      </c>
    </row>
    <row r="14" spans="1:9" ht="15" customHeight="1">
      <c r="A14" s="164" t="s">
        <v>2970</v>
      </c>
      <c r="B14" s="73">
        <v>3</v>
      </c>
      <c r="C14" s="74" t="s">
        <v>2985</v>
      </c>
      <c r="D14" s="75" t="s">
        <v>2655</v>
      </c>
      <c r="E14" s="75" t="s">
        <v>2656</v>
      </c>
      <c r="F14" s="74" t="s">
        <v>2959</v>
      </c>
      <c r="G14" s="75" t="s">
        <v>2657</v>
      </c>
      <c r="H14" s="75" t="s">
        <v>3264</v>
      </c>
      <c r="I14" s="76" t="s">
        <v>963</v>
      </c>
    </row>
    <row r="15" spans="1:9" ht="15" customHeight="1">
      <c r="A15" s="164" t="s">
        <v>2971</v>
      </c>
      <c r="B15" s="73">
        <v>2</v>
      </c>
      <c r="C15" s="74" t="s">
        <v>2985</v>
      </c>
      <c r="D15" s="75" t="s">
        <v>3126</v>
      </c>
      <c r="E15" s="75" t="s">
        <v>3353</v>
      </c>
      <c r="F15" s="74" t="s">
        <v>2959</v>
      </c>
      <c r="G15" s="75" t="s">
        <v>2981</v>
      </c>
      <c r="H15" s="75" t="s">
        <v>2653</v>
      </c>
      <c r="I15" s="76" t="s">
        <v>964</v>
      </c>
    </row>
    <row r="16" spans="1:9" ht="15" customHeight="1">
      <c r="A16" s="164" t="s">
        <v>2972</v>
      </c>
      <c r="B16" s="73">
        <v>9</v>
      </c>
      <c r="C16" s="74" t="s">
        <v>2985</v>
      </c>
      <c r="D16" s="75" t="s">
        <v>3279</v>
      </c>
      <c r="E16" s="75" t="s">
        <v>3297</v>
      </c>
      <c r="F16" s="74" t="s">
        <v>2959</v>
      </c>
      <c r="G16" s="75" t="s">
        <v>2670</v>
      </c>
      <c r="H16" s="75" t="s">
        <v>3264</v>
      </c>
      <c r="I16" s="76" t="s">
        <v>965</v>
      </c>
    </row>
    <row r="17" spans="1:9" ht="15" customHeight="1">
      <c r="A17" s="164" t="s">
        <v>2973</v>
      </c>
      <c r="B17" s="73">
        <v>4</v>
      </c>
      <c r="C17" s="74" t="s">
        <v>2985</v>
      </c>
      <c r="D17" s="75" t="s">
        <v>3261</v>
      </c>
      <c r="E17" s="75" t="s">
        <v>3262</v>
      </c>
      <c r="F17" s="74" t="s">
        <v>3263</v>
      </c>
      <c r="G17" s="75" t="s">
        <v>2960</v>
      </c>
      <c r="H17" s="75" t="s">
        <v>3264</v>
      </c>
      <c r="I17" s="76" t="s">
        <v>966</v>
      </c>
    </row>
    <row r="18" spans="1:9" ht="15" customHeight="1">
      <c r="A18" s="164" t="s">
        <v>2974</v>
      </c>
      <c r="B18" s="73">
        <v>5</v>
      </c>
      <c r="C18" s="74" t="s">
        <v>2985</v>
      </c>
      <c r="D18" s="75" t="s">
        <v>2660</v>
      </c>
      <c r="E18" s="75" t="s">
        <v>2661</v>
      </c>
      <c r="F18" s="74" t="s">
        <v>2959</v>
      </c>
      <c r="G18" s="75" t="s">
        <v>2662</v>
      </c>
      <c r="H18" s="75" t="s">
        <v>3280</v>
      </c>
      <c r="I18" s="76" t="s">
        <v>967</v>
      </c>
    </row>
    <row r="19" spans="1:9" ht="15" customHeight="1">
      <c r="A19" s="164" t="s">
        <v>2975</v>
      </c>
      <c r="B19" s="73">
        <v>1</v>
      </c>
      <c r="C19" s="74" t="s">
        <v>2984</v>
      </c>
      <c r="D19" s="75" t="s">
        <v>2920</v>
      </c>
      <c r="E19" s="75" t="s">
        <v>3368</v>
      </c>
      <c r="F19" s="74" t="s">
        <v>2959</v>
      </c>
      <c r="G19" s="75" t="s">
        <v>2962</v>
      </c>
      <c r="H19" s="75" t="s">
        <v>2921</v>
      </c>
      <c r="I19" s="76" t="s">
        <v>968</v>
      </c>
    </row>
    <row r="20" spans="1:11" ht="15" customHeight="1">
      <c r="A20" s="164" t="s">
        <v>2976</v>
      </c>
      <c r="B20" s="73">
        <v>16</v>
      </c>
      <c r="C20" s="74" t="s">
        <v>3006</v>
      </c>
      <c r="D20" s="75" t="s">
        <v>3020</v>
      </c>
      <c r="E20" s="75" t="s">
        <v>3369</v>
      </c>
      <c r="F20" s="74" t="s">
        <v>2959</v>
      </c>
      <c r="G20" s="75" t="s">
        <v>3009</v>
      </c>
      <c r="H20" s="75" t="s">
        <v>3013</v>
      </c>
      <c r="I20" s="76" t="s">
        <v>969</v>
      </c>
      <c r="J20" s="246"/>
      <c r="K20" s="246"/>
    </row>
    <row r="21" spans="1:11" ht="15" customHeight="1">
      <c r="A21" s="164" t="s">
        <v>2977</v>
      </c>
      <c r="B21" s="73">
        <v>17</v>
      </c>
      <c r="C21" s="74" t="s">
        <v>3006</v>
      </c>
      <c r="D21" s="75" t="s">
        <v>2682</v>
      </c>
      <c r="E21" s="75" t="s">
        <v>2683</v>
      </c>
      <c r="F21" s="74" t="s">
        <v>2959</v>
      </c>
      <c r="G21" s="75" t="s">
        <v>3009</v>
      </c>
      <c r="H21" s="75" t="s">
        <v>3013</v>
      </c>
      <c r="I21" s="76" t="s">
        <v>970</v>
      </c>
      <c r="J21" s="246"/>
      <c r="K21" s="246"/>
    </row>
    <row r="22" spans="1:11" ht="15" customHeight="1">
      <c r="A22" s="164" t="s">
        <v>2978</v>
      </c>
      <c r="B22" s="73">
        <v>18</v>
      </c>
      <c r="C22" s="74" t="s">
        <v>3006</v>
      </c>
      <c r="D22" s="75" t="s">
        <v>3022</v>
      </c>
      <c r="E22" s="75" t="s">
        <v>3023</v>
      </c>
      <c r="F22" s="74" t="s">
        <v>2959</v>
      </c>
      <c r="G22" s="75" t="s">
        <v>3015</v>
      </c>
      <c r="H22" s="75" t="s">
        <v>3013</v>
      </c>
      <c r="I22" s="76" t="s">
        <v>971</v>
      </c>
      <c r="J22" s="246"/>
      <c r="K22" s="246"/>
    </row>
    <row r="23" spans="1:11" ht="15" customHeight="1">
      <c r="A23" s="164" t="s">
        <v>2979</v>
      </c>
      <c r="B23" s="73">
        <v>11</v>
      </c>
      <c r="C23" s="74" t="s">
        <v>2985</v>
      </c>
      <c r="D23" s="75" t="s">
        <v>2995</v>
      </c>
      <c r="E23" s="75" t="s">
        <v>2996</v>
      </c>
      <c r="F23" s="74" t="s">
        <v>2988</v>
      </c>
      <c r="G23" s="75" t="s">
        <v>2673</v>
      </c>
      <c r="H23" s="75" t="s">
        <v>3280</v>
      </c>
      <c r="I23" s="76" t="s">
        <v>972</v>
      </c>
      <c r="J23" s="246"/>
      <c r="K23" s="246"/>
    </row>
    <row r="24" spans="1:11" ht="15" customHeight="1">
      <c r="A24" s="164" t="s">
        <v>2989</v>
      </c>
      <c r="B24" s="73">
        <v>10</v>
      </c>
      <c r="C24" s="74" t="s">
        <v>2985</v>
      </c>
      <c r="D24" s="75" t="s">
        <v>2990</v>
      </c>
      <c r="E24" s="75" t="s">
        <v>3116</v>
      </c>
      <c r="F24" s="74" t="s">
        <v>3117</v>
      </c>
      <c r="G24" s="75" t="s">
        <v>2991</v>
      </c>
      <c r="H24" s="75" t="s">
        <v>3280</v>
      </c>
      <c r="I24" s="76" t="s">
        <v>973</v>
      </c>
      <c r="J24" s="246"/>
      <c r="K24" s="246"/>
    </row>
    <row r="25" spans="1:11" ht="15" customHeight="1">
      <c r="A25" s="164" t="s">
        <v>2992</v>
      </c>
      <c r="B25" s="73">
        <v>7</v>
      </c>
      <c r="C25" s="74" t="s">
        <v>2985</v>
      </c>
      <c r="D25" s="75" t="s">
        <v>2666</v>
      </c>
      <c r="E25" s="75" t="s">
        <v>3348</v>
      </c>
      <c r="F25" s="74" t="s">
        <v>3270</v>
      </c>
      <c r="G25" s="75" t="s">
        <v>2667</v>
      </c>
      <c r="H25" s="75" t="s">
        <v>2653</v>
      </c>
      <c r="I25" s="76" t="s">
        <v>974</v>
      </c>
      <c r="J25" s="246"/>
      <c r="K25" s="246"/>
    </row>
    <row r="26" spans="1:11" ht="15" customHeight="1">
      <c r="A26" s="164" t="s">
        <v>2993</v>
      </c>
      <c r="B26" s="73">
        <v>19</v>
      </c>
      <c r="C26" s="74" t="s">
        <v>2984</v>
      </c>
      <c r="D26" s="75" t="s">
        <v>2686</v>
      </c>
      <c r="E26" s="75" t="s">
        <v>2687</v>
      </c>
      <c r="F26" s="74" t="s">
        <v>2688</v>
      </c>
      <c r="G26" s="75" t="s">
        <v>3015</v>
      </c>
      <c r="H26" s="75" t="s">
        <v>2689</v>
      </c>
      <c r="I26" s="76" t="s">
        <v>975</v>
      </c>
      <c r="J26" s="246"/>
      <c r="K26" s="246"/>
    </row>
    <row r="27" spans="1:11" ht="15" customHeight="1">
      <c r="A27" s="164" t="s">
        <v>2994</v>
      </c>
      <c r="B27" s="73">
        <v>23</v>
      </c>
      <c r="C27" s="74" t="s">
        <v>3025</v>
      </c>
      <c r="D27" s="75" t="s">
        <v>3029</v>
      </c>
      <c r="E27" s="75" t="s">
        <v>3030</v>
      </c>
      <c r="F27" s="74" t="s">
        <v>2959</v>
      </c>
      <c r="G27" s="75" t="s">
        <v>3026</v>
      </c>
      <c r="H27" s="75" t="s">
        <v>3031</v>
      </c>
      <c r="I27" s="76" t="s">
        <v>976</v>
      </c>
      <c r="J27" s="246"/>
      <c r="K27" s="246"/>
    </row>
    <row r="28" spans="1:11" ht="15" customHeight="1">
      <c r="A28" s="164" t="s">
        <v>2997</v>
      </c>
      <c r="B28" s="73">
        <v>24</v>
      </c>
      <c r="C28" s="74" t="s">
        <v>3025</v>
      </c>
      <c r="D28" s="75" t="s">
        <v>3033</v>
      </c>
      <c r="E28" s="75" t="s">
        <v>3034</v>
      </c>
      <c r="F28" s="74" t="s">
        <v>2959</v>
      </c>
      <c r="G28" s="75" t="s">
        <v>3035</v>
      </c>
      <c r="H28" s="75" t="s">
        <v>3027</v>
      </c>
      <c r="I28" s="76" t="s">
        <v>977</v>
      </c>
      <c r="J28" s="246"/>
      <c r="K28" s="246"/>
    </row>
    <row r="29" spans="1:11" ht="15" customHeight="1">
      <c r="A29" s="164" t="s">
        <v>2999</v>
      </c>
      <c r="B29" s="73">
        <v>22</v>
      </c>
      <c r="C29" s="74" t="s">
        <v>3025</v>
      </c>
      <c r="D29" s="75" t="s">
        <v>2692</v>
      </c>
      <c r="E29" s="75" t="s">
        <v>2693</v>
      </c>
      <c r="F29" s="74" t="s">
        <v>2959</v>
      </c>
      <c r="G29" s="75" t="s">
        <v>3047</v>
      </c>
      <c r="H29" s="75" t="s">
        <v>3027</v>
      </c>
      <c r="I29" s="76" t="s">
        <v>978</v>
      </c>
      <c r="J29" s="246"/>
      <c r="K29" s="246"/>
    </row>
    <row r="30" spans="1:11" ht="15" customHeight="1">
      <c r="A30" s="164" t="s">
        <v>3002</v>
      </c>
      <c r="B30" s="73">
        <v>21</v>
      </c>
      <c r="C30" s="74" t="s">
        <v>3025</v>
      </c>
      <c r="D30" s="75" t="s">
        <v>3037</v>
      </c>
      <c r="E30" s="75" t="s">
        <v>3038</v>
      </c>
      <c r="F30" s="74" t="s">
        <v>2959</v>
      </c>
      <c r="G30" s="75" t="s">
        <v>3039</v>
      </c>
      <c r="H30" s="75" t="s">
        <v>3027</v>
      </c>
      <c r="I30" s="76" t="s">
        <v>979</v>
      </c>
      <c r="J30" s="246"/>
      <c r="K30" s="246"/>
    </row>
    <row r="31" spans="1:11" ht="15" customHeight="1">
      <c r="A31" s="164" t="s">
        <v>3003</v>
      </c>
      <c r="B31" s="73">
        <v>43</v>
      </c>
      <c r="C31" s="74" t="s">
        <v>3006</v>
      </c>
      <c r="D31" s="75" t="s">
        <v>2712</v>
      </c>
      <c r="E31" s="75" t="s">
        <v>2713</v>
      </c>
      <c r="F31" s="74" t="s">
        <v>3270</v>
      </c>
      <c r="G31" s="75" t="s">
        <v>2714</v>
      </c>
      <c r="H31" s="75" t="s">
        <v>2715</v>
      </c>
      <c r="I31" s="76" t="s">
        <v>980</v>
      </c>
      <c r="J31" s="246"/>
      <c r="K31" s="246"/>
    </row>
    <row r="32" spans="1:11" ht="15" customHeight="1">
      <c r="A32" s="164" t="s">
        <v>3005</v>
      </c>
      <c r="B32" s="73">
        <v>40</v>
      </c>
      <c r="C32" s="74" t="s">
        <v>3006</v>
      </c>
      <c r="D32" s="75" t="s">
        <v>3284</v>
      </c>
      <c r="E32" s="75" t="s">
        <v>2711</v>
      </c>
      <c r="F32" s="74" t="s">
        <v>3169</v>
      </c>
      <c r="G32" s="75" t="s">
        <v>3009</v>
      </c>
      <c r="H32" s="75" t="s">
        <v>3278</v>
      </c>
      <c r="I32" s="76" t="s">
        <v>981</v>
      </c>
      <c r="J32" s="246"/>
      <c r="K32" s="246"/>
    </row>
    <row r="33" spans="1:11" ht="15" customHeight="1">
      <c r="A33" s="164" t="s">
        <v>3010</v>
      </c>
      <c r="B33" s="73">
        <v>44</v>
      </c>
      <c r="C33" s="74" t="s">
        <v>2984</v>
      </c>
      <c r="D33" s="75" t="s">
        <v>3291</v>
      </c>
      <c r="E33" s="75" t="s">
        <v>3292</v>
      </c>
      <c r="F33" s="74" t="s">
        <v>3117</v>
      </c>
      <c r="G33" s="75" t="s">
        <v>3293</v>
      </c>
      <c r="H33" s="75" t="s">
        <v>3013</v>
      </c>
      <c r="I33" s="76" t="s">
        <v>982</v>
      </c>
      <c r="J33" s="246"/>
      <c r="K33" s="246"/>
    </row>
    <row r="34" spans="1:11" ht="15" customHeight="1">
      <c r="A34" s="164" t="s">
        <v>3011</v>
      </c>
      <c r="B34" s="73">
        <v>28</v>
      </c>
      <c r="C34" s="74" t="s">
        <v>2998</v>
      </c>
      <c r="D34" s="75" t="s">
        <v>3000</v>
      </c>
      <c r="E34" s="75" t="s">
        <v>3001</v>
      </c>
      <c r="F34" s="74" t="s">
        <v>2959</v>
      </c>
      <c r="G34" s="75" t="s">
        <v>2960</v>
      </c>
      <c r="H34" s="75" t="s">
        <v>2696</v>
      </c>
      <c r="I34" s="76" t="s">
        <v>983</v>
      </c>
      <c r="J34" s="246"/>
      <c r="K34" s="246"/>
    </row>
    <row r="35" spans="1:11" ht="15" customHeight="1">
      <c r="A35" s="164" t="s">
        <v>3012</v>
      </c>
      <c r="B35" s="73">
        <v>31</v>
      </c>
      <c r="C35" s="74" t="s">
        <v>2998</v>
      </c>
      <c r="D35" s="75" t="s">
        <v>3370</v>
      </c>
      <c r="E35" s="75" t="s">
        <v>2706</v>
      </c>
      <c r="F35" s="74" t="s">
        <v>2678</v>
      </c>
      <c r="G35" s="75" t="s">
        <v>2707</v>
      </c>
      <c r="H35" s="75" t="s">
        <v>2708</v>
      </c>
      <c r="I35" s="76" t="s">
        <v>984</v>
      </c>
      <c r="J35" s="246"/>
      <c r="K35" s="246"/>
    </row>
    <row r="36" spans="1:11" ht="15" customHeight="1">
      <c r="A36" s="164" t="s">
        <v>3014</v>
      </c>
      <c r="B36" s="73">
        <v>27</v>
      </c>
      <c r="C36" s="74" t="s">
        <v>2998</v>
      </c>
      <c r="D36" s="75" t="s">
        <v>2698</v>
      </c>
      <c r="E36" s="75" t="s">
        <v>2699</v>
      </c>
      <c r="F36" s="74" t="s">
        <v>2959</v>
      </c>
      <c r="G36" s="75" t="s">
        <v>3026</v>
      </c>
      <c r="H36" s="75" t="s">
        <v>2696</v>
      </c>
      <c r="I36" s="76" t="s">
        <v>985</v>
      </c>
      <c r="J36" s="246"/>
      <c r="K36" s="246"/>
    </row>
    <row r="37" spans="1:11" ht="15" customHeight="1">
      <c r="A37" s="164" t="s">
        <v>3016</v>
      </c>
      <c r="B37" s="73">
        <v>32</v>
      </c>
      <c r="C37" s="74" t="s">
        <v>2998</v>
      </c>
      <c r="D37" s="75" t="s">
        <v>2961</v>
      </c>
      <c r="E37" s="75" t="s">
        <v>3004</v>
      </c>
      <c r="F37" s="74" t="s">
        <v>2959</v>
      </c>
      <c r="G37" s="75" t="s">
        <v>2962</v>
      </c>
      <c r="H37" s="75" t="s">
        <v>2696</v>
      </c>
      <c r="I37" s="76" t="s">
        <v>986</v>
      </c>
      <c r="J37" s="246"/>
      <c r="K37" s="246"/>
    </row>
    <row r="38" spans="1:11" ht="15" customHeight="1">
      <c r="A38" s="164" t="s">
        <v>3017</v>
      </c>
      <c r="B38" s="73">
        <v>38</v>
      </c>
      <c r="C38" s="74" t="s">
        <v>3057</v>
      </c>
      <c r="D38" s="75" t="s">
        <v>3080</v>
      </c>
      <c r="E38" s="75" t="s">
        <v>3182</v>
      </c>
      <c r="F38" s="74" t="s">
        <v>2959</v>
      </c>
      <c r="G38" s="75" t="s">
        <v>3055</v>
      </c>
      <c r="H38" s="75" t="s">
        <v>3206</v>
      </c>
      <c r="I38" s="76" t="s">
        <v>987</v>
      </c>
      <c r="J38" s="246"/>
      <c r="K38" s="246"/>
    </row>
    <row r="39" spans="1:11" ht="15" customHeight="1">
      <c r="A39" s="164" t="s">
        <v>3018</v>
      </c>
      <c r="B39" s="73">
        <v>39</v>
      </c>
      <c r="C39" s="74" t="s">
        <v>3059</v>
      </c>
      <c r="D39" s="75" t="s">
        <v>3189</v>
      </c>
      <c r="E39" s="75" t="s">
        <v>3190</v>
      </c>
      <c r="F39" s="74" t="s">
        <v>2959</v>
      </c>
      <c r="G39" s="75" t="s">
        <v>3191</v>
      </c>
      <c r="H39" s="75" t="s">
        <v>3062</v>
      </c>
      <c r="I39" s="76" t="s">
        <v>988</v>
      </c>
      <c r="J39" s="246"/>
      <c r="K39" s="246"/>
    </row>
    <row r="40" spans="1:11" ht="15" customHeight="1">
      <c r="A40" s="164" t="s">
        <v>3019</v>
      </c>
      <c r="B40" s="73">
        <v>35</v>
      </c>
      <c r="C40" s="74" t="s">
        <v>3057</v>
      </c>
      <c r="D40" s="75" t="s">
        <v>3208</v>
      </c>
      <c r="E40" s="75" t="s">
        <v>2710</v>
      </c>
      <c r="F40" s="74" t="s">
        <v>2959</v>
      </c>
      <c r="G40" s="75" t="s">
        <v>3209</v>
      </c>
      <c r="H40" s="75" t="s">
        <v>3206</v>
      </c>
      <c r="I40" s="76" t="s">
        <v>989</v>
      </c>
      <c r="J40" s="246"/>
      <c r="K40" s="246"/>
    </row>
    <row r="41" spans="1:11" ht="15" customHeight="1">
      <c r="A41" s="164" t="s">
        <v>3021</v>
      </c>
      <c r="B41" s="73">
        <v>36</v>
      </c>
      <c r="C41" s="74" t="s">
        <v>3057</v>
      </c>
      <c r="D41" s="75" t="s">
        <v>3098</v>
      </c>
      <c r="E41" s="75" t="s">
        <v>3099</v>
      </c>
      <c r="F41" s="74" t="s">
        <v>2959</v>
      </c>
      <c r="G41" s="75" t="s">
        <v>3009</v>
      </c>
      <c r="H41" s="75" t="s">
        <v>3100</v>
      </c>
      <c r="I41" s="76" t="s">
        <v>990</v>
      </c>
      <c r="J41" s="246"/>
      <c r="K41" s="246"/>
    </row>
    <row r="42" spans="1:11" ht="15" customHeight="1">
      <c r="A42" s="164" t="s">
        <v>3024</v>
      </c>
      <c r="B42" s="73">
        <v>37</v>
      </c>
      <c r="C42" s="74" t="s">
        <v>3059</v>
      </c>
      <c r="D42" s="75" t="s">
        <v>3060</v>
      </c>
      <c r="E42" s="75" t="s">
        <v>3371</v>
      </c>
      <c r="F42" s="74" t="s">
        <v>2959</v>
      </c>
      <c r="G42" s="75" t="s">
        <v>3061</v>
      </c>
      <c r="H42" s="75" t="s">
        <v>3062</v>
      </c>
      <c r="I42" s="76" t="s">
        <v>991</v>
      </c>
      <c r="J42" s="246"/>
      <c r="K42" s="246"/>
    </row>
    <row r="43" spans="1:11" ht="15" customHeight="1">
      <c r="A43" s="164" t="s">
        <v>3028</v>
      </c>
      <c r="B43" s="73">
        <v>33</v>
      </c>
      <c r="C43" s="74" t="s">
        <v>3059</v>
      </c>
      <c r="D43" s="75" t="s">
        <v>3094</v>
      </c>
      <c r="E43" s="75" t="s">
        <v>3095</v>
      </c>
      <c r="F43" s="74" t="s">
        <v>2959</v>
      </c>
      <c r="G43" s="75" t="s">
        <v>2982</v>
      </c>
      <c r="H43" s="75" t="s">
        <v>3096</v>
      </c>
      <c r="I43" s="76" t="s">
        <v>992</v>
      </c>
      <c r="J43" s="246"/>
      <c r="K43" s="246"/>
    </row>
    <row r="44" spans="1:11" ht="15" customHeight="1">
      <c r="A44" s="164" t="s">
        <v>3032</v>
      </c>
      <c r="B44" s="73">
        <v>46</v>
      </c>
      <c r="C44" s="74" t="s">
        <v>3025</v>
      </c>
      <c r="D44" s="75" t="s">
        <v>2716</v>
      </c>
      <c r="E44" s="75" t="s">
        <v>2717</v>
      </c>
      <c r="F44" s="74" t="s">
        <v>3270</v>
      </c>
      <c r="G44" s="75" t="s">
        <v>2718</v>
      </c>
      <c r="H44" s="75" t="s">
        <v>3027</v>
      </c>
      <c r="I44" s="76" t="s">
        <v>993</v>
      </c>
      <c r="J44" s="246"/>
      <c r="K44" s="246"/>
    </row>
    <row r="45" spans="1:11" ht="15" customHeight="1">
      <c r="A45" s="164" t="s">
        <v>3036</v>
      </c>
      <c r="B45" s="73">
        <v>55</v>
      </c>
      <c r="C45" s="74" t="s">
        <v>3025</v>
      </c>
      <c r="D45" s="75" t="s">
        <v>2728</v>
      </c>
      <c r="E45" s="75" t="s">
        <v>2729</v>
      </c>
      <c r="F45" s="74" t="s">
        <v>2959</v>
      </c>
      <c r="G45" s="75" t="s">
        <v>3039</v>
      </c>
      <c r="H45" s="75" t="s">
        <v>3027</v>
      </c>
      <c r="I45" s="76" t="s">
        <v>994</v>
      </c>
      <c r="J45" s="246"/>
      <c r="K45" s="246"/>
    </row>
    <row r="46" spans="1:11" ht="15" customHeight="1">
      <c r="A46" s="164" t="s">
        <v>3040</v>
      </c>
      <c r="B46" s="73">
        <v>20</v>
      </c>
      <c r="C46" s="74" t="s">
        <v>3025</v>
      </c>
      <c r="D46" s="75" t="s">
        <v>3049</v>
      </c>
      <c r="E46" s="75" t="s">
        <v>3158</v>
      </c>
      <c r="F46" s="74" t="s">
        <v>2959</v>
      </c>
      <c r="G46" s="75" t="s">
        <v>2986</v>
      </c>
      <c r="H46" s="75" t="s">
        <v>3027</v>
      </c>
      <c r="I46" s="76" t="s">
        <v>995</v>
      </c>
      <c r="J46" s="246"/>
      <c r="K46" s="246"/>
    </row>
    <row r="47" spans="1:11" ht="15" customHeight="1">
      <c r="A47" s="164" t="s">
        <v>3041</v>
      </c>
      <c r="B47" s="73">
        <v>50</v>
      </c>
      <c r="C47" s="247" t="s">
        <v>3006</v>
      </c>
      <c r="D47" s="75" t="s">
        <v>2724</v>
      </c>
      <c r="E47" s="75" t="s">
        <v>2725</v>
      </c>
      <c r="F47" s="74" t="s">
        <v>2959</v>
      </c>
      <c r="G47" s="75" t="s">
        <v>3365</v>
      </c>
      <c r="H47" s="75" t="s">
        <v>3013</v>
      </c>
      <c r="I47" s="76" t="s">
        <v>996</v>
      </c>
      <c r="J47" s="246"/>
      <c r="K47" s="246"/>
    </row>
    <row r="48" spans="1:11" ht="15" customHeight="1">
      <c r="A48" s="164" t="s">
        <v>3043</v>
      </c>
      <c r="B48" s="73">
        <v>58</v>
      </c>
      <c r="C48" s="247" t="s">
        <v>3006</v>
      </c>
      <c r="D48" s="75" t="s">
        <v>2737</v>
      </c>
      <c r="E48" s="75" t="s">
        <v>2738</v>
      </c>
      <c r="F48" s="74" t="s">
        <v>2959</v>
      </c>
      <c r="G48" s="75" t="s">
        <v>3035</v>
      </c>
      <c r="H48" s="75" t="s">
        <v>3278</v>
      </c>
      <c r="I48" s="76" t="s">
        <v>997</v>
      </c>
      <c r="J48" s="246"/>
      <c r="K48" s="246"/>
    </row>
    <row r="49" spans="1:11" ht="15" customHeight="1">
      <c r="A49" s="164" t="s">
        <v>3044</v>
      </c>
      <c r="B49" s="73">
        <v>53</v>
      </c>
      <c r="C49" s="74" t="s">
        <v>3057</v>
      </c>
      <c r="D49" s="75" t="s">
        <v>3144</v>
      </c>
      <c r="E49" s="75" t="s">
        <v>3145</v>
      </c>
      <c r="F49" s="74" t="s">
        <v>2959</v>
      </c>
      <c r="G49" s="75" t="s">
        <v>3039</v>
      </c>
      <c r="H49" s="75" t="s">
        <v>3146</v>
      </c>
      <c r="I49" s="76" t="s">
        <v>998</v>
      </c>
      <c r="J49" s="246"/>
      <c r="K49" s="246"/>
    </row>
    <row r="50" spans="1:11" ht="15" customHeight="1">
      <c r="A50" s="164" t="s">
        <v>3048</v>
      </c>
      <c r="B50" s="73">
        <v>52</v>
      </c>
      <c r="C50" s="74" t="s">
        <v>3025</v>
      </c>
      <c r="D50" s="75" t="s">
        <v>2726</v>
      </c>
      <c r="E50" s="75" t="s">
        <v>2727</v>
      </c>
      <c r="F50" s="74" t="s">
        <v>2959</v>
      </c>
      <c r="G50" s="75" t="s">
        <v>2987</v>
      </c>
      <c r="H50" s="75" t="s">
        <v>3027</v>
      </c>
      <c r="I50" s="76" t="s">
        <v>999</v>
      </c>
      <c r="J50" s="246"/>
      <c r="K50" s="246"/>
    </row>
    <row r="51" spans="1:11" ht="15" customHeight="1">
      <c r="A51" s="164" t="s">
        <v>3050</v>
      </c>
      <c r="B51" s="73">
        <v>62</v>
      </c>
      <c r="C51" s="74" t="s">
        <v>3025</v>
      </c>
      <c r="D51" s="75" t="s">
        <v>3294</v>
      </c>
      <c r="E51" s="75" t="s">
        <v>3295</v>
      </c>
      <c r="F51" s="74" t="s">
        <v>3169</v>
      </c>
      <c r="G51" s="75" t="s">
        <v>3344</v>
      </c>
      <c r="H51" s="75" t="s">
        <v>3296</v>
      </c>
      <c r="I51" s="76" t="s">
        <v>1000</v>
      </c>
      <c r="J51" s="246"/>
      <c r="K51" s="246"/>
    </row>
    <row r="52" spans="1:11" ht="15" customHeight="1">
      <c r="A52" s="164" t="s">
        <v>3052</v>
      </c>
      <c r="B52" s="73">
        <v>449</v>
      </c>
      <c r="C52" s="74" t="s">
        <v>3101</v>
      </c>
      <c r="D52" s="75" t="s">
        <v>2892</v>
      </c>
      <c r="E52" s="75" t="s">
        <v>2893</v>
      </c>
      <c r="F52" s="74" t="s">
        <v>2959</v>
      </c>
      <c r="G52" s="75" t="s">
        <v>3285</v>
      </c>
      <c r="H52" s="75" t="s">
        <v>2696</v>
      </c>
      <c r="I52" s="76" t="s">
        <v>1001</v>
      </c>
      <c r="J52" s="246"/>
      <c r="K52" s="246"/>
    </row>
    <row r="53" spans="1:11" ht="15" customHeight="1">
      <c r="A53" s="164" t="s">
        <v>3054</v>
      </c>
      <c r="B53" s="73">
        <v>137</v>
      </c>
      <c r="C53" s="74" t="s">
        <v>2984</v>
      </c>
      <c r="D53" s="75" t="s">
        <v>3351</v>
      </c>
      <c r="E53" s="75" t="s">
        <v>3352</v>
      </c>
      <c r="F53" s="74" t="s">
        <v>2959</v>
      </c>
      <c r="G53" s="75" t="s">
        <v>2987</v>
      </c>
      <c r="H53" s="75" t="s">
        <v>3308</v>
      </c>
      <c r="I53" s="76" t="s">
        <v>1002</v>
      </c>
      <c r="J53" s="246"/>
      <c r="K53" s="246"/>
    </row>
    <row r="54" spans="1:11" ht="15" customHeight="1">
      <c r="A54" s="164" t="s">
        <v>3056</v>
      </c>
      <c r="B54" s="73">
        <v>57</v>
      </c>
      <c r="C54" s="74" t="s">
        <v>3025</v>
      </c>
      <c r="D54" s="75" t="s">
        <v>2733</v>
      </c>
      <c r="E54" s="75" t="s">
        <v>2734</v>
      </c>
      <c r="F54" s="74" t="s">
        <v>2678</v>
      </c>
      <c r="G54" s="75" t="s">
        <v>2735</v>
      </c>
      <c r="H54" s="75" t="s">
        <v>2736</v>
      </c>
      <c r="I54" s="76" t="s">
        <v>1003</v>
      </c>
      <c r="J54" s="246"/>
      <c r="K54" s="246"/>
    </row>
    <row r="55" spans="1:11" ht="15" customHeight="1">
      <c r="A55" s="164" t="s">
        <v>3058</v>
      </c>
      <c r="B55" s="73">
        <v>63</v>
      </c>
      <c r="C55" s="74" t="s">
        <v>3025</v>
      </c>
      <c r="D55" s="75" t="s">
        <v>3150</v>
      </c>
      <c r="E55" s="75" t="s">
        <v>3151</v>
      </c>
      <c r="F55" s="74" t="s">
        <v>2959</v>
      </c>
      <c r="G55" s="75" t="s">
        <v>3152</v>
      </c>
      <c r="H55" s="75" t="s">
        <v>3153</v>
      </c>
      <c r="I55" s="76" t="s">
        <v>1004</v>
      </c>
      <c r="J55" s="246"/>
      <c r="K55" s="246"/>
    </row>
    <row r="56" spans="1:11" ht="15" customHeight="1">
      <c r="A56" s="164" t="s">
        <v>3063</v>
      </c>
      <c r="B56" s="73">
        <v>81</v>
      </c>
      <c r="C56" s="74" t="s">
        <v>3057</v>
      </c>
      <c r="D56" s="75" t="s">
        <v>3302</v>
      </c>
      <c r="E56" s="75" t="s">
        <v>3303</v>
      </c>
      <c r="F56" s="74" t="s">
        <v>2959</v>
      </c>
      <c r="G56" s="75" t="s">
        <v>3304</v>
      </c>
      <c r="H56" s="75" t="s">
        <v>3184</v>
      </c>
      <c r="I56" s="76" t="s">
        <v>1005</v>
      </c>
      <c r="J56" s="246"/>
      <c r="K56" s="246"/>
    </row>
    <row r="57" spans="1:11" ht="15" customHeight="1">
      <c r="A57" s="164" t="s">
        <v>3066</v>
      </c>
      <c r="B57" s="73">
        <v>54</v>
      </c>
      <c r="C57" s="74" t="s">
        <v>3025</v>
      </c>
      <c r="D57" s="75" t="s">
        <v>3290</v>
      </c>
      <c r="E57" s="75" t="s">
        <v>3342</v>
      </c>
      <c r="F57" s="74" t="s">
        <v>2959</v>
      </c>
      <c r="G57" s="75" t="s">
        <v>3061</v>
      </c>
      <c r="H57" s="75" t="s">
        <v>3027</v>
      </c>
      <c r="I57" s="76" t="s">
        <v>1006</v>
      </c>
      <c r="J57" s="246"/>
      <c r="K57" s="246"/>
    </row>
    <row r="58" spans="1:11" ht="15" customHeight="1">
      <c r="A58" s="164" t="s">
        <v>3067</v>
      </c>
      <c r="B58" s="73">
        <v>90</v>
      </c>
      <c r="C58" s="74" t="s">
        <v>3025</v>
      </c>
      <c r="D58" s="75" t="s">
        <v>2783</v>
      </c>
      <c r="E58" s="75" t="s">
        <v>2784</v>
      </c>
      <c r="F58" s="74" t="s">
        <v>2959</v>
      </c>
      <c r="G58" s="75" t="s">
        <v>3304</v>
      </c>
      <c r="H58" s="75" t="s">
        <v>3053</v>
      </c>
      <c r="I58" s="76" t="s">
        <v>1007</v>
      </c>
      <c r="J58" s="246"/>
      <c r="K58" s="246"/>
    </row>
    <row r="59" spans="1:11" ht="15" customHeight="1">
      <c r="A59" s="164" t="s">
        <v>3070</v>
      </c>
      <c r="B59" s="73">
        <v>45</v>
      </c>
      <c r="C59" s="74" t="s">
        <v>2985</v>
      </c>
      <c r="D59" s="75" t="s">
        <v>3281</v>
      </c>
      <c r="E59" s="75" t="s">
        <v>3282</v>
      </c>
      <c r="F59" s="74" t="s">
        <v>2988</v>
      </c>
      <c r="G59" s="75" t="s">
        <v>3283</v>
      </c>
      <c r="H59" s="75" t="s">
        <v>2664</v>
      </c>
      <c r="I59" s="76" t="s">
        <v>1008</v>
      </c>
      <c r="J59" s="246"/>
      <c r="K59" s="246"/>
    </row>
    <row r="60" spans="1:11" ht="15" customHeight="1">
      <c r="A60" s="164" t="s">
        <v>3072</v>
      </c>
      <c r="B60" s="73">
        <v>78</v>
      </c>
      <c r="C60" s="74" t="s">
        <v>3025</v>
      </c>
      <c r="D60" s="75" t="s">
        <v>3288</v>
      </c>
      <c r="E60" s="75" t="s">
        <v>3289</v>
      </c>
      <c r="F60" s="74" t="s">
        <v>2959</v>
      </c>
      <c r="G60" s="75" t="s">
        <v>3361</v>
      </c>
      <c r="H60" s="75" t="s">
        <v>3027</v>
      </c>
      <c r="I60" s="76" t="s">
        <v>1009</v>
      </c>
      <c r="J60" s="246"/>
      <c r="K60" s="246"/>
    </row>
    <row r="61" spans="1:11" ht="15" customHeight="1">
      <c r="A61" s="164" t="s">
        <v>3075</v>
      </c>
      <c r="B61" s="73">
        <v>68</v>
      </c>
      <c r="C61" s="74" t="s">
        <v>3025</v>
      </c>
      <c r="D61" s="75" t="s">
        <v>3299</v>
      </c>
      <c r="E61" s="75" t="s">
        <v>3372</v>
      </c>
      <c r="F61" s="74" t="s">
        <v>2959</v>
      </c>
      <c r="G61" s="75" t="s">
        <v>3035</v>
      </c>
      <c r="H61" s="75" t="s">
        <v>2748</v>
      </c>
      <c r="I61" s="76" t="s">
        <v>1010</v>
      </c>
      <c r="J61" s="246"/>
      <c r="K61" s="246"/>
    </row>
    <row r="62" spans="1:11" ht="15" customHeight="1">
      <c r="A62" s="164" t="s">
        <v>3079</v>
      </c>
      <c r="B62" s="73">
        <v>56</v>
      </c>
      <c r="C62" s="74" t="s">
        <v>3025</v>
      </c>
      <c r="D62" s="75" t="s">
        <v>2730</v>
      </c>
      <c r="E62" s="75" t="s">
        <v>2731</v>
      </c>
      <c r="F62" s="74" t="s">
        <v>2959</v>
      </c>
      <c r="G62" s="75" t="s">
        <v>3304</v>
      </c>
      <c r="H62" s="75" t="s">
        <v>3051</v>
      </c>
      <c r="I62" s="76" t="s">
        <v>1011</v>
      </c>
      <c r="J62" s="246"/>
      <c r="K62" s="246"/>
    </row>
    <row r="63" spans="1:11" ht="15" customHeight="1">
      <c r="A63" s="164" t="s">
        <v>3081</v>
      </c>
      <c r="B63" s="73">
        <v>61</v>
      </c>
      <c r="C63" s="74" t="s">
        <v>3006</v>
      </c>
      <c r="D63" s="75" t="s">
        <v>2741</v>
      </c>
      <c r="E63" s="75" t="s">
        <v>2742</v>
      </c>
      <c r="F63" s="74" t="s">
        <v>2959</v>
      </c>
      <c r="G63" s="75" t="s">
        <v>2743</v>
      </c>
      <c r="H63" s="75" t="s">
        <v>3042</v>
      </c>
      <c r="I63" s="76" t="s">
        <v>1012</v>
      </c>
      <c r="J63" s="246"/>
      <c r="K63" s="246"/>
    </row>
    <row r="64" spans="1:11" ht="15" customHeight="1">
      <c r="A64" s="164" t="s">
        <v>3082</v>
      </c>
      <c r="B64" s="73">
        <v>60</v>
      </c>
      <c r="C64" s="74" t="s">
        <v>3025</v>
      </c>
      <c r="D64" s="75" t="s">
        <v>3173</v>
      </c>
      <c r="E64" s="75" t="s">
        <v>3174</v>
      </c>
      <c r="F64" s="74" t="s">
        <v>2959</v>
      </c>
      <c r="G64" s="75" t="s">
        <v>3026</v>
      </c>
      <c r="H64" s="75" t="s">
        <v>3175</v>
      </c>
      <c r="I64" s="76" t="s">
        <v>1013</v>
      </c>
      <c r="J64" s="246"/>
      <c r="K64" s="246"/>
    </row>
    <row r="65" spans="1:11" ht="15" customHeight="1">
      <c r="A65" s="164" t="s">
        <v>3083</v>
      </c>
      <c r="B65" s="73">
        <v>73</v>
      </c>
      <c r="C65" s="74" t="s">
        <v>3057</v>
      </c>
      <c r="D65" s="75" t="s">
        <v>2752</v>
      </c>
      <c r="E65" s="75" t="s">
        <v>2753</v>
      </c>
      <c r="F65" s="74" t="s">
        <v>2959</v>
      </c>
      <c r="G65" s="75" t="s">
        <v>3026</v>
      </c>
      <c r="H65" s="75" t="s">
        <v>3065</v>
      </c>
      <c r="I65" s="76" t="s">
        <v>1014</v>
      </c>
      <c r="J65" s="246"/>
      <c r="K65" s="246"/>
    </row>
    <row r="66" spans="1:11" ht="15" customHeight="1">
      <c r="A66" s="164" t="s">
        <v>3085</v>
      </c>
      <c r="B66" s="73">
        <v>42</v>
      </c>
      <c r="C66" s="74" t="s">
        <v>3006</v>
      </c>
      <c r="D66" s="75" t="s">
        <v>3045</v>
      </c>
      <c r="E66" s="75" t="s">
        <v>3046</v>
      </c>
      <c r="F66" s="74" t="s">
        <v>2959</v>
      </c>
      <c r="G66" s="75" t="s">
        <v>3047</v>
      </c>
      <c r="H66" s="75" t="s">
        <v>3367</v>
      </c>
      <c r="I66" s="76" t="s">
        <v>1015</v>
      </c>
      <c r="J66" s="246"/>
      <c r="K66" s="246"/>
    </row>
    <row r="67" spans="1:11" ht="15" customHeight="1">
      <c r="A67" s="164" t="s">
        <v>3088</v>
      </c>
      <c r="B67" s="73">
        <v>66</v>
      </c>
      <c r="C67" s="74" t="s">
        <v>2985</v>
      </c>
      <c r="D67" s="75" t="s">
        <v>2746</v>
      </c>
      <c r="E67" s="75" t="s">
        <v>2747</v>
      </c>
      <c r="F67" s="74" t="s">
        <v>3270</v>
      </c>
      <c r="G67" s="75" t="s">
        <v>2667</v>
      </c>
      <c r="H67" s="75" t="s">
        <v>2653</v>
      </c>
      <c r="I67" s="76" t="s">
        <v>1016</v>
      </c>
      <c r="J67" s="246"/>
      <c r="K67" s="246"/>
    </row>
    <row r="68" spans="1:11" ht="15" customHeight="1">
      <c r="A68" s="164" t="s">
        <v>3089</v>
      </c>
      <c r="B68" s="73">
        <v>49</v>
      </c>
      <c r="C68" s="74" t="s">
        <v>3006</v>
      </c>
      <c r="D68" s="75" t="s">
        <v>2722</v>
      </c>
      <c r="E68" s="75" t="s">
        <v>2723</v>
      </c>
      <c r="F68" s="74" t="s">
        <v>2959</v>
      </c>
      <c r="G68" s="75" t="s">
        <v>3191</v>
      </c>
      <c r="H68" s="75" t="s">
        <v>3366</v>
      </c>
      <c r="I68" s="76" t="s">
        <v>1017</v>
      </c>
      <c r="J68" s="246"/>
      <c r="K68" s="246"/>
    </row>
    <row r="69" spans="1:11" ht="15" customHeight="1">
      <c r="A69" s="164" t="s">
        <v>3090</v>
      </c>
      <c r="B69" s="73">
        <v>67</v>
      </c>
      <c r="C69" s="74" t="s">
        <v>3059</v>
      </c>
      <c r="D69" s="75" t="s">
        <v>3155</v>
      </c>
      <c r="E69" s="75" t="s">
        <v>3156</v>
      </c>
      <c r="F69" s="74" t="s">
        <v>2959</v>
      </c>
      <c r="G69" s="75" t="s">
        <v>3152</v>
      </c>
      <c r="H69" s="75" t="s">
        <v>3084</v>
      </c>
      <c r="I69" s="76" t="s">
        <v>1018</v>
      </c>
      <c r="J69" s="246"/>
      <c r="K69" s="246"/>
    </row>
    <row r="70" spans="1:11" ht="15" customHeight="1">
      <c r="A70" s="164" t="s">
        <v>3091</v>
      </c>
      <c r="B70" s="73">
        <v>75</v>
      </c>
      <c r="C70" s="74" t="s">
        <v>3025</v>
      </c>
      <c r="D70" s="75" t="s">
        <v>2757</v>
      </c>
      <c r="E70" s="75" t="s">
        <v>2758</v>
      </c>
      <c r="F70" s="74" t="s">
        <v>2959</v>
      </c>
      <c r="G70" s="75" t="s">
        <v>3191</v>
      </c>
      <c r="H70" s="75" t="s">
        <v>3027</v>
      </c>
      <c r="I70" s="76" t="s">
        <v>1019</v>
      </c>
      <c r="J70" s="246"/>
      <c r="K70" s="246"/>
    </row>
    <row r="71" spans="1:11" ht="15" customHeight="1">
      <c r="A71" s="164" t="s">
        <v>3093</v>
      </c>
      <c r="B71" s="73">
        <v>92</v>
      </c>
      <c r="C71" s="74" t="s">
        <v>3059</v>
      </c>
      <c r="D71" s="75" t="s">
        <v>3305</v>
      </c>
      <c r="E71" s="75" t="s">
        <v>3306</v>
      </c>
      <c r="F71" s="74" t="s">
        <v>2988</v>
      </c>
      <c r="G71" s="75" t="s">
        <v>3307</v>
      </c>
      <c r="H71" s="75" t="s">
        <v>3062</v>
      </c>
      <c r="I71" s="76" t="s">
        <v>1020</v>
      </c>
      <c r="J71" s="246"/>
      <c r="K71" s="246"/>
    </row>
    <row r="72" spans="1:11" ht="15" customHeight="1">
      <c r="A72" s="164" t="s">
        <v>3097</v>
      </c>
      <c r="B72" s="73">
        <v>79</v>
      </c>
      <c r="C72" s="74" t="s">
        <v>3025</v>
      </c>
      <c r="D72" s="75" t="s">
        <v>3300</v>
      </c>
      <c r="E72" s="75" t="s">
        <v>3301</v>
      </c>
      <c r="F72" s="74" t="s">
        <v>2959</v>
      </c>
      <c r="G72" s="75" t="s">
        <v>3285</v>
      </c>
      <c r="H72" s="75" t="s">
        <v>3027</v>
      </c>
      <c r="I72" s="76" t="s">
        <v>1021</v>
      </c>
      <c r="J72" s="246"/>
      <c r="K72" s="246"/>
    </row>
    <row r="73" spans="1:11" ht="15" customHeight="1">
      <c r="A73" s="164" t="s">
        <v>3226</v>
      </c>
      <c r="B73" s="73">
        <v>116</v>
      </c>
      <c r="C73" s="74" t="s">
        <v>3025</v>
      </c>
      <c r="D73" s="75" t="s">
        <v>2851</v>
      </c>
      <c r="E73" s="75" t="s">
        <v>3354</v>
      </c>
      <c r="F73" s="74" t="s">
        <v>2959</v>
      </c>
      <c r="G73" s="75" t="s">
        <v>2986</v>
      </c>
      <c r="H73" s="75" t="s">
        <v>3309</v>
      </c>
      <c r="I73" s="76" t="s">
        <v>1022</v>
      </c>
      <c r="J73" s="246"/>
      <c r="K73" s="246"/>
    </row>
    <row r="74" spans="1:11" ht="15" customHeight="1">
      <c r="A74" s="164" t="s">
        <v>3230</v>
      </c>
      <c r="B74" s="73">
        <v>119</v>
      </c>
      <c r="C74" s="74" t="s">
        <v>3006</v>
      </c>
      <c r="D74" s="75" t="s">
        <v>2859</v>
      </c>
      <c r="E74" s="75" t="s">
        <v>2860</v>
      </c>
      <c r="F74" s="74" t="s">
        <v>2959</v>
      </c>
      <c r="G74" s="75" t="s">
        <v>3047</v>
      </c>
      <c r="H74" s="75" t="s">
        <v>3042</v>
      </c>
      <c r="I74" s="76" t="s">
        <v>1023</v>
      </c>
      <c r="J74" s="246"/>
      <c r="K74" s="246"/>
    </row>
    <row r="75" spans="1:11" ht="15" customHeight="1">
      <c r="A75" s="164" t="s">
        <v>3234</v>
      </c>
      <c r="B75" s="73">
        <v>114</v>
      </c>
      <c r="C75" s="74" t="s">
        <v>3025</v>
      </c>
      <c r="D75" s="75" t="s">
        <v>2845</v>
      </c>
      <c r="E75" s="75" t="s">
        <v>2846</v>
      </c>
      <c r="F75" s="74" t="s">
        <v>2959</v>
      </c>
      <c r="G75" s="75" t="s">
        <v>3152</v>
      </c>
      <c r="H75" s="75" t="s">
        <v>3309</v>
      </c>
      <c r="I75" s="76" t="s">
        <v>1024</v>
      </c>
      <c r="J75" s="246"/>
      <c r="K75" s="246"/>
    </row>
    <row r="76" spans="1:11" ht="15" customHeight="1">
      <c r="A76" s="164" t="s">
        <v>3235</v>
      </c>
      <c r="B76" s="73">
        <v>88</v>
      </c>
      <c r="C76" s="74" t="s">
        <v>3025</v>
      </c>
      <c r="D76" s="75" t="s">
        <v>2777</v>
      </c>
      <c r="E76" s="75" t="s">
        <v>2778</v>
      </c>
      <c r="F76" s="74" t="s">
        <v>2959</v>
      </c>
      <c r="G76" s="75" t="s">
        <v>3152</v>
      </c>
      <c r="H76" s="75" t="s">
        <v>3027</v>
      </c>
      <c r="I76" s="76" t="s">
        <v>1025</v>
      </c>
      <c r="J76" s="246"/>
      <c r="K76" s="246"/>
    </row>
    <row r="77" spans="1:11" ht="15" customHeight="1">
      <c r="A77" s="164" t="s">
        <v>3238</v>
      </c>
      <c r="B77" s="73">
        <v>84</v>
      </c>
      <c r="C77" s="74" t="s">
        <v>3025</v>
      </c>
      <c r="D77" s="75" t="s">
        <v>2769</v>
      </c>
      <c r="E77" s="75" t="s">
        <v>2770</v>
      </c>
      <c r="F77" s="74" t="s">
        <v>2959</v>
      </c>
      <c r="G77" s="75" t="s">
        <v>3152</v>
      </c>
      <c r="H77" s="75" t="s">
        <v>2771</v>
      </c>
      <c r="I77" s="76" t="s">
        <v>1026</v>
      </c>
      <c r="J77" s="246"/>
      <c r="K77" s="246"/>
    </row>
    <row r="78" spans="1:11" ht="15" customHeight="1">
      <c r="A78" s="164" t="s">
        <v>3240</v>
      </c>
      <c r="B78" s="73">
        <v>69</v>
      </c>
      <c r="C78" s="74" t="s">
        <v>3059</v>
      </c>
      <c r="D78" s="75" t="s">
        <v>3214</v>
      </c>
      <c r="E78" s="75" t="s">
        <v>3215</v>
      </c>
      <c r="F78" s="74" t="s">
        <v>2959</v>
      </c>
      <c r="G78" s="75" t="s">
        <v>3055</v>
      </c>
      <c r="H78" s="75" t="s">
        <v>2749</v>
      </c>
      <c r="I78" s="76" t="s">
        <v>1027</v>
      </c>
      <c r="J78" s="246"/>
      <c r="K78" s="246"/>
    </row>
    <row r="79" spans="1:11" ht="15" customHeight="1">
      <c r="A79" s="164" t="s">
        <v>3242</v>
      </c>
      <c r="B79" s="73">
        <v>48</v>
      </c>
      <c r="C79" s="74" t="s">
        <v>2984</v>
      </c>
      <c r="D79" s="75" t="s">
        <v>2719</v>
      </c>
      <c r="E79" s="75" t="s">
        <v>2720</v>
      </c>
      <c r="F79" s="74" t="s">
        <v>3117</v>
      </c>
      <c r="G79" s="75" t="s">
        <v>2721</v>
      </c>
      <c r="H79" s="75" t="s">
        <v>2680</v>
      </c>
      <c r="I79" s="76" t="s">
        <v>1028</v>
      </c>
      <c r="J79" s="246"/>
      <c r="K79" s="246"/>
    </row>
    <row r="80" spans="1:11" ht="15" customHeight="1">
      <c r="A80" s="164" t="s">
        <v>3245</v>
      </c>
      <c r="B80" s="73">
        <v>59</v>
      </c>
      <c r="C80" s="74" t="s">
        <v>3006</v>
      </c>
      <c r="D80" s="75" t="s">
        <v>2739</v>
      </c>
      <c r="E80" s="75" t="s">
        <v>2740</v>
      </c>
      <c r="F80" s="74" t="s">
        <v>2959</v>
      </c>
      <c r="G80" s="75" t="s">
        <v>3015</v>
      </c>
      <c r="H80" s="75" t="s">
        <v>3278</v>
      </c>
      <c r="I80" s="76" t="s">
        <v>1029</v>
      </c>
      <c r="J80" s="246"/>
      <c r="K80" s="246"/>
    </row>
    <row r="81" spans="1:11" ht="15" customHeight="1">
      <c r="A81" s="164" t="s">
        <v>3246</v>
      </c>
      <c r="B81" s="73">
        <v>118</v>
      </c>
      <c r="C81" s="74" t="s">
        <v>3025</v>
      </c>
      <c r="D81" s="75" t="s">
        <v>2856</v>
      </c>
      <c r="E81" s="75" t="s">
        <v>2857</v>
      </c>
      <c r="F81" s="74" t="s">
        <v>2959</v>
      </c>
      <c r="G81" s="75" t="s">
        <v>3035</v>
      </c>
      <c r="H81" s="75" t="s">
        <v>3309</v>
      </c>
      <c r="I81" s="76" t="s">
        <v>1030</v>
      </c>
      <c r="J81" s="246"/>
      <c r="K81" s="246"/>
    </row>
    <row r="82" spans="1:11" ht="15" customHeight="1">
      <c r="A82" s="164" t="s">
        <v>3312</v>
      </c>
      <c r="B82" s="73">
        <v>110</v>
      </c>
      <c r="C82" s="74" t="s">
        <v>3057</v>
      </c>
      <c r="D82" s="75" t="s">
        <v>2832</v>
      </c>
      <c r="E82" s="75" t="s">
        <v>2833</v>
      </c>
      <c r="F82" s="74" t="s">
        <v>2959</v>
      </c>
      <c r="G82" s="75" t="s">
        <v>2987</v>
      </c>
      <c r="H82" s="75" t="s">
        <v>3065</v>
      </c>
      <c r="I82" s="76" t="s">
        <v>1031</v>
      </c>
      <c r="J82" s="246"/>
      <c r="K82" s="246"/>
    </row>
    <row r="83" spans="1:11" ht="15" customHeight="1">
      <c r="A83" s="164" t="s">
        <v>3313</v>
      </c>
      <c r="B83" s="73">
        <v>106</v>
      </c>
      <c r="C83" s="74" t="s">
        <v>3025</v>
      </c>
      <c r="D83" s="75" t="s">
        <v>2821</v>
      </c>
      <c r="E83" s="75" t="s">
        <v>2822</v>
      </c>
      <c r="F83" s="74" t="s">
        <v>2959</v>
      </c>
      <c r="G83" s="75" t="s">
        <v>3361</v>
      </c>
      <c r="H83" s="75" t="s">
        <v>3296</v>
      </c>
      <c r="I83" s="76" t="s">
        <v>1032</v>
      </c>
      <c r="J83" s="246"/>
      <c r="K83" s="246"/>
    </row>
    <row r="84" spans="1:11" ht="15" customHeight="1">
      <c r="A84" s="164" t="s">
        <v>3314</v>
      </c>
      <c r="B84" s="73">
        <v>102</v>
      </c>
      <c r="C84" s="74" t="s">
        <v>3025</v>
      </c>
      <c r="D84" s="75" t="s">
        <v>2811</v>
      </c>
      <c r="E84" s="75" t="s">
        <v>2812</v>
      </c>
      <c r="F84" s="74" t="s">
        <v>2959</v>
      </c>
      <c r="G84" s="75" t="s">
        <v>3026</v>
      </c>
      <c r="H84" s="75" t="s">
        <v>2813</v>
      </c>
      <c r="I84" s="76" t="s">
        <v>1033</v>
      </c>
      <c r="J84" s="246"/>
      <c r="K84" s="246"/>
    </row>
    <row r="85" spans="1:11" ht="15" customHeight="1">
      <c r="A85" s="164" t="s">
        <v>3315</v>
      </c>
      <c r="B85" s="73">
        <v>64</v>
      </c>
      <c r="C85" s="74" t="s">
        <v>3057</v>
      </c>
      <c r="D85" s="75" t="s">
        <v>2744</v>
      </c>
      <c r="E85" s="75" t="s">
        <v>2745</v>
      </c>
      <c r="F85" s="74" t="s">
        <v>2959</v>
      </c>
      <c r="G85" s="75" t="s">
        <v>3078</v>
      </c>
      <c r="H85" s="75" t="s">
        <v>3065</v>
      </c>
      <c r="I85" s="76" t="s">
        <v>1034</v>
      </c>
      <c r="J85" s="246"/>
      <c r="K85" s="246"/>
    </row>
    <row r="86" spans="1:11" ht="15" customHeight="1">
      <c r="A86" s="164" t="s">
        <v>3318</v>
      </c>
      <c r="B86" s="73">
        <v>97</v>
      </c>
      <c r="C86" s="74" t="s">
        <v>3059</v>
      </c>
      <c r="D86" s="75" t="s">
        <v>2800</v>
      </c>
      <c r="E86" s="75" t="s">
        <v>3328</v>
      </c>
      <c r="F86" s="74" t="s">
        <v>2959</v>
      </c>
      <c r="G86" s="75" t="s">
        <v>3191</v>
      </c>
      <c r="H86" s="75" t="s">
        <v>3051</v>
      </c>
      <c r="I86" s="76" t="s">
        <v>1035</v>
      </c>
      <c r="J86" s="246"/>
      <c r="K86" s="246"/>
    </row>
    <row r="87" spans="1:11" ht="15" customHeight="1">
      <c r="A87" s="164" t="s">
        <v>3319</v>
      </c>
      <c r="B87" s="73">
        <v>80</v>
      </c>
      <c r="C87" s="74" t="s">
        <v>3025</v>
      </c>
      <c r="D87" s="75" t="s">
        <v>3086</v>
      </c>
      <c r="E87" s="75" t="s">
        <v>3087</v>
      </c>
      <c r="F87" s="74" t="s">
        <v>2959</v>
      </c>
      <c r="G87" s="75" t="s">
        <v>2986</v>
      </c>
      <c r="H87" s="75" t="s">
        <v>3053</v>
      </c>
      <c r="I87" s="76" t="s">
        <v>1036</v>
      </c>
      <c r="J87" s="246"/>
      <c r="K87" s="246"/>
    </row>
    <row r="88" spans="1:11" ht="15" customHeight="1">
      <c r="A88" s="164" t="s">
        <v>3320</v>
      </c>
      <c r="B88" s="73">
        <v>94</v>
      </c>
      <c r="C88" s="74" t="s">
        <v>3059</v>
      </c>
      <c r="D88" s="75" t="s">
        <v>2793</v>
      </c>
      <c r="E88" s="75" t="s">
        <v>2794</v>
      </c>
      <c r="F88" s="74" t="s">
        <v>2959</v>
      </c>
      <c r="G88" s="75" t="s">
        <v>3201</v>
      </c>
      <c r="H88" s="75" t="s">
        <v>3062</v>
      </c>
      <c r="I88" s="76" t="s">
        <v>1037</v>
      </c>
      <c r="J88" s="246"/>
      <c r="K88" s="246"/>
    </row>
    <row r="89" spans="1:11" ht="15" customHeight="1">
      <c r="A89" s="164" t="s">
        <v>3321</v>
      </c>
      <c r="B89" s="73">
        <v>117</v>
      </c>
      <c r="C89" s="74" t="s">
        <v>3025</v>
      </c>
      <c r="D89" s="75" t="s">
        <v>2853</v>
      </c>
      <c r="E89" s="75" t="s">
        <v>2854</v>
      </c>
      <c r="F89" s="74" t="s">
        <v>2959</v>
      </c>
      <c r="G89" s="75" t="s">
        <v>3364</v>
      </c>
      <c r="H89" s="75" t="s">
        <v>2736</v>
      </c>
      <c r="I89" s="76" t="s">
        <v>1038</v>
      </c>
      <c r="J89" s="246"/>
      <c r="K89" s="246"/>
    </row>
    <row r="90" spans="1:11" ht="15" customHeight="1">
      <c r="A90" s="164" t="s">
        <v>3323</v>
      </c>
      <c r="B90" s="73">
        <v>91</v>
      </c>
      <c r="C90" s="74" t="s">
        <v>3059</v>
      </c>
      <c r="D90" s="75" t="s">
        <v>2785</v>
      </c>
      <c r="E90" s="75" t="s">
        <v>2786</v>
      </c>
      <c r="F90" s="74" t="s">
        <v>2959</v>
      </c>
      <c r="G90" s="75" t="s">
        <v>2986</v>
      </c>
      <c r="H90" s="75" t="s">
        <v>2787</v>
      </c>
      <c r="I90" s="76" t="s">
        <v>1039</v>
      </c>
      <c r="J90" s="246"/>
      <c r="K90" s="246"/>
    </row>
    <row r="91" spans="1:11" ht="15" customHeight="1">
      <c r="A91" s="164" t="s">
        <v>3324</v>
      </c>
      <c r="B91" s="73">
        <v>105</v>
      </c>
      <c r="C91" s="74" t="s">
        <v>3059</v>
      </c>
      <c r="D91" s="75" t="s">
        <v>2818</v>
      </c>
      <c r="E91" s="75" t="s">
        <v>2819</v>
      </c>
      <c r="F91" s="74" t="s">
        <v>2959</v>
      </c>
      <c r="G91" s="75" t="s">
        <v>3187</v>
      </c>
      <c r="H91" s="75" t="s">
        <v>3084</v>
      </c>
      <c r="I91" s="76" t="s">
        <v>1040</v>
      </c>
      <c r="J91" s="246"/>
      <c r="K91" s="246"/>
    </row>
    <row r="92" spans="1:11" ht="15" customHeight="1">
      <c r="A92" s="164" t="s">
        <v>3325</v>
      </c>
      <c r="B92" s="73">
        <v>77</v>
      </c>
      <c r="C92" s="74" t="s">
        <v>3025</v>
      </c>
      <c r="D92" s="75" t="s">
        <v>2763</v>
      </c>
      <c r="E92" s="75" t="s">
        <v>2764</v>
      </c>
      <c r="F92" s="74" t="s">
        <v>2959</v>
      </c>
      <c r="G92" s="75" t="s">
        <v>3361</v>
      </c>
      <c r="H92" s="75" t="s">
        <v>3027</v>
      </c>
      <c r="I92" s="76" t="s">
        <v>1041</v>
      </c>
      <c r="J92" s="246"/>
      <c r="K92" s="246"/>
    </row>
    <row r="93" spans="1:11" ht="15" customHeight="1">
      <c r="A93" s="164" t="s">
        <v>3326</v>
      </c>
      <c r="B93" s="73">
        <v>82</v>
      </c>
      <c r="C93" s="74" t="s">
        <v>3057</v>
      </c>
      <c r="D93" s="75" t="s">
        <v>2765</v>
      </c>
      <c r="E93" s="75" t="s">
        <v>3373</v>
      </c>
      <c r="F93" s="74" t="s">
        <v>2959</v>
      </c>
      <c r="G93" s="75" t="s">
        <v>3061</v>
      </c>
      <c r="H93" s="75" t="s">
        <v>2766</v>
      </c>
      <c r="I93" s="76" t="s">
        <v>1042</v>
      </c>
      <c r="J93" s="246"/>
      <c r="K93" s="246"/>
    </row>
    <row r="94" spans="1:11" ht="15" customHeight="1">
      <c r="A94" s="164" t="s">
        <v>3327</v>
      </c>
      <c r="B94" s="73">
        <v>98</v>
      </c>
      <c r="C94" s="74" t="s">
        <v>3025</v>
      </c>
      <c r="D94" s="75" t="s">
        <v>2802</v>
      </c>
      <c r="E94" s="75" t="s">
        <v>2803</v>
      </c>
      <c r="F94" s="74" t="s">
        <v>2959</v>
      </c>
      <c r="G94" s="75" t="s">
        <v>2986</v>
      </c>
      <c r="H94" s="75" t="s">
        <v>2804</v>
      </c>
      <c r="I94" s="76" t="s">
        <v>1043</v>
      </c>
      <c r="J94" s="246"/>
      <c r="K94" s="246"/>
    </row>
    <row r="95" spans="1:11" ht="15" customHeight="1">
      <c r="A95" s="164" t="s">
        <v>3329</v>
      </c>
      <c r="B95" s="73">
        <v>96</v>
      </c>
      <c r="C95" s="74" t="s">
        <v>3059</v>
      </c>
      <c r="D95" s="75" t="s">
        <v>2797</v>
      </c>
      <c r="E95" s="75" t="s">
        <v>2798</v>
      </c>
      <c r="F95" s="74" t="s">
        <v>2959</v>
      </c>
      <c r="G95" s="75" t="s">
        <v>3152</v>
      </c>
      <c r="H95" s="75" t="s">
        <v>3062</v>
      </c>
      <c r="I95" s="76" t="s">
        <v>1044</v>
      </c>
      <c r="J95" s="246"/>
      <c r="K95" s="246"/>
    </row>
    <row r="96" spans="1:11" ht="15" customHeight="1">
      <c r="A96" s="164" t="s">
        <v>3331</v>
      </c>
      <c r="B96" s="73">
        <v>101</v>
      </c>
      <c r="C96" s="74" t="s">
        <v>3057</v>
      </c>
      <c r="D96" s="75" t="s">
        <v>2808</v>
      </c>
      <c r="E96" s="75" t="s">
        <v>2809</v>
      </c>
      <c r="F96" s="74" t="s">
        <v>2959</v>
      </c>
      <c r="G96" s="75" t="s">
        <v>3055</v>
      </c>
      <c r="H96" s="75" t="s">
        <v>3184</v>
      </c>
      <c r="I96" s="76" t="s">
        <v>1045</v>
      </c>
      <c r="J96" s="246"/>
      <c r="K96" s="246"/>
    </row>
    <row r="97" spans="1:11" ht="15" customHeight="1">
      <c r="A97" s="164" t="s">
        <v>3332</v>
      </c>
      <c r="B97" s="73">
        <v>65</v>
      </c>
      <c r="C97" s="74" t="s">
        <v>3006</v>
      </c>
      <c r="D97" s="75" t="s">
        <v>3160</v>
      </c>
      <c r="E97" s="75" t="s">
        <v>3161</v>
      </c>
      <c r="F97" s="74" t="s">
        <v>2959</v>
      </c>
      <c r="G97" s="75" t="s">
        <v>3039</v>
      </c>
      <c r="H97" s="75" t="s">
        <v>3042</v>
      </c>
      <c r="I97" s="76" t="s">
        <v>1046</v>
      </c>
      <c r="J97" s="246"/>
      <c r="K97" s="246"/>
    </row>
    <row r="98" spans="1:11" ht="15" customHeight="1">
      <c r="A98" s="164" t="s">
        <v>3334</v>
      </c>
      <c r="B98" s="73">
        <v>113</v>
      </c>
      <c r="C98" s="74" t="s">
        <v>3057</v>
      </c>
      <c r="D98" s="75" t="s">
        <v>2842</v>
      </c>
      <c r="E98" s="75" t="s">
        <v>2843</v>
      </c>
      <c r="F98" s="74" t="s">
        <v>2959</v>
      </c>
      <c r="G98" s="75" t="s">
        <v>3232</v>
      </c>
      <c r="H98" s="75" t="s">
        <v>2766</v>
      </c>
      <c r="I98" s="76" t="s">
        <v>1047</v>
      </c>
      <c r="J98" s="246"/>
      <c r="K98" s="246"/>
    </row>
    <row r="99" spans="1:11" ht="15" customHeight="1">
      <c r="A99" s="164" t="s">
        <v>3336</v>
      </c>
      <c r="B99" s="73">
        <v>83</v>
      </c>
      <c r="C99" s="74" t="s">
        <v>3057</v>
      </c>
      <c r="D99" s="75" t="s">
        <v>3092</v>
      </c>
      <c r="E99" s="75" t="s">
        <v>2767</v>
      </c>
      <c r="F99" s="74" t="s">
        <v>2959</v>
      </c>
      <c r="G99" s="75" t="s">
        <v>3039</v>
      </c>
      <c r="H99" s="75" t="s">
        <v>2768</v>
      </c>
      <c r="I99" s="76" t="s">
        <v>1048</v>
      </c>
      <c r="J99" s="246"/>
      <c r="K99" s="246"/>
    </row>
    <row r="100" spans="1:11" ht="15" customHeight="1">
      <c r="A100" s="164" t="s">
        <v>2788</v>
      </c>
      <c r="B100" s="73">
        <v>76</v>
      </c>
      <c r="C100" s="74" t="s">
        <v>3059</v>
      </c>
      <c r="D100" s="75" t="s">
        <v>2759</v>
      </c>
      <c r="E100" s="75" t="s">
        <v>2760</v>
      </c>
      <c r="F100" s="74" t="s">
        <v>3169</v>
      </c>
      <c r="G100" s="75" t="s">
        <v>2761</v>
      </c>
      <c r="H100" s="75" t="s">
        <v>2762</v>
      </c>
      <c r="I100" s="76" t="s">
        <v>1049</v>
      </c>
      <c r="J100" s="246"/>
      <c r="K100" s="246"/>
    </row>
    <row r="101" spans="1:11" ht="15" customHeight="1">
      <c r="A101" s="164" t="s">
        <v>2789</v>
      </c>
      <c r="B101" s="73">
        <v>87</v>
      </c>
      <c r="C101" s="74" t="s">
        <v>3057</v>
      </c>
      <c r="D101" s="75" t="s">
        <v>2773</v>
      </c>
      <c r="E101" s="75" t="s">
        <v>2774</v>
      </c>
      <c r="F101" s="74" t="s">
        <v>2959</v>
      </c>
      <c r="G101" s="75" t="s">
        <v>2775</v>
      </c>
      <c r="H101" s="75" t="s">
        <v>2776</v>
      </c>
      <c r="I101" s="76" t="s">
        <v>1050</v>
      </c>
      <c r="J101" s="246"/>
      <c r="K101" s="246"/>
    </row>
    <row r="102" spans="1:11" ht="15" customHeight="1">
      <c r="A102" s="164" t="s">
        <v>2792</v>
      </c>
      <c r="B102" s="73">
        <v>109</v>
      </c>
      <c r="C102" s="74" t="s">
        <v>3025</v>
      </c>
      <c r="D102" s="75" t="s">
        <v>2829</v>
      </c>
      <c r="E102" s="75" t="s">
        <v>2830</v>
      </c>
      <c r="F102" s="74" t="s">
        <v>2959</v>
      </c>
      <c r="G102" s="75" t="s">
        <v>3232</v>
      </c>
      <c r="H102" s="75" t="s">
        <v>2736</v>
      </c>
      <c r="I102" s="76" t="s">
        <v>1051</v>
      </c>
      <c r="J102" s="246"/>
      <c r="K102" s="246"/>
    </row>
    <row r="103" spans="1:11" ht="15" customHeight="1">
      <c r="A103" s="164" t="s">
        <v>2795</v>
      </c>
      <c r="B103" s="73">
        <v>112</v>
      </c>
      <c r="C103" s="74" t="s">
        <v>3057</v>
      </c>
      <c r="D103" s="75" t="s">
        <v>2838</v>
      </c>
      <c r="E103" s="75" t="s">
        <v>2839</v>
      </c>
      <c r="F103" s="74" t="s">
        <v>2959</v>
      </c>
      <c r="G103" s="75" t="s">
        <v>3055</v>
      </c>
      <c r="H103" s="75" t="s">
        <v>3084</v>
      </c>
      <c r="I103" s="76" t="s">
        <v>1052</v>
      </c>
      <c r="J103" s="246"/>
      <c r="K103" s="246"/>
    </row>
    <row r="104" spans="1:11" ht="15" customHeight="1">
      <c r="A104" s="164" t="s">
        <v>2796</v>
      </c>
      <c r="B104" s="73">
        <v>95</v>
      </c>
      <c r="C104" s="74" t="s">
        <v>3057</v>
      </c>
      <c r="D104" s="75" t="s">
        <v>3167</v>
      </c>
      <c r="E104" s="75" t="s">
        <v>3168</v>
      </c>
      <c r="F104" s="74" t="s">
        <v>3169</v>
      </c>
      <c r="G104" s="75" t="s">
        <v>3170</v>
      </c>
      <c r="H104" s="75" t="s">
        <v>3065</v>
      </c>
      <c r="I104" s="76" t="s">
        <v>1053</v>
      </c>
      <c r="J104" s="246"/>
      <c r="K104" s="246"/>
    </row>
    <row r="105" spans="1:11" ht="15" customHeight="1">
      <c r="A105" s="164" t="s">
        <v>2799</v>
      </c>
      <c r="B105" s="73">
        <v>104</v>
      </c>
      <c r="C105" s="74" t="s">
        <v>3006</v>
      </c>
      <c r="D105" s="75" t="s">
        <v>2816</v>
      </c>
      <c r="E105" s="75" t="s">
        <v>3118</v>
      </c>
      <c r="F105" s="74" t="s">
        <v>2959</v>
      </c>
      <c r="G105" s="75" t="s">
        <v>3039</v>
      </c>
      <c r="H105" s="75" t="s">
        <v>3042</v>
      </c>
      <c r="I105" s="76" t="s">
        <v>1054</v>
      </c>
      <c r="J105" s="246"/>
      <c r="K105" s="246"/>
    </row>
    <row r="106" spans="1:11" ht="15" customHeight="1">
      <c r="A106" s="164" t="s">
        <v>2801</v>
      </c>
      <c r="B106" s="73">
        <v>108</v>
      </c>
      <c r="C106" s="74" t="s">
        <v>3059</v>
      </c>
      <c r="D106" s="75" t="s">
        <v>2825</v>
      </c>
      <c r="E106" s="75" t="s">
        <v>2826</v>
      </c>
      <c r="F106" s="74" t="s">
        <v>2959</v>
      </c>
      <c r="G106" s="75" t="s">
        <v>3201</v>
      </c>
      <c r="H106" s="75" t="s">
        <v>2827</v>
      </c>
      <c r="I106" s="76" t="s">
        <v>1055</v>
      </c>
      <c r="J106" s="246"/>
      <c r="K106" s="246"/>
    </row>
    <row r="107" spans="1:11" ht="15" customHeight="1">
      <c r="A107" s="164" t="s">
        <v>2805</v>
      </c>
      <c r="B107" s="73">
        <v>111</v>
      </c>
      <c r="C107" s="74" t="s">
        <v>3006</v>
      </c>
      <c r="D107" s="75" t="s">
        <v>2835</v>
      </c>
      <c r="E107" s="75" t="s">
        <v>3350</v>
      </c>
      <c r="F107" s="74" t="s">
        <v>2959</v>
      </c>
      <c r="G107" s="75" t="s">
        <v>3015</v>
      </c>
      <c r="H107" s="75" t="s">
        <v>3367</v>
      </c>
      <c r="I107" s="76" t="s">
        <v>1056</v>
      </c>
      <c r="J107" s="246"/>
      <c r="K107" s="246"/>
    </row>
    <row r="108" spans="1:11" ht="15" customHeight="1">
      <c r="A108" s="164" t="s">
        <v>2806</v>
      </c>
      <c r="B108" s="73">
        <v>89</v>
      </c>
      <c r="C108" s="74" t="s">
        <v>3057</v>
      </c>
      <c r="D108" s="75" t="s">
        <v>2779</v>
      </c>
      <c r="E108" s="75" t="s">
        <v>2780</v>
      </c>
      <c r="F108" s="74" t="s">
        <v>2678</v>
      </c>
      <c r="G108" s="75" t="s">
        <v>2781</v>
      </c>
      <c r="H108" s="75" t="s">
        <v>2782</v>
      </c>
      <c r="I108" s="76" t="s">
        <v>1057</v>
      </c>
      <c r="J108" s="246"/>
      <c r="K108" s="246"/>
    </row>
    <row r="109" spans="1:11" ht="15" customHeight="1">
      <c r="A109" s="164" t="s">
        <v>2807</v>
      </c>
      <c r="B109" s="73">
        <v>115</v>
      </c>
      <c r="C109" s="74" t="s">
        <v>3057</v>
      </c>
      <c r="D109" s="75" t="s">
        <v>2848</v>
      </c>
      <c r="E109" s="75" t="s">
        <v>2849</v>
      </c>
      <c r="F109" s="74" t="s">
        <v>2959</v>
      </c>
      <c r="G109" s="75" t="s">
        <v>3035</v>
      </c>
      <c r="H109" s="75" t="s">
        <v>3065</v>
      </c>
      <c r="I109" s="76" t="s">
        <v>1058</v>
      </c>
      <c r="J109" s="246"/>
      <c r="K109" s="246"/>
    </row>
    <row r="110" spans="1:11" ht="15" customHeight="1">
      <c r="A110" s="164" t="s">
        <v>2810</v>
      </c>
      <c r="B110" s="73">
        <v>71</v>
      </c>
      <c r="C110" s="74" t="s">
        <v>3057</v>
      </c>
      <c r="D110" s="75" t="s">
        <v>2750</v>
      </c>
      <c r="E110" s="75" t="s">
        <v>2751</v>
      </c>
      <c r="F110" s="74" t="s">
        <v>2959</v>
      </c>
      <c r="G110" s="75" t="s">
        <v>3191</v>
      </c>
      <c r="H110" s="75" t="s">
        <v>3184</v>
      </c>
      <c r="I110" s="76" t="s">
        <v>1059</v>
      </c>
      <c r="J110" s="246"/>
      <c r="K110" s="246"/>
    </row>
    <row r="111" spans="1:11" ht="15" customHeight="1">
      <c r="A111" s="164" t="s">
        <v>2814</v>
      </c>
      <c r="B111" s="73">
        <v>72</v>
      </c>
      <c r="C111" s="74" t="s">
        <v>3057</v>
      </c>
      <c r="D111" s="75" t="s">
        <v>3068</v>
      </c>
      <c r="E111" s="75" t="s">
        <v>3069</v>
      </c>
      <c r="F111" s="74" t="s">
        <v>2959</v>
      </c>
      <c r="G111" s="75" t="s">
        <v>3047</v>
      </c>
      <c r="H111" s="75" t="s">
        <v>3065</v>
      </c>
      <c r="I111" s="76" t="s">
        <v>1060</v>
      </c>
      <c r="J111" s="246"/>
      <c r="K111" s="246"/>
    </row>
    <row r="112" spans="1:11" ht="15" customHeight="1">
      <c r="A112" s="164" t="s">
        <v>2815</v>
      </c>
      <c r="B112" s="73">
        <v>86</v>
      </c>
      <c r="C112" s="74" t="s">
        <v>3025</v>
      </c>
      <c r="D112" s="75" t="s">
        <v>2772</v>
      </c>
      <c r="E112" s="75" t="s">
        <v>3374</v>
      </c>
      <c r="F112" s="74" t="s">
        <v>2959</v>
      </c>
      <c r="G112" s="75" t="s">
        <v>3365</v>
      </c>
      <c r="H112" s="75" t="s">
        <v>3053</v>
      </c>
      <c r="I112" s="76" t="s">
        <v>1061</v>
      </c>
      <c r="J112" s="246"/>
      <c r="K112" s="246"/>
    </row>
    <row r="113" spans="1:11" ht="15" customHeight="1">
      <c r="A113" s="164" t="s">
        <v>2817</v>
      </c>
      <c r="B113" s="73">
        <v>120</v>
      </c>
      <c r="C113" s="74" t="s">
        <v>3059</v>
      </c>
      <c r="D113" s="75" t="s">
        <v>2862</v>
      </c>
      <c r="E113" s="75" t="s">
        <v>2863</v>
      </c>
      <c r="F113" s="74" t="s">
        <v>3270</v>
      </c>
      <c r="G113" s="75" t="s">
        <v>2864</v>
      </c>
      <c r="H113" s="75" t="s">
        <v>2787</v>
      </c>
      <c r="I113" s="76" t="s">
        <v>1062</v>
      </c>
      <c r="J113" s="246"/>
      <c r="K113" s="246"/>
    </row>
    <row r="114" spans="1:11" ht="15" customHeight="1">
      <c r="A114" s="164" t="s">
        <v>2820</v>
      </c>
      <c r="B114" s="73">
        <v>74</v>
      </c>
      <c r="C114" s="74" t="s">
        <v>3059</v>
      </c>
      <c r="D114" s="75" t="s">
        <v>2754</v>
      </c>
      <c r="E114" s="75" t="s">
        <v>2755</v>
      </c>
      <c r="F114" s="74" t="s">
        <v>2959</v>
      </c>
      <c r="G114" s="75" t="s">
        <v>3232</v>
      </c>
      <c r="H114" s="75" t="s">
        <v>2756</v>
      </c>
      <c r="I114" s="76" t="s">
        <v>1063</v>
      </c>
      <c r="J114" s="246"/>
      <c r="K114" s="246"/>
    </row>
    <row r="115" spans="1:11" ht="15" customHeight="1">
      <c r="A115" s="164" t="s">
        <v>2823</v>
      </c>
      <c r="B115" s="73">
        <v>103</v>
      </c>
      <c r="C115" s="74" t="s">
        <v>3057</v>
      </c>
      <c r="D115" s="75" t="s">
        <v>3316</v>
      </c>
      <c r="E115" s="75" t="s">
        <v>3317</v>
      </c>
      <c r="F115" s="74" t="s">
        <v>2959</v>
      </c>
      <c r="G115" s="75" t="s">
        <v>3061</v>
      </c>
      <c r="H115" s="75" t="s">
        <v>3206</v>
      </c>
      <c r="I115" s="76" t="s">
        <v>1064</v>
      </c>
      <c r="J115" s="246"/>
      <c r="K115" s="246"/>
    </row>
    <row r="116" spans="1:11" ht="15" customHeight="1">
      <c r="A116" s="164" t="s">
        <v>2824</v>
      </c>
      <c r="B116" s="73">
        <v>93</v>
      </c>
      <c r="C116" s="74" t="s">
        <v>3059</v>
      </c>
      <c r="D116" s="75" t="s">
        <v>2790</v>
      </c>
      <c r="E116" s="75" t="s">
        <v>2791</v>
      </c>
      <c r="F116" s="74" t="s">
        <v>2959</v>
      </c>
      <c r="G116" s="75" t="s">
        <v>2987</v>
      </c>
      <c r="H116" s="75" t="s">
        <v>3084</v>
      </c>
      <c r="I116" s="76" t="s">
        <v>1065</v>
      </c>
      <c r="J116" s="246"/>
      <c r="K116" s="246"/>
    </row>
    <row r="117" spans="1:11" ht="15" customHeight="1">
      <c r="A117" s="164" t="s">
        <v>2828</v>
      </c>
      <c r="B117" s="73">
        <v>122</v>
      </c>
      <c r="C117" s="74" t="s">
        <v>3217</v>
      </c>
      <c r="D117" s="75" t="s">
        <v>3076</v>
      </c>
      <c r="E117" s="75" t="s">
        <v>3077</v>
      </c>
      <c r="F117" s="74" t="s">
        <v>2959</v>
      </c>
      <c r="G117" s="75" t="s">
        <v>3078</v>
      </c>
      <c r="H117" s="75" t="s">
        <v>3322</v>
      </c>
      <c r="I117" s="76" t="s">
        <v>1066</v>
      </c>
      <c r="J117" s="246"/>
      <c r="K117" s="246"/>
    </row>
    <row r="118" spans="1:11" ht="15" customHeight="1">
      <c r="A118" s="164" t="s">
        <v>2831</v>
      </c>
      <c r="B118" s="73">
        <v>123</v>
      </c>
      <c r="C118" s="74" t="s">
        <v>3217</v>
      </c>
      <c r="D118" s="75" t="s">
        <v>3219</v>
      </c>
      <c r="E118" s="75" t="s">
        <v>3250</v>
      </c>
      <c r="F118" s="74" t="s">
        <v>2959</v>
      </c>
      <c r="G118" s="75" t="s">
        <v>3035</v>
      </c>
      <c r="H118" s="75" t="s">
        <v>3322</v>
      </c>
      <c r="I118" s="76" t="s">
        <v>1067</v>
      </c>
      <c r="J118" s="246"/>
      <c r="K118" s="246"/>
    </row>
    <row r="119" spans="1:11" ht="15" customHeight="1">
      <c r="A119" s="164" t="s">
        <v>2834</v>
      </c>
      <c r="B119" s="73">
        <v>127</v>
      </c>
      <c r="C119" s="74" t="s">
        <v>3217</v>
      </c>
      <c r="D119" s="75" t="s">
        <v>3073</v>
      </c>
      <c r="E119" s="75" t="s">
        <v>2874</v>
      </c>
      <c r="F119" s="74" t="s">
        <v>2959</v>
      </c>
      <c r="G119" s="75" t="s">
        <v>3074</v>
      </c>
      <c r="H119" s="75" t="s">
        <v>3322</v>
      </c>
      <c r="I119" s="76" t="s">
        <v>1068</v>
      </c>
      <c r="J119" s="246"/>
      <c r="K119" s="246"/>
    </row>
    <row r="120" spans="1:11" ht="15" customHeight="1">
      <c r="A120" s="164" t="s">
        <v>2837</v>
      </c>
      <c r="B120" s="73">
        <v>121</v>
      </c>
      <c r="C120" s="74" t="s">
        <v>3217</v>
      </c>
      <c r="D120" s="75" t="s">
        <v>3221</v>
      </c>
      <c r="E120" s="75" t="s">
        <v>3222</v>
      </c>
      <c r="F120" s="74" t="s">
        <v>2959</v>
      </c>
      <c r="G120" s="75" t="s">
        <v>3078</v>
      </c>
      <c r="H120" s="75" t="s">
        <v>3322</v>
      </c>
      <c r="I120" s="76" t="s">
        <v>1069</v>
      </c>
      <c r="J120" s="246"/>
      <c r="K120" s="246"/>
    </row>
    <row r="121" spans="1:11" ht="15" customHeight="1">
      <c r="A121" s="164" t="s">
        <v>2841</v>
      </c>
      <c r="B121" s="73">
        <v>130</v>
      </c>
      <c r="C121" s="74" t="s">
        <v>3217</v>
      </c>
      <c r="D121" s="75" t="s">
        <v>3243</v>
      </c>
      <c r="E121" s="75" t="s">
        <v>3244</v>
      </c>
      <c r="F121" s="74" t="s">
        <v>2959</v>
      </c>
      <c r="G121" s="75" t="s">
        <v>3074</v>
      </c>
      <c r="H121" s="75" t="s">
        <v>3322</v>
      </c>
      <c r="I121" s="76" t="s">
        <v>1070</v>
      </c>
      <c r="J121" s="246"/>
      <c r="K121" s="246"/>
    </row>
    <row r="122" spans="1:11" ht="15" customHeight="1">
      <c r="A122" s="164" t="s">
        <v>2844</v>
      </c>
      <c r="B122" s="73">
        <v>132</v>
      </c>
      <c r="C122" s="74" t="s">
        <v>3217</v>
      </c>
      <c r="D122" s="75" t="s">
        <v>2883</v>
      </c>
      <c r="E122" s="75" t="s">
        <v>2884</v>
      </c>
      <c r="F122" s="74" t="s">
        <v>2959</v>
      </c>
      <c r="G122" s="75" t="s">
        <v>2662</v>
      </c>
      <c r="H122" s="75" t="s">
        <v>2885</v>
      </c>
      <c r="I122" s="76" t="s">
        <v>1071</v>
      </c>
      <c r="J122" s="246"/>
      <c r="K122" s="246"/>
    </row>
    <row r="123" spans="1:11" ht="15" customHeight="1">
      <c r="A123" s="164" t="s">
        <v>2847</v>
      </c>
      <c r="B123" s="73">
        <v>129</v>
      </c>
      <c r="C123" s="74" t="s">
        <v>3217</v>
      </c>
      <c r="D123" s="75" t="s">
        <v>2879</v>
      </c>
      <c r="E123" s="75" t="s">
        <v>2880</v>
      </c>
      <c r="F123" s="74" t="s">
        <v>2959</v>
      </c>
      <c r="G123" s="75" t="s">
        <v>3078</v>
      </c>
      <c r="H123" s="75" t="s">
        <v>3322</v>
      </c>
      <c r="I123" s="76" t="s">
        <v>1072</v>
      </c>
      <c r="J123" s="246"/>
      <c r="K123" s="246"/>
    </row>
    <row r="124" spans="1:11" ht="15" customHeight="1">
      <c r="A124" s="164" t="s">
        <v>2850</v>
      </c>
      <c r="B124" s="73">
        <v>131</v>
      </c>
      <c r="C124" s="74" t="s">
        <v>3217</v>
      </c>
      <c r="D124" s="75" t="s">
        <v>2882</v>
      </c>
      <c r="E124" s="75" t="s">
        <v>3375</v>
      </c>
      <c r="F124" s="74" t="s">
        <v>2959</v>
      </c>
      <c r="G124" s="75" t="s">
        <v>3364</v>
      </c>
      <c r="H124" s="75" t="s">
        <v>3322</v>
      </c>
      <c r="I124" s="76" t="s">
        <v>1073</v>
      </c>
      <c r="J124" s="246"/>
      <c r="K124" s="246"/>
    </row>
    <row r="125" spans="1:11" ht="15" customHeight="1">
      <c r="A125" s="164" t="s">
        <v>2852</v>
      </c>
      <c r="B125" s="73">
        <v>125</v>
      </c>
      <c r="C125" s="74" t="s">
        <v>3217</v>
      </c>
      <c r="D125" s="75" t="s">
        <v>3227</v>
      </c>
      <c r="E125" s="75" t="s">
        <v>3228</v>
      </c>
      <c r="F125" s="74" t="s">
        <v>2959</v>
      </c>
      <c r="G125" s="75" t="s">
        <v>3078</v>
      </c>
      <c r="H125" s="75" t="s">
        <v>3322</v>
      </c>
      <c r="I125" s="76" t="s">
        <v>1074</v>
      </c>
      <c r="J125" s="246"/>
      <c r="K125" s="246"/>
    </row>
    <row r="126" spans="1:11" ht="15" customHeight="1">
      <c r="A126" s="164" t="s">
        <v>2855</v>
      </c>
      <c r="B126" s="73">
        <v>136</v>
      </c>
      <c r="C126" s="74" t="s">
        <v>3217</v>
      </c>
      <c r="D126" s="75" t="s">
        <v>2890</v>
      </c>
      <c r="E126" s="75" t="s">
        <v>2891</v>
      </c>
      <c r="F126" s="74" t="s">
        <v>2959</v>
      </c>
      <c r="G126" s="75" t="s">
        <v>3074</v>
      </c>
      <c r="H126" s="75" t="s">
        <v>3322</v>
      </c>
      <c r="I126" s="76" t="s">
        <v>1075</v>
      </c>
      <c r="J126" s="246"/>
      <c r="K126" s="246"/>
    </row>
    <row r="127" spans="1:11" ht="15" customHeight="1">
      <c r="A127" s="164" t="s">
        <v>2858</v>
      </c>
      <c r="B127" s="73">
        <v>128</v>
      </c>
      <c r="C127" s="74" t="s">
        <v>3217</v>
      </c>
      <c r="D127" s="75" t="s">
        <v>3223</v>
      </c>
      <c r="E127" s="75" t="s">
        <v>3298</v>
      </c>
      <c r="F127" s="74" t="s">
        <v>2959</v>
      </c>
      <c r="G127" s="75" t="s">
        <v>3009</v>
      </c>
      <c r="H127" s="75" t="s">
        <v>3322</v>
      </c>
      <c r="I127" s="76" t="s">
        <v>1076</v>
      </c>
      <c r="J127" s="246"/>
      <c r="K127" s="246"/>
    </row>
    <row r="128" spans="1:11" ht="15" customHeight="1">
      <c r="A128" s="164" t="s">
        <v>2861</v>
      </c>
      <c r="B128" s="73">
        <v>135</v>
      </c>
      <c r="C128" s="74" t="s">
        <v>3217</v>
      </c>
      <c r="D128" s="75" t="s">
        <v>2888</v>
      </c>
      <c r="E128" s="75" t="s">
        <v>2889</v>
      </c>
      <c r="F128" s="74" t="s">
        <v>2959</v>
      </c>
      <c r="G128" s="75" t="s">
        <v>3362</v>
      </c>
      <c r="H128" s="75" t="s">
        <v>3338</v>
      </c>
      <c r="I128" s="76" t="s">
        <v>1077</v>
      </c>
      <c r="J128" s="246"/>
      <c r="K128" s="246"/>
    </row>
    <row r="129" spans="1:11" ht="15" customHeight="1">
      <c r="A129" s="164" t="s">
        <v>2865</v>
      </c>
      <c r="B129" s="73">
        <v>133</v>
      </c>
      <c r="C129" s="74" t="s">
        <v>3217</v>
      </c>
      <c r="D129" s="75" t="s">
        <v>2886</v>
      </c>
      <c r="E129" s="75" t="s">
        <v>2887</v>
      </c>
      <c r="F129" s="74" t="s">
        <v>2959</v>
      </c>
      <c r="G129" s="75" t="s">
        <v>3074</v>
      </c>
      <c r="H129" s="75" t="s">
        <v>3338</v>
      </c>
      <c r="I129" s="76" t="s">
        <v>1078</v>
      </c>
      <c r="J129" s="246"/>
      <c r="K129" s="246"/>
    </row>
    <row r="130" spans="1:11" ht="15" customHeight="1">
      <c r="A130" s="164" t="s">
        <v>2866</v>
      </c>
      <c r="B130" s="73">
        <v>124</v>
      </c>
      <c r="C130" s="74" t="s">
        <v>3217</v>
      </c>
      <c r="D130" s="75" t="s">
        <v>3231</v>
      </c>
      <c r="E130" s="75" t="s">
        <v>3343</v>
      </c>
      <c r="F130" s="74" t="s">
        <v>2959</v>
      </c>
      <c r="G130" s="75" t="s">
        <v>3232</v>
      </c>
      <c r="H130" s="75" t="s">
        <v>3322</v>
      </c>
      <c r="I130" s="76" t="s">
        <v>1088</v>
      </c>
      <c r="J130" s="246"/>
      <c r="K130" s="246"/>
    </row>
  </sheetData>
  <sheetProtection/>
  <autoFilter ref="A9:I130"/>
  <mergeCells count="1">
    <mergeCell ref="A1:I1"/>
  </mergeCells>
  <printOptions horizontalCentered="1"/>
  <pageMargins left="0.3937007874015748" right="0" top="0" bottom="0" header="0" footer="0"/>
  <pageSetup fitToHeight="2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7.140625" style="30" customWidth="1"/>
    <col min="2" max="2" width="4.28125" style="92" customWidth="1"/>
    <col min="3" max="3" width="23.421875" style="30" customWidth="1"/>
    <col min="4" max="7" width="6.7109375" style="92" customWidth="1"/>
    <col min="8" max="8" width="6.7109375" style="30" customWidth="1"/>
    <col min="9" max="9" width="14.00390625" style="30" customWidth="1"/>
    <col min="10" max="10" width="3.57421875" style="30" customWidth="1"/>
    <col min="11" max="11" width="10.28125" style="80" customWidth="1"/>
    <col min="12" max="12" width="10.28125" style="0" customWidth="1"/>
    <col min="13" max="13" width="11.00390625" style="0" bestFit="1" customWidth="1"/>
  </cols>
  <sheetData>
    <row r="1" spans="1:12" ht="6.75" customHeight="1">
      <c r="A1" s="38"/>
      <c r="B1" s="81"/>
      <c r="C1" s="37"/>
      <c r="D1" s="81"/>
      <c r="E1" s="81"/>
      <c r="F1" s="81"/>
      <c r="G1" s="81"/>
      <c r="H1" s="37"/>
      <c r="I1" s="37"/>
      <c r="K1" s="113"/>
      <c r="L1" s="109"/>
    </row>
    <row r="2" spans="1:12" ht="15.75">
      <c r="A2" s="285" t="str">
        <f>Startlist!A1</f>
        <v>54. Saaremaa Rally 2021</v>
      </c>
      <c r="B2" s="286"/>
      <c r="C2" s="286"/>
      <c r="D2" s="286"/>
      <c r="E2" s="286"/>
      <c r="F2" s="286"/>
      <c r="G2" s="286"/>
      <c r="H2" s="286"/>
      <c r="I2" s="286"/>
      <c r="K2" s="113"/>
      <c r="L2" s="109"/>
    </row>
    <row r="3" spans="1:12" ht="15">
      <c r="A3" s="287" t="str">
        <f>Startlist!F2</f>
        <v>October 08-09, 2021</v>
      </c>
      <c r="B3" s="288"/>
      <c r="C3" s="288"/>
      <c r="D3" s="288"/>
      <c r="E3" s="288"/>
      <c r="F3" s="288"/>
      <c r="G3" s="288"/>
      <c r="H3" s="288"/>
      <c r="I3" s="288"/>
      <c r="K3" s="113"/>
      <c r="L3" s="109"/>
    </row>
    <row r="4" spans="1:12" ht="15">
      <c r="A4" s="287" t="str">
        <f>Startlist!$F3</f>
        <v>Saaremaa</v>
      </c>
      <c r="B4" s="288"/>
      <c r="C4" s="288"/>
      <c r="D4" s="288"/>
      <c r="E4" s="288"/>
      <c r="F4" s="288"/>
      <c r="G4" s="288"/>
      <c r="H4" s="288"/>
      <c r="I4" s="288"/>
      <c r="K4" s="113"/>
      <c r="L4" s="109"/>
    </row>
    <row r="5" spans="1:12" ht="13.5" customHeight="1">
      <c r="A5" s="117" t="s">
        <v>2913</v>
      </c>
      <c r="B5" s="149"/>
      <c r="C5" s="29"/>
      <c r="D5" s="82"/>
      <c r="E5" s="82"/>
      <c r="F5" s="82"/>
      <c r="G5" s="82"/>
      <c r="H5" s="29"/>
      <c r="I5" s="116"/>
      <c r="K5" s="113"/>
      <c r="L5" s="109"/>
    </row>
    <row r="6" spans="1:12" ht="12.75">
      <c r="A6" s="24" t="s">
        <v>2933</v>
      </c>
      <c r="B6" s="150" t="s">
        <v>2934</v>
      </c>
      <c r="C6" s="20" t="s">
        <v>2935</v>
      </c>
      <c r="D6" s="282" t="s">
        <v>2958</v>
      </c>
      <c r="E6" s="283"/>
      <c r="F6" s="283"/>
      <c r="G6" s="284"/>
      <c r="H6" s="19" t="s">
        <v>2943</v>
      </c>
      <c r="I6" s="19" t="s">
        <v>2953</v>
      </c>
      <c r="K6" s="123"/>
      <c r="L6" s="123"/>
    </row>
    <row r="7" spans="1:12" ht="12.75">
      <c r="A7" s="23" t="s">
        <v>2955</v>
      </c>
      <c r="B7" s="151"/>
      <c r="C7" s="21" t="s">
        <v>2931</v>
      </c>
      <c r="D7" s="83" t="s">
        <v>2936</v>
      </c>
      <c r="E7" s="84" t="s">
        <v>2937</v>
      </c>
      <c r="F7" s="84" t="s">
        <v>2938</v>
      </c>
      <c r="G7" s="85">
        <v>4</v>
      </c>
      <c r="H7" s="22"/>
      <c r="I7" s="23" t="s">
        <v>2954</v>
      </c>
      <c r="K7" s="113"/>
      <c r="L7" s="109"/>
    </row>
    <row r="8" spans="1:15" ht="12.75">
      <c r="A8" s="45" t="s">
        <v>3376</v>
      </c>
      <c r="B8" s="51">
        <v>1</v>
      </c>
      <c r="C8" s="46" t="s">
        <v>3377</v>
      </c>
      <c r="D8" s="86" t="s">
        <v>3378</v>
      </c>
      <c r="E8" s="87" t="s">
        <v>3379</v>
      </c>
      <c r="F8" s="87" t="s">
        <v>3380</v>
      </c>
      <c r="G8" s="88" t="s">
        <v>3381</v>
      </c>
      <c r="H8" s="40"/>
      <c r="I8" s="41" t="s">
        <v>3382</v>
      </c>
      <c r="J8" s="34"/>
      <c r="K8" s="123"/>
      <c r="L8" s="123"/>
      <c r="O8" s="122"/>
    </row>
    <row r="9" spans="1:12" ht="12.75">
      <c r="A9" s="42" t="s">
        <v>2984</v>
      </c>
      <c r="B9" s="47"/>
      <c r="C9" s="48" t="s">
        <v>2921</v>
      </c>
      <c r="D9" s="89" t="s">
        <v>3383</v>
      </c>
      <c r="E9" s="90" t="s">
        <v>3383</v>
      </c>
      <c r="F9" s="90" t="s">
        <v>3383</v>
      </c>
      <c r="G9" s="91" t="s">
        <v>3384</v>
      </c>
      <c r="H9" s="49"/>
      <c r="I9" s="50" t="s">
        <v>3385</v>
      </c>
      <c r="J9" s="34"/>
      <c r="K9"/>
      <c r="L9" s="122"/>
    </row>
    <row r="10" spans="1:12" ht="12.75">
      <c r="A10" s="45" t="s">
        <v>3386</v>
      </c>
      <c r="B10" s="51">
        <v>5</v>
      </c>
      <c r="C10" s="46" t="s">
        <v>3387</v>
      </c>
      <c r="D10" s="86" t="s">
        <v>3388</v>
      </c>
      <c r="E10" s="87" t="s">
        <v>3389</v>
      </c>
      <c r="F10" s="87" t="s">
        <v>3390</v>
      </c>
      <c r="G10" s="88" t="s">
        <v>3391</v>
      </c>
      <c r="H10" s="40"/>
      <c r="I10" s="41" t="s">
        <v>3392</v>
      </c>
      <c r="J10" s="34"/>
      <c r="K10" s="122"/>
      <c r="L10" s="122"/>
    </row>
    <row r="11" spans="1:11" ht="12.75">
      <c r="A11" s="42" t="s">
        <v>2985</v>
      </c>
      <c r="B11" s="47"/>
      <c r="C11" s="48" t="s">
        <v>3280</v>
      </c>
      <c r="D11" s="89" t="s">
        <v>3393</v>
      </c>
      <c r="E11" s="90" t="s">
        <v>3394</v>
      </c>
      <c r="F11" s="90" t="s">
        <v>3394</v>
      </c>
      <c r="G11" s="91" t="s">
        <v>3395</v>
      </c>
      <c r="H11" s="49"/>
      <c r="I11" s="50" t="s">
        <v>3396</v>
      </c>
      <c r="J11" s="34"/>
      <c r="K11"/>
    </row>
    <row r="12" spans="1:11" ht="12.75">
      <c r="A12" s="45" t="s">
        <v>3397</v>
      </c>
      <c r="B12" s="51">
        <v>4</v>
      </c>
      <c r="C12" s="46" t="s">
        <v>3398</v>
      </c>
      <c r="D12" s="86" t="s">
        <v>3399</v>
      </c>
      <c r="E12" s="87" t="s">
        <v>3400</v>
      </c>
      <c r="F12" s="87" t="s">
        <v>3401</v>
      </c>
      <c r="G12" s="88" t="s">
        <v>3402</v>
      </c>
      <c r="H12" s="40"/>
      <c r="I12" s="41" t="s">
        <v>3403</v>
      </c>
      <c r="J12" s="34"/>
      <c r="K12" s="121"/>
    </row>
    <row r="13" spans="1:13" ht="12.75">
      <c r="A13" s="42" t="s">
        <v>2985</v>
      </c>
      <c r="B13" s="47"/>
      <c r="C13" s="48" t="s">
        <v>3264</v>
      </c>
      <c r="D13" s="89" t="s">
        <v>3394</v>
      </c>
      <c r="E13" s="90" t="s">
        <v>3393</v>
      </c>
      <c r="F13" s="90" t="s">
        <v>3404</v>
      </c>
      <c r="G13" s="91" t="s">
        <v>3383</v>
      </c>
      <c r="H13" s="49"/>
      <c r="I13" s="50" t="s">
        <v>3405</v>
      </c>
      <c r="J13" s="34"/>
      <c r="K13" s="121"/>
      <c r="M13" s="118"/>
    </row>
    <row r="14" spans="1:11" ht="12.75">
      <c r="A14" s="45" t="s">
        <v>3406</v>
      </c>
      <c r="B14" s="51">
        <v>9</v>
      </c>
      <c r="C14" s="46" t="s">
        <v>3407</v>
      </c>
      <c r="D14" s="86" t="s">
        <v>3408</v>
      </c>
      <c r="E14" s="87" t="s">
        <v>3409</v>
      </c>
      <c r="F14" s="87" t="s">
        <v>3410</v>
      </c>
      <c r="G14" s="88" t="s">
        <v>3411</v>
      </c>
      <c r="H14" s="40"/>
      <c r="I14" s="41" t="s">
        <v>3412</v>
      </c>
      <c r="J14" s="34"/>
      <c r="K14" s="121"/>
    </row>
    <row r="15" spans="1:13" ht="12.75">
      <c r="A15" s="42" t="s">
        <v>2985</v>
      </c>
      <c r="B15" s="47"/>
      <c r="C15" s="48" t="s">
        <v>3264</v>
      </c>
      <c r="D15" s="89" t="s">
        <v>3413</v>
      </c>
      <c r="E15" s="90" t="s">
        <v>3404</v>
      </c>
      <c r="F15" s="90" t="s">
        <v>3393</v>
      </c>
      <c r="G15" s="91" t="s">
        <v>3414</v>
      </c>
      <c r="H15" s="49"/>
      <c r="I15" s="50" t="s">
        <v>3415</v>
      </c>
      <c r="J15" s="34"/>
      <c r="K15" s="121"/>
      <c r="M15" s="118"/>
    </row>
    <row r="16" spans="1:11" ht="12.75">
      <c r="A16" s="45" t="s">
        <v>3416</v>
      </c>
      <c r="B16" s="51">
        <v>2</v>
      </c>
      <c r="C16" s="46" t="s">
        <v>3417</v>
      </c>
      <c r="D16" s="86" t="s">
        <v>3418</v>
      </c>
      <c r="E16" s="87" t="s">
        <v>3419</v>
      </c>
      <c r="F16" s="87" t="s">
        <v>3420</v>
      </c>
      <c r="G16" s="88" t="s">
        <v>3421</v>
      </c>
      <c r="H16" s="40"/>
      <c r="I16" s="41" t="s">
        <v>3422</v>
      </c>
      <c r="J16" s="34"/>
      <c r="K16" s="121"/>
    </row>
    <row r="17" spans="1:13" ht="12.75">
      <c r="A17" s="42" t="s">
        <v>2985</v>
      </c>
      <c r="B17" s="47"/>
      <c r="C17" s="48" t="s">
        <v>2653</v>
      </c>
      <c r="D17" s="89" t="s">
        <v>3423</v>
      </c>
      <c r="E17" s="90" t="s">
        <v>3423</v>
      </c>
      <c r="F17" s="90" t="s">
        <v>3413</v>
      </c>
      <c r="G17" s="91" t="s">
        <v>3424</v>
      </c>
      <c r="H17" s="49"/>
      <c r="I17" s="50" t="s">
        <v>3425</v>
      </c>
      <c r="J17" s="34"/>
      <c r="K17" s="121"/>
      <c r="M17" s="118"/>
    </row>
    <row r="18" spans="1:11" ht="12.75">
      <c r="A18" s="45" t="s">
        <v>3426</v>
      </c>
      <c r="B18" s="51">
        <v>3</v>
      </c>
      <c r="C18" s="46" t="s">
        <v>3427</v>
      </c>
      <c r="D18" s="86" t="s">
        <v>3428</v>
      </c>
      <c r="E18" s="87" t="s">
        <v>3429</v>
      </c>
      <c r="F18" s="87" t="s">
        <v>3430</v>
      </c>
      <c r="G18" s="88" t="s">
        <v>3431</v>
      </c>
      <c r="H18" s="40"/>
      <c r="I18" s="41" t="s">
        <v>3432</v>
      </c>
      <c r="J18" s="34"/>
      <c r="K18" s="121"/>
    </row>
    <row r="19" spans="1:13" ht="12.75">
      <c r="A19" s="42" t="s">
        <v>2985</v>
      </c>
      <c r="B19" s="47"/>
      <c r="C19" s="48" t="s">
        <v>3264</v>
      </c>
      <c r="D19" s="89" t="s">
        <v>3404</v>
      </c>
      <c r="E19" s="90" t="s">
        <v>3413</v>
      </c>
      <c r="F19" s="90" t="s">
        <v>3594</v>
      </c>
      <c r="G19" s="91" t="s">
        <v>3423</v>
      </c>
      <c r="H19" s="49"/>
      <c r="I19" s="50" t="s">
        <v>3434</v>
      </c>
      <c r="J19" s="34"/>
      <c r="K19" s="121"/>
      <c r="M19" s="118"/>
    </row>
    <row r="20" spans="1:11" ht="12.75">
      <c r="A20" s="45" t="s">
        <v>3435</v>
      </c>
      <c r="B20" s="51">
        <v>8</v>
      </c>
      <c r="C20" s="46" t="s">
        <v>3436</v>
      </c>
      <c r="D20" s="86" t="s">
        <v>3437</v>
      </c>
      <c r="E20" s="87" t="s">
        <v>3438</v>
      </c>
      <c r="F20" s="87" t="s">
        <v>3420</v>
      </c>
      <c r="G20" s="88" t="s">
        <v>3439</v>
      </c>
      <c r="H20" s="40"/>
      <c r="I20" s="41" t="s">
        <v>3440</v>
      </c>
      <c r="J20" s="34"/>
      <c r="K20" s="121"/>
    </row>
    <row r="21" spans="1:13" ht="12.75">
      <c r="A21" s="42" t="s">
        <v>2985</v>
      </c>
      <c r="B21" s="47"/>
      <c r="C21" s="48" t="s">
        <v>2653</v>
      </c>
      <c r="D21" s="89" t="s">
        <v>3433</v>
      </c>
      <c r="E21" s="90" t="s">
        <v>3442</v>
      </c>
      <c r="F21" s="90" t="s">
        <v>3413</v>
      </c>
      <c r="G21" s="91" t="s">
        <v>3442</v>
      </c>
      <c r="H21" s="49"/>
      <c r="I21" s="50" t="s">
        <v>3443</v>
      </c>
      <c r="J21" s="34"/>
      <c r="K21" s="121"/>
      <c r="M21" s="118"/>
    </row>
    <row r="22" spans="1:11" ht="12.75">
      <c r="A22" s="45" t="s">
        <v>3444</v>
      </c>
      <c r="B22" s="51">
        <v>12</v>
      </c>
      <c r="C22" s="46" t="s">
        <v>3445</v>
      </c>
      <c r="D22" s="86" t="s">
        <v>3446</v>
      </c>
      <c r="E22" s="87" t="s">
        <v>3447</v>
      </c>
      <c r="F22" s="87" t="s">
        <v>3448</v>
      </c>
      <c r="G22" s="88" t="s">
        <v>3449</v>
      </c>
      <c r="H22" s="40"/>
      <c r="I22" s="41" t="s">
        <v>3450</v>
      </c>
      <c r="J22" s="34"/>
      <c r="K22" s="121"/>
    </row>
    <row r="23" spans="1:13" ht="12.75">
      <c r="A23" s="42" t="s">
        <v>3006</v>
      </c>
      <c r="B23" s="47"/>
      <c r="C23" s="48" t="s">
        <v>3013</v>
      </c>
      <c r="D23" s="89" t="s">
        <v>3452</v>
      </c>
      <c r="E23" s="90" t="s">
        <v>3452</v>
      </c>
      <c r="F23" s="90" t="s">
        <v>3451</v>
      </c>
      <c r="G23" s="91" t="s">
        <v>3453</v>
      </c>
      <c r="H23" s="49"/>
      <c r="I23" s="50" t="s">
        <v>3454</v>
      </c>
      <c r="J23" s="34"/>
      <c r="K23" s="121"/>
      <c r="M23" s="118"/>
    </row>
    <row r="24" spans="1:11" ht="12.75">
      <c r="A24" s="45" t="s">
        <v>3595</v>
      </c>
      <c r="B24" s="51">
        <v>14</v>
      </c>
      <c r="C24" s="46" t="s">
        <v>3478</v>
      </c>
      <c r="D24" s="86" t="s">
        <v>3596</v>
      </c>
      <c r="E24" s="87" t="s">
        <v>3597</v>
      </c>
      <c r="F24" s="87" t="s">
        <v>3598</v>
      </c>
      <c r="G24" s="88" t="s">
        <v>3599</v>
      </c>
      <c r="H24" s="40"/>
      <c r="I24" s="41" t="s">
        <v>3600</v>
      </c>
      <c r="J24" s="34"/>
      <c r="K24" s="121"/>
    </row>
    <row r="25" spans="1:13" ht="12.75">
      <c r="A25" s="42" t="s">
        <v>3006</v>
      </c>
      <c r="B25" s="47"/>
      <c r="C25" s="48" t="s">
        <v>3366</v>
      </c>
      <c r="D25" s="89" t="s">
        <v>3601</v>
      </c>
      <c r="E25" s="90" t="s">
        <v>3602</v>
      </c>
      <c r="F25" s="90" t="s">
        <v>3603</v>
      </c>
      <c r="G25" s="91" t="s">
        <v>3601</v>
      </c>
      <c r="H25" s="49"/>
      <c r="I25" s="50" t="s">
        <v>3604</v>
      </c>
      <c r="J25" s="34"/>
      <c r="K25" s="121"/>
      <c r="M25" s="118"/>
    </row>
    <row r="26" spans="1:11" ht="12.75">
      <c r="A26" s="45" t="s">
        <v>3605</v>
      </c>
      <c r="B26" s="51">
        <v>16</v>
      </c>
      <c r="C26" s="46" t="s">
        <v>3480</v>
      </c>
      <c r="D26" s="86" t="s">
        <v>3606</v>
      </c>
      <c r="E26" s="87" t="s">
        <v>3607</v>
      </c>
      <c r="F26" s="87" t="s">
        <v>3608</v>
      </c>
      <c r="G26" s="88" t="s">
        <v>3609</v>
      </c>
      <c r="H26" s="40"/>
      <c r="I26" s="41" t="s">
        <v>3610</v>
      </c>
      <c r="J26" s="34"/>
      <c r="K26" s="121"/>
    </row>
    <row r="27" spans="1:13" ht="12.75">
      <c r="A27" s="42" t="s">
        <v>3006</v>
      </c>
      <c r="B27" s="47"/>
      <c r="C27" s="48" t="s">
        <v>3013</v>
      </c>
      <c r="D27" s="89" t="s">
        <v>3611</v>
      </c>
      <c r="E27" s="90" t="s">
        <v>3612</v>
      </c>
      <c r="F27" s="90" t="s">
        <v>3612</v>
      </c>
      <c r="G27" s="91" t="s">
        <v>3613</v>
      </c>
      <c r="H27" s="49"/>
      <c r="I27" s="50" t="s">
        <v>3614</v>
      </c>
      <c r="J27" s="34"/>
      <c r="K27" s="121"/>
      <c r="M27" s="118"/>
    </row>
    <row r="28" spans="1:11" ht="12.75">
      <c r="A28" s="45" t="s">
        <v>3615</v>
      </c>
      <c r="B28" s="51">
        <v>17</v>
      </c>
      <c r="C28" s="46" t="s">
        <v>3481</v>
      </c>
      <c r="D28" s="86" t="s">
        <v>3616</v>
      </c>
      <c r="E28" s="87" t="s">
        <v>3617</v>
      </c>
      <c r="F28" s="87" t="s">
        <v>3618</v>
      </c>
      <c r="G28" s="88" t="s">
        <v>3619</v>
      </c>
      <c r="H28" s="40"/>
      <c r="I28" s="41" t="s">
        <v>3620</v>
      </c>
      <c r="J28" s="34"/>
      <c r="K28" s="121"/>
    </row>
    <row r="29" spans="1:13" ht="12.75">
      <c r="A29" s="42" t="s">
        <v>3006</v>
      </c>
      <c r="B29" s="47"/>
      <c r="C29" s="48" t="s">
        <v>3013</v>
      </c>
      <c r="D29" s="89" t="s">
        <v>3603</v>
      </c>
      <c r="E29" s="90" t="s">
        <v>3611</v>
      </c>
      <c r="F29" s="90" t="s">
        <v>3621</v>
      </c>
      <c r="G29" s="91" t="s">
        <v>3622</v>
      </c>
      <c r="H29" s="49"/>
      <c r="I29" s="50" t="s">
        <v>3623</v>
      </c>
      <c r="J29" s="34"/>
      <c r="K29" s="121"/>
      <c r="M29" s="118"/>
    </row>
    <row r="30" spans="1:11" ht="12.75">
      <c r="A30" s="45" t="s">
        <v>3624</v>
      </c>
      <c r="B30" s="51">
        <v>18</v>
      </c>
      <c r="C30" s="46" t="s">
        <v>3482</v>
      </c>
      <c r="D30" s="86" t="s">
        <v>3625</v>
      </c>
      <c r="E30" s="87" t="s">
        <v>3626</v>
      </c>
      <c r="F30" s="87" t="s">
        <v>3627</v>
      </c>
      <c r="G30" s="88" t="s">
        <v>3628</v>
      </c>
      <c r="H30" s="40"/>
      <c r="I30" s="41" t="s">
        <v>3629</v>
      </c>
      <c r="J30" s="34"/>
      <c r="K30" s="121"/>
    </row>
    <row r="31" spans="1:13" ht="12.75">
      <c r="A31" s="42" t="s">
        <v>3006</v>
      </c>
      <c r="B31" s="47"/>
      <c r="C31" s="48" t="s">
        <v>3013</v>
      </c>
      <c r="D31" s="89" t="s">
        <v>3630</v>
      </c>
      <c r="E31" s="90" t="s">
        <v>3631</v>
      </c>
      <c r="F31" s="90" t="s">
        <v>3631</v>
      </c>
      <c r="G31" s="91" t="s">
        <v>118</v>
      </c>
      <c r="H31" s="49"/>
      <c r="I31" s="50" t="s">
        <v>3632</v>
      </c>
      <c r="J31" s="34"/>
      <c r="K31" s="121"/>
      <c r="M31" s="118"/>
    </row>
    <row r="32" spans="1:11" ht="12.75">
      <c r="A32" s="45" t="s">
        <v>3633</v>
      </c>
      <c r="B32" s="51">
        <v>11</v>
      </c>
      <c r="C32" s="46" t="s">
        <v>3455</v>
      </c>
      <c r="D32" s="86" t="s">
        <v>3456</v>
      </c>
      <c r="E32" s="87" t="s">
        <v>3457</v>
      </c>
      <c r="F32" s="87" t="s">
        <v>3458</v>
      </c>
      <c r="G32" s="88" t="s">
        <v>3459</v>
      </c>
      <c r="H32" s="40"/>
      <c r="I32" s="41" t="s">
        <v>3460</v>
      </c>
      <c r="J32" s="34"/>
      <c r="K32" s="121"/>
    </row>
    <row r="33" spans="1:13" ht="12.75">
      <c r="A33" s="42" t="s">
        <v>2985</v>
      </c>
      <c r="B33" s="47"/>
      <c r="C33" s="48" t="s">
        <v>3280</v>
      </c>
      <c r="D33" s="89" t="s">
        <v>3634</v>
      </c>
      <c r="E33" s="90" t="s">
        <v>3635</v>
      </c>
      <c r="F33" s="90" t="s">
        <v>3636</v>
      </c>
      <c r="G33" s="91" t="s">
        <v>3637</v>
      </c>
      <c r="H33" s="49"/>
      <c r="I33" s="50" t="s">
        <v>3461</v>
      </c>
      <c r="J33" s="34"/>
      <c r="K33" s="121"/>
      <c r="M33" s="118"/>
    </row>
    <row r="34" spans="1:11" ht="12.75">
      <c r="A34" s="45" t="s">
        <v>3638</v>
      </c>
      <c r="B34" s="51">
        <v>10</v>
      </c>
      <c r="C34" s="46" t="s">
        <v>3462</v>
      </c>
      <c r="D34" s="86" t="s">
        <v>3463</v>
      </c>
      <c r="E34" s="87" t="s">
        <v>3464</v>
      </c>
      <c r="F34" s="87" t="s">
        <v>3465</v>
      </c>
      <c r="G34" s="88" t="s">
        <v>3466</v>
      </c>
      <c r="H34" s="40"/>
      <c r="I34" s="41" t="s">
        <v>3467</v>
      </c>
      <c r="J34" s="34"/>
      <c r="K34" s="121"/>
    </row>
    <row r="35" spans="1:13" ht="12.75">
      <c r="A35" s="42" t="s">
        <v>2985</v>
      </c>
      <c r="B35" s="47"/>
      <c r="C35" s="48" t="s">
        <v>3280</v>
      </c>
      <c r="D35" s="89" t="s">
        <v>3639</v>
      </c>
      <c r="E35" s="90" t="s">
        <v>3640</v>
      </c>
      <c r="F35" s="90" t="s">
        <v>3641</v>
      </c>
      <c r="G35" s="91" t="s">
        <v>3642</v>
      </c>
      <c r="H35" s="49"/>
      <c r="I35" s="50" t="s">
        <v>3468</v>
      </c>
      <c r="J35" s="34"/>
      <c r="K35" s="121"/>
      <c r="M35" s="118"/>
    </row>
    <row r="36" spans="1:11" ht="12.75">
      <c r="A36" s="45" t="s">
        <v>3643</v>
      </c>
      <c r="B36" s="51">
        <v>19</v>
      </c>
      <c r="C36" s="46" t="s">
        <v>3483</v>
      </c>
      <c r="D36" s="86" t="s">
        <v>3644</v>
      </c>
      <c r="E36" s="87" t="s">
        <v>3645</v>
      </c>
      <c r="F36" s="87" t="s">
        <v>3646</v>
      </c>
      <c r="G36" s="88" t="s">
        <v>3647</v>
      </c>
      <c r="H36" s="40"/>
      <c r="I36" s="41" t="s">
        <v>3648</v>
      </c>
      <c r="J36" s="34"/>
      <c r="K36" s="121"/>
    </row>
    <row r="37" spans="1:13" ht="12.75">
      <c r="A37" s="42" t="s">
        <v>2984</v>
      </c>
      <c r="B37" s="47"/>
      <c r="C37" s="48" t="s">
        <v>2689</v>
      </c>
      <c r="D37" s="89" t="s">
        <v>3649</v>
      </c>
      <c r="E37" s="90" t="s">
        <v>3650</v>
      </c>
      <c r="F37" s="90" t="s">
        <v>3649</v>
      </c>
      <c r="G37" s="91" t="s">
        <v>3651</v>
      </c>
      <c r="H37" s="49"/>
      <c r="I37" s="50" t="s">
        <v>3652</v>
      </c>
      <c r="J37" s="34"/>
      <c r="K37" s="121"/>
      <c r="M37" s="118"/>
    </row>
    <row r="38" spans="1:11" ht="12.75">
      <c r="A38" s="45" t="s">
        <v>3653</v>
      </c>
      <c r="B38" s="51">
        <v>23</v>
      </c>
      <c r="C38" s="46" t="s">
        <v>3487</v>
      </c>
      <c r="D38" s="86" t="s">
        <v>3654</v>
      </c>
      <c r="E38" s="87" t="s">
        <v>3655</v>
      </c>
      <c r="F38" s="87" t="s">
        <v>3656</v>
      </c>
      <c r="G38" s="88" t="s">
        <v>3657</v>
      </c>
      <c r="H38" s="40"/>
      <c r="I38" s="41" t="s">
        <v>3658</v>
      </c>
      <c r="J38" s="34"/>
      <c r="K38" s="121"/>
    </row>
    <row r="39" spans="1:13" ht="12.75">
      <c r="A39" s="42" t="s">
        <v>3025</v>
      </c>
      <c r="B39" s="47"/>
      <c r="C39" s="48" t="s">
        <v>3031</v>
      </c>
      <c r="D39" s="89" t="s">
        <v>3680</v>
      </c>
      <c r="E39" s="90" t="s">
        <v>3659</v>
      </c>
      <c r="F39" s="90" t="s">
        <v>3660</v>
      </c>
      <c r="G39" s="91" t="s">
        <v>3661</v>
      </c>
      <c r="H39" s="49"/>
      <c r="I39" s="50" t="s">
        <v>3662</v>
      </c>
      <c r="J39" s="34"/>
      <c r="K39" s="121"/>
      <c r="M39" s="118"/>
    </row>
    <row r="40" spans="1:11" ht="12.75">
      <c r="A40" s="45" t="s">
        <v>3663</v>
      </c>
      <c r="B40" s="51">
        <v>24</v>
      </c>
      <c r="C40" s="46" t="s">
        <v>3488</v>
      </c>
      <c r="D40" s="86" t="s">
        <v>3664</v>
      </c>
      <c r="E40" s="87" t="s">
        <v>3665</v>
      </c>
      <c r="F40" s="87" t="s">
        <v>3666</v>
      </c>
      <c r="G40" s="88" t="s">
        <v>3667</v>
      </c>
      <c r="H40" s="40"/>
      <c r="I40" s="41" t="s">
        <v>3668</v>
      </c>
      <c r="J40" s="34"/>
      <c r="K40" s="121"/>
    </row>
    <row r="41" spans="1:13" ht="12.75">
      <c r="A41" s="42" t="s">
        <v>3025</v>
      </c>
      <c r="B41" s="47"/>
      <c r="C41" s="48" t="s">
        <v>3027</v>
      </c>
      <c r="D41" s="89" t="s">
        <v>3691</v>
      </c>
      <c r="E41" s="90" t="s">
        <v>3669</v>
      </c>
      <c r="F41" s="90" t="s">
        <v>3669</v>
      </c>
      <c r="G41" s="91" t="s">
        <v>3670</v>
      </c>
      <c r="H41" s="49"/>
      <c r="I41" s="50" t="s">
        <v>3671</v>
      </c>
      <c r="J41" s="34"/>
      <c r="K41" s="121"/>
      <c r="M41" s="118"/>
    </row>
    <row r="42" spans="1:11" ht="12.75">
      <c r="A42" s="45" t="s">
        <v>3672</v>
      </c>
      <c r="B42" s="51">
        <v>22</v>
      </c>
      <c r="C42" s="46" t="s">
        <v>3486</v>
      </c>
      <c r="D42" s="86" t="s">
        <v>3673</v>
      </c>
      <c r="E42" s="87" t="s">
        <v>3674</v>
      </c>
      <c r="F42" s="87" t="s">
        <v>3675</v>
      </c>
      <c r="G42" s="88" t="s">
        <v>3676</v>
      </c>
      <c r="H42" s="40"/>
      <c r="I42" s="41" t="s">
        <v>3677</v>
      </c>
      <c r="J42" s="34"/>
      <c r="K42" s="121"/>
    </row>
    <row r="43" spans="1:13" ht="12.75">
      <c r="A43" s="42" t="s">
        <v>3025</v>
      </c>
      <c r="B43" s="47"/>
      <c r="C43" s="48" t="s">
        <v>3027</v>
      </c>
      <c r="D43" s="89" t="s">
        <v>362</v>
      </c>
      <c r="E43" s="90" t="s">
        <v>3678</v>
      </c>
      <c r="F43" s="90" t="s">
        <v>3679</v>
      </c>
      <c r="G43" s="91" t="s">
        <v>3680</v>
      </c>
      <c r="H43" s="49"/>
      <c r="I43" s="50" t="s">
        <v>3681</v>
      </c>
      <c r="J43" s="34"/>
      <c r="K43" s="121"/>
      <c r="M43" s="118"/>
    </row>
    <row r="44" spans="1:11" ht="12.75">
      <c r="A44" s="45" t="s">
        <v>3682</v>
      </c>
      <c r="B44" s="51">
        <v>21</v>
      </c>
      <c r="C44" s="46" t="s">
        <v>3485</v>
      </c>
      <c r="D44" s="86" t="s">
        <v>3683</v>
      </c>
      <c r="E44" s="87" t="s">
        <v>3684</v>
      </c>
      <c r="F44" s="87" t="s">
        <v>3685</v>
      </c>
      <c r="G44" s="88" t="s">
        <v>3686</v>
      </c>
      <c r="H44" s="40"/>
      <c r="I44" s="41" t="s">
        <v>3687</v>
      </c>
      <c r="J44" s="34"/>
      <c r="K44" s="121"/>
    </row>
    <row r="45" spans="1:13" ht="12.75">
      <c r="A45" s="42" t="s">
        <v>3025</v>
      </c>
      <c r="B45" s="47"/>
      <c r="C45" s="48" t="s">
        <v>3027</v>
      </c>
      <c r="D45" s="89" t="s">
        <v>3688</v>
      </c>
      <c r="E45" s="90" t="s">
        <v>3689</v>
      </c>
      <c r="F45" s="90" t="s">
        <v>3690</v>
      </c>
      <c r="G45" s="91" t="s">
        <v>3691</v>
      </c>
      <c r="H45" s="49"/>
      <c r="I45" s="50" t="s">
        <v>3692</v>
      </c>
      <c r="J45" s="34"/>
      <c r="K45" s="121"/>
      <c r="M45" s="118"/>
    </row>
    <row r="46" spans="1:11" ht="12.75">
      <c r="A46" s="45" t="s">
        <v>3693</v>
      </c>
      <c r="B46" s="51">
        <v>43</v>
      </c>
      <c r="C46" s="46" t="s">
        <v>3507</v>
      </c>
      <c r="D46" s="86" t="s">
        <v>3673</v>
      </c>
      <c r="E46" s="87" t="s">
        <v>3694</v>
      </c>
      <c r="F46" s="87" t="s">
        <v>3695</v>
      </c>
      <c r="G46" s="88" t="s">
        <v>3696</v>
      </c>
      <c r="H46" s="40"/>
      <c r="I46" s="41" t="s">
        <v>3697</v>
      </c>
      <c r="J46" s="34"/>
      <c r="K46" s="121"/>
    </row>
    <row r="47" spans="1:13" ht="12.75">
      <c r="A47" s="42" t="s">
        <v>3006</v>
      </c>
      <c r="B47" s="47"/>
      <c r="C47" s="48" t="s">
        <v>2715</v>
      </c>
      <c r="D47" s="89" t="s">
        <v>363</v>
      </c>
      <c r="E47" s="90" t="s">
        <v>364</v>
      </c>
      <c r="F47" s="90" t="s">
        <v>3698</v>
      </c>
      <c r="G47" s="91" t="s">
        <v>3700</v>
      </c>
      <c r="H47" s="49"/>
      <c r="I47" s="50" t="s">
        <v>3701</v>
      </c>
      <c r="J47" s="34"/>
      <c r="K47" s="121"/>
      <c r="M47" s="118"/>
    </row>
    <row r="48" spans="1:11" ht="12.75">
      <c r="A48" s="45" t="s">
        <v>3702</v>
      </c>
      <c r="B48" s="51">
        <v>32</v>
      </c>
      <c r="C48" s="46" t="s">
        <v>3496</v>
      </c>
      <c r="D48" s="86" t="s">
        <v>3470</v>
      </c>
      <c r="E48" s="87" t="s">
        <v>3703</v>
      </c>
      <c r="F48" s="87" t="s">
        <v>3704</v>
      </c>
      <c r="G48" s="88" t="s">
        <v>3705</v>
      </c>
      <c r="H48" s="40"/>
      <c r="I48" s="41" t="s">
        <v>3706</v>
      </c>
      <c r="J48" s="34"/>
      <c r="K48" s="121"/>
    </row>
    <row r="49" spans="1:13" ht="12.75">
      <c r="A49" s="42" t="s">
        <v>2998</v>
      </c>
      <c r="B49" s="47"/>
      <c r="C49" s="48" t="s">
        <v>2696</v>
      </c>
      <c r="D49" s="89" t="s">
        <v>21</v>
      </c>
      <c r="E49" s="90" t="s">
        <v>3707</v>
      </c>
      <c r="F49" s="90" t="s">
        <v>3708</v>
      </c>
      <c r="G49" s="91" t="s">
        <v>3709</v>
      </c>
      <c r="H49" s="49"/>
      <c r="I49" s="50" t="s">
        <v>3710</v>
      </c>
      <c r="J49" s="34"/>
      <c r="K49" s="121"/>
      <c r="M49" s="118"/>
    </row>
    <row r="50" spans="1:11" ht="12.75">
      <c r="A50" s="45" t="s">
        <v>3711</v>
      </c>
      <c r="B50" s="51">
        <v>40</v>
      </c>
      <c r="C50" s="46" t="s">
        <v>3504</v>
      </c>
      <c r="D50" s="86" t="s">
        <v>3712</v>
      </c>
      <c r="E50" s="87" t="s">
        <v>3713</v>
      </c>
      <c r="F50" s="87" t="s">
        <v>115</v>
      </c>
      <c r="G50" s="88" t="s">
        <v>3715</v>
      </c>
      <c r="H50" s="40"/>
      <c r="I50" s="41" t="s">
        <v>116</v>
      </c>
      <c r="J50" s="34"/>
      <c r="K50" s="121"/>
    </row>
    <row r="51" spans="1:13" ht="12.75">
      <c r="A51" s="42" t="s">
        <v>3006</v>
      </c>
      <c r="B51" s="47"/>
      <c r="C51" s="48" t="s">
        <v>3278</v>
      </c>
      <c r="D51" s="89" t="s">
        <v>3716</v>
      </c>
      <c r="E51" s="90" t="s">
        <v>189</v>
      </c>
      <c r="F51" s="90" t="s">
        <v>119</v>
      </c>
      <c r="G51" s="91" t="s">
        <v>3717</v>
      </c>
      <c r="H51" s="49"/>
      <c r="I51" s="50" t="s">
        <v>117</v>
      </c>
      <c r="J51" s="34"/>
      <c r="K51" s="121"/>
      <c r="M51" s="118"/>
    </row>
    <row r="52" spans="1:11" ht="12.75">
      <c r="A52" s="45" t="s">
        <v>3718</v>
      </c>
      <c r="B52" s="51">
        <v>46</v>
      </c>
      <c r="C52" s="46" t="s">
        <v>3510</v>
      </c>
      <c r="D52" s="86" t="s">
        <v>3719</v>
      </c>
      <c r="E52" s="87" t="s">
        <v>3720</v>
      </c>
      <c r="F52" s="87" t="s">
        <v>3721</v>
      </c>
      <c r="G52" s="88" t="s">
        <v>3722</v>
      </c>
      <c r="H52" s="40"/>
      <c r="I52" s="41" t="s">
        <v>3723</v>
      </c>
      <c r="J52" s="34"/>
      <c r="K52" s="121"/>
    </row>
    <row r="53" spans="1:13" ht="12.75">
      <c r="A53" s="42" t="s">
        <v>3025</v>
      </c>
      <c r="B53" s="47"/>
      <c r="C53" s="48" t="s">
        <v>3027</v>
      </c>
      <c r="D53" s="89" t="s">
        <v>3709</v>
      </c>
      <c r="E53" s="90" t="s">
        <v>3724</v>
      </c>
      <c r="F53" s="90" t="s">
        <v>365</v>
      </c>
      <c r="G53" s="91" t="s">
        <v>3725</v>
      </c>
      <c r="H53" s="49"/>
      <c r="I53" s="50" t="s">
        <v>3726</v>
      </c>
      <c r="J53" s="34"/>
      <c r="K53" s="121"/>
      <c r="M53" s="118"/>
    </row>
    <row r="54" spans="1:11" ht="12.75">
      <c r="A54" s="45" t="s">
        <v>3727</v>
      </c>
      <c r="B54" s="51">
        <v>27</v>
      </c>
      <c r="C54" s="46" t="s">
        <v>3491</v>
      </c>
      <c r="D54" s="86" t="s">
        <v>3728</v>
      </c>
      <c r="E54" s="87" t="s">
        <v>3729</v>
      </c>
      <c r="F54" s="87" t="s">
        <v>3730</v>
      </c>
      <c r="G54" s="88" t="s">
        <v>3705</v>
      </c>
      <c r="H54" s="40"/>
      <c r="I54" s="41" t="s">
        <v>3731</v>
      </c>
      <c r="J54" s="34"/>
      <c r="K54" s="121"/>
    </row>
    <row r="55" spans="1:13" ht="12.75">
      <c r="A55" s="42" t="s">
        <v>2998</v>
      </c>
      <c r="B55" s="47"/>
      <c r="C55" s="48" t="s">
        <v>2696</v>
      </c>
      <c r="D55" s="89" t="s">
        <v>366</v>
      </c>
      <c r="E55" s="90" t="s">
        <v>3732</v>
      </c>
      <c r="F55" s="90" t="s">
        <v>120</v>
      </c>
      <c r="G55" s="91" t="s">
        <v>3709</v>
      </c>
      <c r="H55" s="49"/>
      <c r="I55" s="50" t="s">
        <v>3733</v>
      </c>
      <c r="J55" s="34"/>
      <c r="K55" s="121"/>
      <c r="M55" s="118"/>
    </row>
    <row r="56" spans="1:13" ht="12.75">
      <c r="A56" s="45" t="s">
        <v>3734</v>
      </c>
      <c r="B56" s="51">
        <v>44</v>
      </c>
      <c r="C56" s="46" t="s">
        <v>3508</v>
      </c>
      <c r="D56" s="86" t="s">
        <v>3735</v>
      </c>
      <c r="E56" s="87" t="s">
        <v>3736</v>
      </c>
      <c r="F56" s="87" t="s">
        <v>3737</v>
      </c>
      <c r="G56" s="88" t="s">
        <v>3738</v>
      </c>
      <c r="H56" s="40"/>
      <c r="I56" s="41" t="s">
        <v>3739</v>
      </c>
      <c r="J56" s="34"/>
      <c r="K56"/>
      <c r="M56" s="118"/>
    </row>
    <row r="57" spans="1:11" ht="12.75">
      <c r="A57" s="42" t="s">
        <v>2984</v>
      </c>
      <c r="B57" s="47"/>
      <c r="C57" s="48" t="s">
        <v>3013</v>
      </c>
      <c r="D57" s="89" t="s">
        <v>367</v>
      </c>
      <c r="E57" s="90" t="s">
        <v>3661</v>
      </c>
      <c r="F57" s="90" t="s">
        <v>121</v>
      </c>
      <c r="G57" s="91" t="s">
        <v>368</v>
      </c>
      <c r="H57" s="49"/>
      <c r="I57" s="50" t="s">
        <v>3741</v>
      </c>
      <c r="J57" s="34"/>
      <c r="K57"/>
    </row>
    <row r="58" spans="1:15" ht="12.75">
      <c r="A58" s="45" t="s">
        <v>3742</v>
      </c>
      <c r="B58" s="51">
        <v>31</v>
      </c>
      <c r="C58" s="46" t="s">
        <v>3495</v>
      </c>
      <c r="D58" s="86" t="s">
        <v>3743</v>
      </c>
      <c r="E58" s="87" t="s">
        <v>3744</v>
      </c>
      <c r="F58" s="87" t="s">
        <v>3745</v>
      </c>
      <c r="G58" s="88" t="s">
        <v>3746</v>
      </c>
      <c r="H58" s="40"/>
      <c r="I58" s="41" t="s">
        <v>3747</v>
      </c>
      <c r="J58" s="34"/>
      <c r="K58"/>
      <c r="M58" s="122"/>
      <c r="O58" s="122"/>
    </row>
    <row r="59" spans="1:15" ht="12.75">
      <c r="A59" s="42" t="s">
        <v>2998</v>
      </c>
      <c r="B59" s="47"/>
      <c r="C59" s="48" t="s">
        <v>2708</v>
      </c>
      <c r="D59" s="89" t="s">
        <v>369</v>
      </c>
      <c r="E59" s="90" t="s">
        <v>3748</v>
      </c>
      <c r="F59" s="90" t="s">
        <v>122</v>
      </c>
      <c r="G59" s="91" t="s">
        <v>370</v>
      </c>
      <c r="H59" s="49"/>
      <c r="I59" s="50" t="s">
        <v>3749</v>
      </c>
      <c r="J59" s="34"/>
      <c r="K59"/>
      <c r="M59" s="122"/>
      <c r="O59" s="122"/>
    </row>
    <row r="60" spans="1:15" ht="12.75">
      <c r="A60" s="45" t="s">
        <v>3750</v>
      </c>
      <c r="B60" s="51">
        <v>28</v>
      </c>
      <c r="C60" s="46" t="s">
        <v>3492</v>
      </c>
      <c r="D60" s="86" t="s">
        <v>3751</v>
      </c>
      <c r="E60" s="87" t="s">
        <v>3752</v>
      </c>
      <c r="F60" s="87" t="s">
        <v>3753</v>
      </c>
      <c r="G60" s="88" t="s">
        <v>3754</v>
      </c>
      <c r="H60" s="40"/>
      <c r="I60" s="41" t="s">
        <v>3755</v>
      </c>
      <c r="J60" s="34"/>
      <c r="K60"/>
      <c r="M60" s="122"/>
      <c r="O60" s="122"/>
    </row>
    <row r="61" spans="1:11" ht="12.75">
      <c r="A61" s="42" t="s">
        <v>2998</v>
      </c>
      <c r="B61" s="47"/>
      <c r="C61" s="48" t="s">
        <v>2696</v>
      </c>
      <c r="D61" s="89" t="s">
        <v>371</v>
      </c>
      <c r="E61" s="90" t="s">
        <v>372</v>
      </c>
      <c r="F61" s="90" t="s">
        <v>124</v>
      </c>
      <c r="G61" s="91" t="s">
        <v>162</v>
      </c>
      <c r="H61" s="49"/>
      <c r="I61" s="50" t="s">
        <v>0</v>
      </c>
      <c r="J61" s="34"/>
      <c r="K61"/>
    </row>
    <row r="62" spans="1:11" ht="12.75">
      <c r="A62" s="45" t="s">
        <v>1</v>
      </c>
      <c r="B62" s="51">
        <v>55</v>
      </c>
      <c r="C62" s="46" t="s">
        <v>3519</v>
      </c>
      <c r="D62" s="86" t="s">
        <v>2</v>
      </c>
      <c r="E62" s="87" t="s">
        <v>3</v>
      </c>
      <c r="F62" s="87" t="s">
        <v>3472</v>
      </c>
      <c r="G62" s="88" t="s">
        <v>4</v>
      </c>
      <c r="H62" s="40"/>
      <c r="I62" s="41" t="s">
        <v>5</v>
      </c>
      <c r="J62" s="34"/>
      <c r="K62"/>
    </row>
    <row r="63" spans="1:13" ht="12.75">
      <c r="A63" s="42" t="s">
        <v>3025</v>
      </c>
      <c r="B63" s="47"/>
      <c r="C63" s="48" t="s">
        <v>3027</v>
      </c>
      <c r="D63" s="89" t="s">
        <v>373</v>
      </c>
      <c r="E63" s="90" t="s">
        <v>41</v>
      </c>
      <c r="F63" s="90" t="s">
        <v>126</v>
      </c>
      <c r="G63" s="91" t="s">
        <v>127</v>
      </c>
      <c r="H63" s="49"/>
      <c r="I63" s="50" t="s">
        <v>6</v>
      </c>
      <c r="J63" s="34"/>
      <c r="K63"/>
      <c r="M63" s="122"/>
    </row>
    <row r="64" spans="1:13" ht="12.75">
      <c r="A64" s="45" t="s">
        <v>7</v>
      </c>
      <c r="B64" s="51">
        <v>50</v>
      </c>
      <c r="C64" s="46" t="s">
        <v>3514</v>
      </c>
      <c r="D64" s="86" t="s">
        <v>8</v>
      </c>
      <c r="E64" s="87" t="s">
        <v>9</v>
      </c>
      <c r="F64" s="87" t="s">
        <v>3753</v>
      </c>
      <c r="G64" s="88" t="s">
        <v>10</v>
      </c>
      <c r="H64" s="40"/>
      <c r="I64" s="41" t="s">
        <v>11</v>
      </c>
      <c r="J64" s="34"/>
      <c r="K64"/>
      <c r="M64" s="122"/>
    </row>
    <row r="65" spans="1:13" ht="12.75">
      <c r="A65" s="42" t="s">
        <v>3006</v>
      </c>
      <c r="B65" s="47"/>
      <c r="C65" s="48" t="s">
        <v>3013</v>
      </c>
      <c r="D65" s="89" t="s">
        <v>374</v>
      </c>
      <c r="E65" s="90" t="s">
        <v>119</v>
      </c>
      <c r="F65" s="90" t="s">
        <v>128</v>
      </c>
      <c r="G65" s="91" t="s">
        <v>129</v>
      </c>
      <c r="H65" s="49"/>
      <c r="I65" s="50" t="s">
        <v>13</v>
      </c>
      <c r="J65" s="34"/>
      <c r="K65"/>
      <c r="M65" s="122"/>
    </row>
    <row r="66" spans="1:11" ht="12.75">
      <c r="A66" s="45" t="s">
        <v>14</v>
      </c>
      <c r="B66" s="51">
        <v>53</v>
      </c>
      <c r="C66" s="46" t="s">
        <v>3517</v>
      </c>
      <c r="D66" s="86" t="s">
        <v>15</v>
      </c>
      <c r="E66" s="87" t="s">
        <v>16</v>
      </c>
      <c r="F66" s="87" t="s">
        <v>3714</v>
      </c>
      <c r="G66" s="88" t="s">
        <v>17</v>
      </c>
      <c r="H66" s="40"/>
      <c r="I66" s="41" t="s">
        <v>18</v>
      </c>
      <c r="J66" s="34"/>
      <c r="K66"/>
    </row>
    <row r="67" spans="1:11" ht="12.75">
      <c r="A67" s="42" t="s">
        <v>3057</v>
      </c>
      <c r="B67" s="47"/>
      <c r="C67" s="48" t="s">
        <v>3146</v>
      </c>
      <c r="D67" s="89" t="s">
        <v>65</v>
      </c>
      <c r="E67" s="90" t="s">
        <v>78</v>
      </c>
      <c r="F67" s="90" t="s">
        <v>19</v>
      </c>
      <c r="G67" s="91" t="s">
        <v>96</v>
      </c>
      <c r="H67" s="49"/>
      <c r="I67" s="50" t="s">
        <v>23</v>
      </c>
      <c r="J67" s="34"/>
      <c r="K67"/>
    </row>
    <row r="68" spans="1:11" ht="12.75">
      <c r="A68" s="45" t="s">
        <v>24</v>
      </c>
      <c r="B68" s="51">
        <v>52</v>
      </c>
      <c r="C68" s="46" t="s">
        <v>3516</v>
      </c>
      <c r="D68" s="86" t="s">
        <v>25</v>
      </c>
      <c r="E68" s="87" t="s">
        <v>26</v>
      </c>
      <c r="F68" s="87" t="s">
        <v>27</v>
      </c>
      <c r="G68" s="88" t="s">
        <v>28</v>
      </c>
      <c r="H68" s="40"/>
      <c r="I68" s="41" t="s">
        <v>29</v>
      </c>
      <c r="J68" s="34"/>
      <c r="K68"/>
    </row>
    <row r="69" spans="1:11" ht="12.75">
      <c r="A69" s="42" t="s">
        <v>3025</v>
      </c>
      <c r="B69" s="47"/>
      <c r="C69" s="48" t="s">
        <v>3027</v>
      </c>
      <c r="D69" s="89" t="s">
        <v>375</v>
      </c>
      <c r="E69" s="90" t="s">
        <v>376</v>
      </c>
      <c r="F69" s="90" t="s">
        <v>3689</v>
      </c>
      <c r="G69" s="91" t="s">
        <v>377</v>
      </c>
      <c r="H69" s="49"/>
      <c r="I69" s="50" t="s">
        <v>30</v>
      </c>
      <c r="J69" s="34"/>
      <c r="K69"/>
    </row>
    <row r="70" spans="1:11" ht="12.75">
      <c r="A70" s="45" t="s">
        <v>131</v>
      </c>
      <c r="B70" s="51">
        <v>62</v>
      </c>
      <c r="C70" s="46" t="s">
        <v>3526</v>
      </c>
      <c r="D70" s="86" t="s">
        <v>132</v>
      </c>
      <c r="E70" s="87" t="s">
        <v>133</v>
      </c>
      <c r="F70" s="87" t="s">
        <v>134</v>
      </c>
      <c r="G70" s="88" t="s">
        <v>135</v>
      </c>
      <c r="H70" s="40"/>
      <c r="I70" s="41" t="s">
        <v>29</v>
      </c>
      <c r="J70" s="34"/>
      <c r="K70"/>
    </row>
    <row r="71" spans="1:11" ht="12.75">
      <c r="A71" s="42" t="s">
        <v>3025</v>
      </c>
      <c r="B71" s="47"/>
      <c r="C71" s="48" t="s">
        <v>3296</v>
      </c>
      <c r="D71" s="89" t="s">
        <v>84</v>
      </c>
      <c r="E71" s="90" t="s">
        <v>378</v>
      </c>
      <c r="F71" s="90" t="s">
        <v>137</v>
      </c>
      <c r="G71" s="91" t="s">
        <v>245</v>
      </c>
      <c r="H71" s="49"/>
      <c r="I71" s="50" t="s">
        <v>30</v>
      </c>
      <c r="J71" s="34"/>
      <c r="K71"/>
    </row>
    <row r="72" spans="1:11" ht="12.75">
      <c r="A72" s="45" t="s">
        <v>139</v>
      </c>
      <c r="B72" s="51">
        <v>449</v>
      </c>
      <c r="C72" s="46" t="s">
        <v>3493</v>
      </c>
      <c r="D72" s="86" t="s">
        <v>3664</v>
      </c>
      <c r="E72" s="87" t="s">
        <v>31</v>
      </c>
      <c r="F72" s="87" t="s">
        <v>3429</v>
      </c>
      <c r="G72" s="88" t="s">
        <v>32</v>
      </c>
      <c r="H72" s="40"/>
      <c r="I72" s="41" t="s">
        <v>33</v>
      </c>
      <c r="J72" s="34"/>
      <c r="K72"/>
    </row>
    <row r="73" spans="1:11" ht="12.75">
      <c r="A73" s="42" t="s">
        <v>3101</v>
      </c>
      <c r="B73" s="47"/>
      <c r="C73" s="48" t="s">
        <v>2696</v>
      </c>
      <c r="D73" s="89" t="s">
        <v>379</v>
      </c>
      <c r="E73" s="90" t="s">
        <v>380</v>
      </c>
      <c r="F73" s="90" t="s">
        <v>140</v>
      </c>
      <c r="G73" s="91" t="s">
        <v>381</v>
      </c>
      <c r="H73" s="49"/>
      <c r="I73" s="50" t="s">
        <v>35</v>
      </c>
      <c r="J73" s="34"/>
      <c r="K73"/>
    </row>
    <row r="74" spans="1:11" ht="12.75">
      <c r="A74" s="45" t="s">
        <v>141</v>
      </c>
      <c r="B74" s="51">
        <v>63</v>
      </c>
      <c r="C74" s="46" t="s">
        <v>3527</v>
      </c>
      <c r="D74" s="86" t="s">
        <v>142</v>
      </c>
      <c r="E74" s="87" t="s">
        <v>143</v>
      </c>
      <c r="F74" s="87" t="s">
        <v>144</v>
      </c>
      <c r="G74" s="88" t="s">
        <v>145</v>
      </c>
      <c r="H74" s="40"/>
      <c r="I74" s="41" t="s">
        <v>146</v>
      </c>
      <c r="J74" s="34"/>
      <c r="K74"/>
    </row>
    <row r="75" spans="1:11" ht="12.75">
      <c r="A75" s="42" t="s">
        <v>3025</v>
      </c>
      <c r="B75" s="47"/>
      <c r="C75" s="48" t="s">
        <v>3153</v>
      </c>
      <c r="D75" s="89" t="s">
        <v>382</v>
      </c>
      <c r="E75" s="90" t="s">
        <v>84</v>
      </c>
      <c r="F75" s="90" t="s">
        <v>12</v>
      </c>
      <c r="G75" s="91" t="s">
        <v>138</v>
      </c>
      <c r="H75" s="49"/>
      <c r="I75" s="50" t="s">
        <v>147</v>
      </c>
      <c r="J75" s="34"/>
      <c r="K75"/>
    </row>
    <row r="76" spans="1:11" ht="12.75">
      <c r="A76" s="45" t="s">
        <v>148</v>
      </c>
      <c r="B76" s="51">
        <v>7</v>
      </c>
      <c r="C76" s="46" t="s">
        <v>3469</v>
      </c>
      <c r="D76" s="86" t="s">
        <v>3470</v>
      </c>
      <c r="E76" s="87" t="s">
        <v>3471</v>
      </c>
      <c r="F76" s="87" t="s">
        <v>3472</v>
      </c>
      <c r="G76" s="88" t="s">
        <v>3473</v>
      </c>
      <c r="H76" s="40"/>
      <c r="I76" s="41" t="s">
        <v>3474</v>
      </c>
      <c r="J76" s="34"/>
      <c r="K76"/>
    </row>
    <row r="77" spans="1:11" ht="12.75">
      <c r="A77" s="42" t="s">
        <v>2985</v>
      </c>
      <c r="B77" s="47"/>
      <c r="C77" s="48" t="s">
        <v>2653</v>
      </c>
      <c r="D77" s="89" t="s">
        <v>383</v>
      </c>
      <c r="E77" s="90" t="s">
        <v>384</v>
      </c>
      <c r="F77" s="90" t="s">
        <v>149</v>
      </c>
      <c r="G77" s="91" t="s">
        <v>3475</v>
      </c>
      <c r="H77" s="49"/>
      <c r="I77" s="50" t="s">
        <v>3476</v>
      </c>
      <c r="J77" s="34"/>
      <c r="K77"/>
    </row>
    <row r="78" spans="1:11" ht="12.75">
      <c r="A78" s="45" t="s">
        <v>150</v>
      </c>
      <c r="B78" s="51">
        <v>81</v>
      </c>
      <c r="C78" s="46" t="s">
        <v>3545</v>
      </c>
      <c r="D78" s="86" t="s">
        <v>151</v>
      </c>
      <c r="E78" s="87" t="s">
        <v>152</v>
      </c>
      <c r="F78" s="87" t="s">
        <v>153</v>
      </c>
      <c r="G78" s="88" t="s">
        <v>154</v>
      </c>
      <c r="H78" s="40"/>
      <c r="I78" s="41" t="s">
        <v>155</v>
      </c>
      <c r="J78" s="34"/>
      <c r="K78"/>
    </row>
    <row r="79" spans="1:11" ht="12.75">
      <c r="A79" s="42" t="s">
        <v>3057</v>
      </c>
      <c r="B79" s="47"/>
      <c r="C79" s="48" t="s">
        <v>3184</v>
      </c>
      <c r="D79" s="89" t="s">
        <v>385</v>
      </c>
      <c r="E79" s="90" t="s">
        <v>20</v>
      </c>
      <c r="F79" s="90" t="s">
        <v>97</v>
      </c>
      <c r="G79" s="91" t="s">
        <v>22</v>
      </c>
      <c r="H79" s="49"/>
      <c r="I79" s="50" t="s">
        <v>157</v>
      </c>
      <c r="J79" s="34"/>
      <c r="K79"/>
    </row>
    <row r="80" spans="1:11" ht="12.75">
      <c r="A80" s="45" t="s">
        <v>158</v>
      </c>
      <c r="B80" s="51">
        <v>54</v>
      </c>
      <c r="C80" s="46" t="s">
        <v>3518</v>
      </c>
      <c r="D80" s="86" t="s">
        <v>36</v>
      </c>
      <c r="E80" s="87" t="s">
        <v>37</v>
      </c>
      <c r="F80" s="87" t="s">
        <v>38</v>
      </c>
      <c r="G80" s="88" t="s">
        <v>39</v>
      </c>
      <c r="H80" s="40"/>
      <c r="I80" s="41" t="s">
        <v>40</v>
      </c>
      <c r="J80" s="34"/>
      <c r="K80"/>
    </row>
    <row r="81" spans="1:11" ht="12.75">
      <c r="A81" s="42" t="s">
        <v>3025</v>
      </c>
      <c r="B81" s="47"/>
      <c r="C81" s="48" t="s">
        <v>3027</v>
      </c>
      <c r="D81" s="89" t="s">
        <v>386</v>
      </c>
      <c r="E81" s="90" t="s">
        <v>387</v>
      </c>
      <c r="F81" s="90" t="s">
        <v>136</v>
      </c>
      <c r="G81" s="91" t="s">
        <v>388</v>
      </c>
      <c r="H81" s="49"/>
      <c r="I81" s="50" t="s">
        <v>42</v>
      </c>
      <c r="J81" s="34"/>
      <c r="K81"/>
    </row>
    <row r="82" spans="1:11" ht="12.75">
      <c r="A82" s="45" t="s">
        <v>159</v>
      </c>
      <c r="B82" s="51">
        <v>6</v>
      </c>
      <c r="C82" s="46" t="s">
        <v>3477</v>
      </c>
      <c r="D82" s="86" t="s">
        <v>43</v>
      </c>
      <c r="E82" s="87" t="s">
        <v>3617</v>
      </c>
      <c r="F82" s="87" t="s">
        <v>44</v>
      </c>
      <c r="G82" s="88" t="s">
        <v>45</v>
      </c>
      <c r="H82" s="40" t="s">
        <v>46</v>
      </c>
      <c r="I82" s="41" t="s">
        <v>47</v>
      </c>
      <c r="J82" s="34"/>
      <c r="K82"/>
    </row>
    <row r="83" spans="1:11" ht="12.75">
      <c r="A83" s="42" t="s">
        <v>2985</v>
      </c>
      <c r="B83" s="47"/>
      <c r="C83" s="48" t="s">
        <v>2664</v>
      </c>
      <c r="D83" s="89" t="s">
        <v>3442</v>
      </c>
      <c r="E83" s="90" t="s">
        <v>48</v>
      </c>
      <c r="F83" s="90" t="s">
        <v>3441</v>
      </c>
      <c r="G83" s="91" t="s">
        <v>49</v>
      </c>
      <c r="H83" s="49"/>
      <c r="I83" s="50" t="s">
        <v>50</v>
      </c>
      <c r="J83" s="34"/>
      <c r="K83"/>
    </row>
    <row r="84" spans="1:11" ht="12.75">
      <c r="A84" s="45" t="s">
        <v>160</v>
      </c>
      <c r="B84" s="51">
        <v>33</v>
      </c>
      <c r="C84" s="46" t="s">
        <v>3497</v>
      </c>
      <c r="D84" s="86" t="s">
        <v>51</v>
      </c>
      <c r="E84" s="87" t="s">
        <v>52</v>
      </c>
      <c r="F84" s="87" t="s">
        <v>3472</v>
      </c>
      <c r="G84" s="88" t="s">
        <v>3746</v>
      </c>
      <c r="H84" s="40"/>
      <c r="I84" s="41" t="s">
        <v>47</v>
      </c>
      <c r="J84" s="34"/>
      <c r="K84"/>
    </row>
    <row r="85" spans="1:11" ht="12.75">
      <c r="A85" s="42" t="s">
        <v>3059</v>
      </c>
      <c r="B85" s="47"/>
      <c r="C85" s="48" t="s">
        <v>3096</v>
      </c>
      <c r="D85" s="89" t="s">
        <v>389</v>
      </c>
      <c r="E85" s="90" t="s">
        <v>34</v>
      </c>
      <c r="F85" s="90" t="s">
        <v>161</v>
      </c>
      <c r="G85" s="91" t="s">
        <v>390</v>
      </c>
      <c r="H85" s="49"/>
      <c r="I85" s="50" t="s">
        <v>50</v>
      </c>
      <c r="J85" s="34"/>
      <c r="K85"/>
    </row>
    <row r="86" spans="1:11" ht="12.75">
      <c r="A86" s="45" t="s">
        <v>163</v>
      </c>
      <c r="B86" s="51">
        <v>90</v>
      </c>
      <c r="C86" s="46" t="s">
        <v>3554</v>
      </c>
      <c r="D86" s="86" t="s">
        <v>164</v>
      </c>
      <c r="E86" s="87" t="s">
        <v>165</v>
      </c>
      <c r="F86" s="87" t="s">
        <v>166</v>
      </c>
      <c r="G86" s="88" t="s">
        <v>167</v>
      </c>
      <c r="H86" s="40"/>
      <c r="I86" s="41" t="s">
        <v>168</v>
      </c>
      <c r="J86" s="34"/>
      <c r="K86"/>
    </row>
    <row r="87" spans="1:11" ht="12.75">
      <c r="A87" s="42" t="s">
        <v>3025</v>
      </c>
      <c r="B87" s="47"/>
      <c r="C87" s="48" t="s">
        <v>3053</v>
      </c>
      <c r="D87" s="89" t="s">
        <v>391</v>
      </c>
      <c r="E87" s="90" t="s">
        <v>392</v>
      </c>
      <c r="F87" s="90" t="s">
        <v>3699</v>
      </c>
      <c r="G87" s="91" t="s">
        <v>169</v>
      </c>
      <c r="H87" s="49"/>
      <c r="I87" s="50" t="s">
        <v>170</v>
      </c>
      <c r="J87" s="34"/>
      <c r="K87"/>
    </row>
    <row r="88" spans="1:11" ht="12.75">
      <c r="A88" s="45" t="s">
        <v>171</v>
      </c>
      <c r="B88" s="51">
        <v>45</v>
      </c>
      <c r="C88" s="46" t="s">
        <v>3509</v>
      </c>
      <c r="D88" s="86" t="s">
        <v>53</v>
      </c>
      <c r="E88" s="87" t="s">
        <v>54</v>
      </c>
      <c r="F88" s="87" t="s">
        <v>55</v>
      </c>
      <c r="G88" s="88" t="s">
        <v>56</v>
      </c>
      <c r="H88" s="40"/>
      <c r="I88" s="41" t="s">
        <v>57</v>
      </c>
      <c r="J88" s="34"/>
      <c r="K88"/>
    </row>
    <row r="89" spans="1:11" ht="12.75">
      <c r="A89" s="42" t="s">
        <v>2985</v>
      </c>
      <c r="B89" s="47"/>
      <c r="C89" s="48" t="s">
        <v>2664</v>
      </c>
      <c r="D89" s="89" t="s">
        <v>393</v>
      </c>
      <c r="E89" s="90" t="s">
        <v>394</v>
      </c>
      <c r="F89" s="90" t="s">
        <v>172</v>
      </c>
      <c r="G89" s="91" t="s">
        <v>395</v>
      </c>
      <c r="H89" s="49"/>
      <c r="I89" s="50" t="s">
        <v>59</v>
      </c>
      <c r="J89" s="34"/>
      <c r="K89"/>
    </row>
    <row r="90" spans="1:11" ht="12.75">
      <c r="A90" s="45" t="s">
        <v>173</v>
      </c>
      <c r="B90" s="51">
        <v>37</v>
      </c>
      <c r="C90" s="46" t="s">
        <v>3501</v>
      </c>
      <c r="D90" s="86" t="s">
        <v>60</v>
      </c>
      <c r="E90" s="87" t="s">
        <v>61</v>
      </c>
      <c r="F90" s="87" t="s">
        <v>62</v>
      </c>
      <c r="G90" s="88" t="s">
        <v>63</v>
      </c>
      <c r="H90" s="40"/>
      <c r="I90" s="41" t="s">
        <v>64</v>
      </c>
      <c r="J90" s="34"/>
      <c r="K90"/>
    </row>
    <row r="91" spans="1:11" ht="12.75">
      <c r="A91" s="42" t="s">
        <v>3059</v>
      </c>
      <c r="B91" s="47"/>
      <c r="C91" s="48" t="s">
        <v>3062</v>
      </c>
      <c r="D91" s="89" t="s">
        <v>396</v>
      </c>
      <c r="E91" s="90" t="s">
        <v>397</v>
      </c>
      <c r="F91" s="90" t="s">
        <v>174</v>
      </c>
      <c r="G91" s="91" t="s">
        <v>398</v>
      </c>
      <c r="H91" s="49"/>
      <c r="I91" s="50" t="s">
        <v>66</v>
      </c>
      <c r="J91" s="34"/>
      <c r="K91"/>
    </row>
    <row r="92" spans="1:11" ht="12.75">
      <c r="A92" s="45" t="s">
        <v>175</v>
      </c>
      <c r="B92" s="51">
        <v>78</v>
      </c>
      <c r="C92" s="46" t="s">
        <v>3542</v>
      </c>
      <c r="D92" s="86" t="s">
        <v>176</v>
      </c>
      <c r="E92" s="87" t="s">
        <v>177</v>
      </c>
      <c r="F92" s="87" t="s">
        <v>178</v>
      </c>
      <c r="G92" s="88" t="s">
        <v>179</v>
      </c>
      <c r="H92" s="40"/>
      <c r="I92" s="41" t="s">
        <v>180</v>
      </c>
      <c r="J92" s="34"/>
      <c r="K92"/>
    </row>
    <row r="93" spans="1:11" ht="12.75">
      <c r="A93" s="42" t="s">
        <v>3025</v>
      </c>
      <c r="B93" s="47"/>
      <c r="C93" s="48" t="s">
        <v>3027</v>
      </c>
      <c r="D93" s="89" t="s">
        <v>399</v>
      </c>
      <c r="E93" s="90" t="s">
        <v>58</v>
      </c>
      <c r="F93" s="90" t="s">
        <v>181</v>
      </c>
      <c r="G93" s="91" t="s">
        <v>126</v>
      </c>
      <c r="H93" s="49"/>
      <c r="I93" s="50" t="s">
        <v>182</v>
      </c>
      <c r="J93" s="34"/>
      <c r="K93"/>
    </row>
    <row r="94" spans="1:11" ht="12.75">
      <c r="A94" s="45" t="s">
        <v>183</v>
      </c>
      <c r="B94" s="51">
        <v>68</v>
      </c>
      <c r="C94" s="46" t="s">
        <v>3532</v>
      </c>
      <c r="D94" s="86" t="s">
        <v>184</v>
      </c>
      <c r="E94" s="87" t="s">
        <v>185</v>
      </c>
      <c r="F94" s="87" t="s">
        <v>186</v>
      </c>
      <c r="G94" s="88" t="s">
        <v>3628</v>
      </c>
      <c r="H94" s="40"/>
      <c r="I94" s="41" t="s">
        <v>187</v>
      </c>
      <c r="J94" s="34"/>
      <c r="K94"/>
    </row>
    <row r="95" spans="1:11" ht="12.75">
      <c r="A95" s="42" t="s">
        <v>3025</v>
      </c>
      <c r="B95" s="47"/>
      <c r="C95" s="48" t="s">
        <v>2748</v>
      </c>
      <c r="D95" s="89" t="s">
        <v>400</v>
      </c>
      <c r="E95" s="90" t="s">
        <v>401</v>
      </c>
      <c r="F95" s="90" t="s">
        <v>188</v>
      </c>
      <c r="G95" s="91" t="s">
        <v>189</v>
      </c>
      <c r="H95" s="49"/>
      <c r="I95" s="50" t="s">
        <v>190</v>
      </c>
      <c r="J95" s="34"/>
      <c r="K95"/>
    </row>
    <row r="96" spans="1:11" ht="12.75">
      <c r="A96" s="45" t="s">
        <v>191</v>
      </c>
      <c r="B96" s="51">
        <v>56</v>
      </c>
      <c r="C96" s="46" t="s">
        <v>3520</v>
      </c>
      <c r="D96" s="86" t="s">
        <v>3675</v>
      </c>
      <c r="E96" s="87" t="s">
        <v>92</v>
      </c>
      <c r="F96" s="87" t="s">
        <v>192</v>
      </c>
      <c r="G96" s="88" t="s">
        <v>32</v>
      </c>
      <c r="H96" s="40"/>
      <c r="I96" s="41" t="s">
        <v>193</v>
      </c>
      <c r="J96" s="34"/>
      <c r="K96"/>
    </row>
    <row r="97" spans="1:11" ht="12.75">
      <c r="A97" s="42" t="s">
        <v>3025</v>
      </c>
      <c r="B97" s="47"/>
      <c r="C97" s="48" t="s">
        <v>3051</v>
      </c>
      <c r="D97" s="89" t="s">
        <v>402</v>
      </c>
      <c r="E97" s="90" t="s">
        <v>181</v>
      </c>
      <c r="F97" s="90" t="s">
        <v>194</v>
      </c>
      <c r="G97" s="91" t="s">
        <v>403</v>
      </c>
      <c r="H97" s="49"/>
      <c r="I97" s="50" t="s">
        <v>196</v>
      </c>
      <c r="J97" s="34"/>
      <c r="K97"/>
    </row>
    <row r="98" spans="1:11" ht="12.75">
      <c r="A98" s="45" t="s">
        <v>197</v>
      </c>
      <c r="B98" s="51">
        <v>61</v>
      </c>
      <c r="C98" s="46" t="s">
        <v>3525</v>
      </c>
      <c r="D98" s="86" t="s">
        <v>198</v>
      </c>
      <c r="E98" s="87" t="s">
        <v>199</v>
      </c>
      <c r="F98" s="87" t="s">
        <v>200</v>
      </c>
      <c r="G98" s="88" t="s">
        <v>201</v>
      </c>
      <c r="H98" s="40"/>
      <c r="I98" s="41" t="s">
        <v>202</v>
      </c>
      <c r="J98" s="34"/>
      <c r="K98"/>
    </row>
    <row r="99" spans="1:11" ht="12.75">
      <c r="A99" s="42" t="s">
        <v>3006</v>
      </c>
      <c r="B99" s="47"/>
      <c r="C99" s="48" t="s">
        <v>3042</v>
      </c>
      <c r="D99" s="89" t="s">
        <v>404</v>
      </c>
      <c r="E99" s="90" t="s">
        <v>405</v>
      </c>
      <c r="F99" s="90" t="s">
        <v>203</v>
      </c>
      <c r="G99" s="91" t="s">
        <v>406</v>
      </c>
      <c r="H99" s="49"/>
      <c r="I99" s="50" t="s">
        <v>204</v>
      </c>
      <c r="J99" s="34"/>
      <c r="K99"/>
    </row>
    <row r="100" spans="1:11" ht="12.75">
      <c r="A100" s="45" t="s">
        <v>205</v>
      </c>
      <c r="B100" s="51">
        <v>60</v>
      </c>
      <c r="C100" s="46" t="s">
        <v>3524</v>
      </c>
      <c r="D100" s="86" t="s">
        <v>206</v>
      </c>
      <c r="E100" s="87" t="s">
        <v>207</v>
      </c>
      <c r="F100" s="87" t="s">
        <v>208</v>
      </c>
      <c r="G100" s="88" t="s">
        <v>209</v>
      </c>
      <c r="H100" s="40"/>
      <c r="I100" s="41" t="s">
        <v>210</v>
      </c>
      <c r="J100" s="34"/>
      <c r="K100"/>
    </row>
    <row r="101" spans="1:11" ht="12.75">
      <c r="A101" s="42" t="s">
        <v>3025</v>
      </c>
      <c r="B101" s="47"/>
      <c r="C101" s="48" t="s">
        <v>3175</v>
      </c>
      <c r="D101" s="89" t="s">
        <v>407</v>
      </c>
      <c r="E101" s="90" t="s">
        <v>274</v>
      </c>
      <c r="F101" s="90" t="s">
        <v>274</v>
      </c>
      <c r="G101" s="91" t="s">
        <v>408</v>
      </c>
      <c r="H101" s="49"/>
      <c r="I101" s="50" t="s">
        <v>212</v>
      </c>
      <c r="J101" s="34"/>
      <c r="K101"/>
    </row>
    <row r="102" spans="1:11" ht="12.75">
      <c r="A102" s="45" t="s">
        <v>213</v>
      </c>
      <c r="B102" s="51">
        <v>73</v>
      </c>
      <c r="C102" s="46" t="s">
        <v>3537</v>
      </c>
      <c r="D102" s="86" t="s">
        <v>214</v>
      </c>
      <c r="E102" s="87" t="s">
        <v>165</v>
      </c>
      <c r="F102" s="87" t="s">
        <v>215</v>
      </c>
      <c r="G102" s="88" t="s">
        <v>216</v>
      </c>
      <c r="H102" s="40"/>
      <c r="I102" s="41" t="s">
        <v>217</v>
      </c>
      <c r="J102" s="34"/>
      <c r="K102"/>
    </row>
    <row r="103" spans="1:11" ht="12.75">
      <c r="A103" s="42" t="s">
        <v>3057</v>
      </c>
      <c r="B103" s="47"/>
      <c r="C103" s="48" t="s">
        <v>3065</v>
      </c>
      <c r="D103" s="89" t="s">
        <v>253</v>
      </c>
      <c r="E103" s="90" t="s">
        <v>98</v>
      </c>
      <c r="F103" s="90" t="s">
        <v>282</v>
      </c>
      <c r="G103" s="91" t="s">
        <v>78</v>
      </c>
      <c r="H103" s="49"/>
      <c r="I103" s="50" t="s">
        <v>220</v>
      </c>
      <c r="J103" s="34"/>
      <c r="K103"/>
    </row>
    <row r="104" spans="1:11" ht="12.75">
      <c r="A104" s="45" t="s">
        <v>221</v>
      </c>
      <c r="B104" s="51">
        <v>42</v>
      </c>
      <c r="C104" s="46" t="s">
        <v>3506</v>
      </c>
      <c r="D104" s="86" t="s">
        <v>3438</v>
      </c>
      <c r="E104" s="87" t="s">
        <v>67</v>
      </c>
      <c r="F104" s="87" t="s">
        <v>3400</v>
      </c>
      <c r="G104" s="88" t="s">
        <v>68</v>
      </c>
      <c r="H104" s="40"/>
      <c r="I104" s="41" t="s">
        <v>69</v>
      </c>
      <c r="J104" s="34"/>
      <c r="K104"/>
    </row>
    <row r="105" spans="1:11" ht="12.75">
      <c r="A105" s="42" t="s">
        <v>3006</v>
      </c>
      <c r="B105" s="47"/>
      <c r="C105" s="48" t="s">
        <v>3367</v>
      </c>
      <c r="D105" s="89" t="s">
        <v>409</v>
      </c>
      <c r="E105" s="90" t="s">
        <v>222</v>
      </c>
      <c r="F105" s="90" t="s">
        <v>84</v>
      </c>
      <c r="G105" s="91" t="s">
        <v>222</v>
      </c>
      <c r="H105" s="49"/>
      <c r="I105" s="50" t="s">
        <v>72</v>
      </c>
      <c r="J105" s="34"/>
      <c r="K105"/>
    </row>
    <row r="106" spans="1:11" ht="12.75">
      <c r="A106" s="45" t="s">
        <v>223</v>
      </c>
      <c r="B106" s="51">
        <v>36</v>
      </c>
      <c r="C106" s="46" t="s">
        <v>3500</v>
      </c>
      <c r="D106" s="86" t="s">
        <v>73</v>
      </c>
      <c r="E106" s="87" t="s">
        <v>74</v>
      </c>
      <c r="F106" s="87" t="s">
        <v>75</v>
      </c>
      <c r="G106" s="88" t="s">
        <v>76</v>
      </c>
      <c r="H106" s="40"/>
      <c r="I106" s="41" t="s">
        <v>77</v>
      </c>
      <c r="J106" s="34"/>
      <c r="K106"/>
    </row>
    <row r="107" spans="1:11" ht="12.75">
      <c r="A107" s="42" t="s">
        <v>3057</v>
      </c>
      <c r="B107" s="47"/>
      <c r="C107" s="48" t="s">
        <v>3100</v>
      </c>
      <c r="D107" s="89" t="s">
        <v>125</v>
      </c>
      <c r="E107" s="90" t="s">
        <v>253</v>
      </c>
      <c r="F107" s="90" t="s">
        <v>123</v>
      </c>
      <c r="G107" s="91" t="s">
        <v>282</v>
      </c>
      <c r="H107" s="49"/>
      <c r="I107" s="50" t="s">
        <v>79</v>
      </c>
      <c r="J107" s="34"/>
      <c r="K107"/>
    </row>
    <row r="108" spans="1:11" ht="12.75">
      <c r="A108" s="45" t="s">
        <v>224</v>
      </c>
      <c r="B108" s="51">
        <v>66</v>
      </c>
      <c r="C108" s="46" t="s">
        <v>3530</v>
      </c>
      <c r="D108" s="86" t="s">
        <v>225</v>
      </c>
      <c r="E108" s="87" t="s">
        <v>226</v>
      </c>
      <c r="F108" s="87" t="s">
        <v>227</v>
      </c>
      <c r="G108" s="88" t="s">
        <v>3686</v>
      </c>
      <c r="H108" s="40"/>
      <c r="I108" s="41" t="s">
        <v>228</v>
      </c>
      <c r="J108" s="34"/>
      <c r="K108"/>
    </row>
    <row r="109" spans="1:11" ht="12.75">
      <c r="A109" s="42" t="s">
        <v>2985</v>
      </c>
      <c r="B109" s="47"/>
      <c r="C109" s="48" t="s">
        <v>2653</v>
      </c>
      <c r="D109" s="89" t="s">
        <v>410</v>
      </c>
      <c r="E109" s="90" t="s">
        <v>411</v>
      </c>
      <c r="F109" s="90" t="s">
        <v>412</v>
      </c>
      <c r="G109" s="91" t="s">
        <v>231</v>
      </c>
      <c r="H109" s="49"/>
      <c r="I109" s="50" t="s">
        <v>232</v>
      </c>
      <c r="J109" s="34"/>
      <c r="K109"/>
    </row>
    <row r="110" spans="1:11" ht="12.75">
      <c r="A110" s="45" t="s">
        <v>233</v>
      </c>
      <c r="B110" s="51">
        <v>49</v>
      </c>
      <c r="C110" s="46" t="s">
        <v>3513</v>
      </c>
      <c r="D110" s="86" t="s">
        <v>3666</v>
      </c>
      <c r="E110" s="87" t="s">
        <v>80</v>
      </c>
      <c r="F110" s="87" t="s">
        <v>81</v>
      </c>
      <c r="G110" s="88" t="s">
        <v>82</v>
      </c>
      <c r="H110" s="40"/>
      <c r="I110" s="41" t="s">
        <v>83</v>
      </c>
      <c r="J110" s="34"/>
      <c r="K110"/>
    </row>
    <row r="111" spans="1:11" ht="12.75">
      <c r="A111" s="42" t="s">
        <v>3006</v>
      </c>
      <c r="B111" s="47"/>
      <c r="C111" s="48" t="s">
        <v>3366</v>
      </c>
      <c r="D111" s="89" t="s">
        <v>413</v>
      </c>
      <c r="E111" s="90" t="s">
        <v>414</v>
      </c>
      <c r="F111" s="90" t="s">
        <v>229</v>
      </c>
      <c r="G111" s="91" t="s">
        <v>211</v>
      </c>
      <c r="H111" s="49"/>
      <c r="I111" s="50" t="s">
        <v>85</v>
      </c>
      <c r="J111" s="34"/>
      <c r="K111"/>
    </row>
    <row r="112" spans="1:11" ht="12.75">
      <c r="A112" s="45" t="s">
        <v>234</v>
      </c>
      <c r="B112" s="51">
        <v>67</v>
      </c>
      <c r="C112" s="46" t="s">
        <v>3531</v>
      </c>
      <c r="D112" s="86" t="s">
        <v>235</v>
      </c>
      <c r="E112" s="87" t="s">
        <v>236</v>
      </c>
      <c r="F112" s="87" t="s">
        <v>237</v>
      </c>
      <c r="G112" s="88" t="s">
        <v>238</v>
      </c>
      <c r="H112" s="40"/>
      <c r="I112" s="41" t="s">
        <v>239</v>
      </c>
      <c r="J112" s="34"/>
      <c r="K112"/>
    </row>
    <row r="113" spans="1:11" ht="12.75">
      <c r="A113" s="42" t="s">
        <v>3059</v>
      </c>
      <c r="B113" s="47"/>
      <c r="C113" s="48" t="s">
        <v>3084</v>
      </c>
      <c r="D113" s="89" t="s">
        <v>390</v>
      </c>
      <c r="E113" s="90" t="s">
        <v>254</v>
      </c>
      <c r="F113" s="90" t="s">
        <v>125</v>
      </c>
      <c r="G113" s="91" t="s">
        <v>415</v>
      </c>
      <c r="H113" s="49"/>
      <c r="I113" s="50" t="s">
        <v>240</v>
      </c>
      <c r="J113" s="34"/>
      <c r="K113"/>
    </row>
    <row r="114" spans="1:11" ht="12.75">
      <c r="A114" s="45" t="s">
        <v>241</v>
      </c>
      <c r="B114" s="51">
        <v>75</v>
      </c>
      <c r="C114" s="46" t="s">
        <v>3539</v>
      </c>
      <c r="D114" s="86" t="s">
        <v>3598</v>
      </c>
      <c r="E114" s="87" t="s">
        <v>242</v>
      </c>
      <c r="F114" s="87" t="s">
        <v>243</v>
      </c>
      <c r="G114" s="88" t="s">
        <v>216</v>
      </c>
      <c r="H114" s="40"/>
      <c r="I114" s="41" t="s">
        <v>244</v>
      </c>
      <c r="J114" s="34"/>
      <c r="K114"/>
    </row>
    <row r="115" spans="1:11" ht="12.75">
      <c r="A115" s="42" t="s">
        <v>3025</v>
      </c>
      <c r="B115" s="47"/>
      <c r="C115" s="48" t="s">
        <v>3027</v>
      </c>
      <c r="D115" s="89" t="s">
        <v>58</v>
      </c>
      <c r="E115" s="90" t="s">
        <v>416</v>
      </c>
      <c r="F115" s="90" t="s">
        <v>417</v>
      </c>
      <c r="G115" s="91" t="s">
        <v>418</v>
      </c>
      <c r="H115" s="49"/>
      <c r="I115" s="50" t="s">
        <v>246</v>
      </c>
      <c r="J115" s="34"/>
      <c r="K115"/>
    </row>
    <row r="116" spans="1:11" ht="12.75">
      <c r="A116" s="45" t="s">
        <v>247</v>
      </c>
      <c r="B116" s="51">
        <v>35</v>
      </c>
      <c r="C116" s="46" t="s">
        <v>3499</v>
      </c>
      <c r="D116" s="86" t="s">
        <v>3675</v>
      </c>
      <c r="E116" s="87" t="s">
        <v>86</v>
      </c>
      <c r="F116" s="87" t="s">
        <v>87</v>
      </c>
      <c r="G116" s="88" t="s">
        <v>88</v>
      </c>
      <c r="H116" s="40"/>
      <c r="I116" s="41" t="s">
        <v>89</v>
      </c>
      <c r="J116" s="34"/>
      <c r="K116"/>
    </row>
    <row r="117" spans="1:11" ht="12.75">
      <c r="A117" s="42" t="s">
        <v>3057</v>
      </c>
      <c r="B117" s="47"/>
      <c r="C117" s="48" t="s">
        <v>3206</v>
      </c>
      <c r="D117" s="89" t="s">
        <v>419</v>
      </c>
      <c r="E117" s="90" t="s">
        <v>420</v>
      </c>
      <c r="F117" s="90" t="s">
        <v>98</v>
      </c>
      <c r="G117" s="91" t="s">
        <v>421</v>
      </c>
      <c r="H117" s="49"/>
      <c r="I117" s="50" t="s">
        <v>90</v>
      </c>
      <c r="J117" s="34"/>
      <c r="K117"/>
    </row>
    <row r="118" spans="1:11" ht="12.75">
      <c r="A118" s="45" t="s">
        <v>249</v>
      </c>
      <c r="B118" s="51">
        <v>92</v>
      </c>
      <c r="C118" s="46" t="s">
        <v>3556</v>
      </c>
      <c r="D118" s="86" t="s">
        <v>3695</v>
      </c>
      <c r="E118" s="87" t="s">
        <v>106</v>
      </c>
      <c r="F118" s="87" t="s">
        <v>250</v>
      </c>
      <c r="G118" s="88" t="s">
        <v>251</v>
      </c>
      <c r="H118" s="40"/>
      <c r="I118" s="41" t="s">
        <v>252</v>
      </c>
      <c r="J118" s="34"/>
      <c r="K118"/>
    </row>
    <row r="119" spans="1:11" ht="12.75">
      <c r="A119" s="42" t="s">
        <v>3059</v>
      </c>
      <c r="B119" s="47"/>
      <c r="C119" s="48" t="s">
        <v>3062</v>
      </c>
      <c r="D119" s="89" t="s">
        <v>422</v>
      </c>
      <c r="E119" s="90" t="s">
        <v>219</v>
      </c>
      <c r="F119" s="90" t="s">
        <v>253</v>
      </c>
      <c r="G119" s="91" t="s">
        <v>423</v>
      </c>
      <c r="H119" s="49"/>
      <c r="I119" s="50" t="s">
        <v>255</v>
      </c>
      <c r="J119" s="34"/>
      <c r="K119"/>
    </row>
    <row r="120" spans="1:11" ht="12.75">
      <c r="A120" s="45" t="s">
        <v>256</v>
      </c>
      <c r="B120" s="51">
        <v>79</v>
      </c>
      <c r="C120" s="46" t="s">
        <v>3543</v>
      </c>
      <c r="D120" s="86" t="s">
        <v>257</v>
      </c>
      <c r="E120" s="87" t="s">
        <v>258</v>
      </c>
      <c r="F120" s="87" t="s">
        <v>259</v>
      </c>
      <c r="G120" s="88" t="s">
        <v>260</v>
      </c>
      <c r="H120" s="40"/>
      <c r="I120" s="41" t="s">
        <v>261</v>
      </c>
      <c r="J120" s="34"/>
      <c r="K120"/>
    </row>
    <row r="121" spans="1:11" ht="12.75">
      <c r="A121" s="42" t="s">
        <v>3025</v>
      </c>
      <c r="B121" s="47"/>
      <c r="C121" s="48" t="s">
        <v>3027</v>
      </c>
      <c r="D121" s="89" t="s">
        <v>299</v>
      </c>
      <c r="E121" s="90" t="s">
        <v>262</v>
      </c>
      <c r="F121" s="90" t="s">
        <v>195</v>
      </c>
      <c r="G121" s="91" t="s">
        <v>424</v>
      </c>
      <c r="H121" s="49"/>
      <c r="I121" s="50" t="s">
        <v>263</v>
      </c>
      <c r="J121" s="34"/>
      <c r="K121"/>
    </row>
    <row r="122" spans="1:11" ht="12.75">
      <c r="A122" s="45" t="s">
        <v>425</v>
      </c>
      <c r="B122" s="51">
        <v>119</v>
      </c>
      <c r="C122" s="46" t="s">
        <v>3583</v>
      </c>
      <c r="D122" s="86" t="s">
        <v>3409</v>
      </c>
      <c r="E122" s="87" t="s">
        <v>426</v>
      </c>
      <c r="F122" s="87" t="s">
        <v>278</v>
      </c>
      <c r="G122" s="88" t="s">
        <v>427</v>
      </c>
      <c r="H122" s="40"/>
      <c r="I122" s="41" t="s">
        <v>428</v>
      </c>
      <c r="J122" s="34"/>
      <c r="K122"/>
    </row>
    <row r="123" spans="1:11" ht="12.75">
      <c r="A123" s="42" t="s">
        <v>3006</v>
      </c>
      <c r="B123" s="47"/>
      <c r="C123" s="48" t="s">
        <v>3042</v>
      </c>
      <c r="D123" s="89" t="s">
        <v>429</v>
      </c>
      <c r="E123" s="90" t="s">
        <v>230</v>
      </c>
      <c r="F123" s="90" t="s">
        <v>430</v>
      </c>
      <c r="G123" s="91" t="s">
        <v>431</v>
      </c>
      <c r="H123" s="49"/>
      <c r="I123" s="50" t="s">
        <v>432</v>
      </c>
      <c r="J123" s="34"/>
      <c r="K123"/>
    </row>
    <row r="124" spans="1:11" ht="12.75">
      <c r="A124" s="45" t="s">
        <v>433</v>
      </c>
      <c r="B124" s="51">
        <v>88</v>
      </c>
      <c r="C124" s="46" t="s">
        <v>3552</v>
      </c>
      <c r="D124" s="86" t="s">
        <v>264</v>
      </c>
      <c r="E124" s="87" t="s">
        <v>265</v>
      </c>
      <c r="F124" s="87" t="s">
        <v>266</v>
      </c>
      <c r="G124" s="88" t="s">
        <v>251</v>
      </c>
      <c r="H124" s="40"/>
      <c r="I124" s="41" t="s">
        <v>267</v>
      </c>
      <c r="J124" s="34"/>
      <c r="K124"/>
    </row>
    <row r="125" spans="1:11" ht="12.75">
      <c r="A125" s="42" t="s">
        <v>3025</v>
      </c>
      <c r="B125" s="47"/>
      <c r="C125" s="48" t="s">
        <v>3027</v>
      </c>
      <c r="D125" s="89" t="s">
        <v>434</v>
      </c>
      <c r="E125" s="90" t="s">
        <v>195</v>
      </c>
      <c r="F125" s="90" t="s">
        <v>435</v>
      </c>
      <c r="G125" s="91" t="s">
        <v>436</v>
      </c>
      <c r="H125" s="49"/>
      <c r="I125" s="50" t="s">
        <v>268</v>
      </c>
      <c r="J125" s="34"/>
      <c r="K125"/>
    </row>
    <row r="126" spans="1:11" ht="12.75">
      <c r="A126" s="45" t="s">
        <v>437</v>
      </c>
      <c r="B126" s="51">
        <v>84</v>
      </c>
      <c r="C126" s="46" t="s">
        <v>3548</v>
      </c>
      <c r="D126" s="86" t="s">
        <v>269</v>
      </c>
      <c r="E126" s="87" t="s">
        <v>270</v>
      </c>
      <c r="F126" s="87" t="s">
        <v>271</v>
      </c>
      <c r="G126" s="88" t="s">
        <v>272</v>
      </c>
      <c r="H126" s="40"/>
      <c r="I126" s="41" t="s">
        <v>273</v>
      </c>
      <c r="J126" s="34"/>
      <c r="K126"/>
    </row>
    <row r="127" spans="1:11" ht="12.75">
      <c r="A127" s="42" t="s">
        <v>3025</v>
      </c>
      <c r="B127" s="47"/>
      <c r="C127" s="48" t="s">
        <v>2771</v>
      </c>
      <c r="D127" s="89" t="s">
        <v>130</v>
      </c>
      <c r="E127" s="90" t="s">
        <v>438</v>
      </c>
      <c r="F127" s="90" t="s">
        <v>439</v>
      </c>
      <c r="G127" s="91" t="s">
        <v>365</v>
      </c>
      <c r="H127" s="49"/>
      <c r="I127" s="50" t="s">
        <v>275</v>
      </c>
      <c r="J127" s="34"/>
      <c r="K127"/>
    </row>
    <row r="128" spans="1:11" ht="12.75">
      <c r="A128" s="45" t="s">
        <v>440</v>
      </c>
      <c r="B128" s="51">
        <v>69</v>
      </c>
      <c r="C128" s="46" t="s">
        <v>3533</v>
      </c>
      <c r="D128" s="86" t="s">
        <v>276</v>
      </c>
      <c r="E128" s="87" t="s">
        <v>277</v>
      </c>
      <c r="F128" s="87" t="s">
        <v>278</v>
      </c>
      <c r="G128" s="88" t="s">
        <v>251</v>
      </c>
      <c r="H128" s="40"/>
      <c r="I128" s="41" t="s">
        <v>279</v>
      </c>
      <c r="J128" s="34"/>
      <c r="K128"/>
    </row>
    <row r="129" spans="1:11" ht="12.75">
      <c r="A129" s="42" t="s">
        <v>3059</v>
      </c>
      <c r="B129" s="47"/>
      <c r="C129" s="48" t="s">
        <v>2749</v>
      </c>
      <c r="D129" s="89" t="s">
        <v>441</v>
      </c>
      <c r="E129" s="90" t="s">
        <v>306</v>
      </c>
      <c r="F129" s="90" t="s">
        <v>442</v>
      </c>
      <c r="G129" s="91" t="s">
        <v>423</v>
      </c>
      <c r="H129" s="49"/>
      <c r="I129" s="50" t="s">
        <v>281</v>
      </c>
      <c r="J129" s="34"/>
      <c r="K129"/>
    </row>
    <row r="130" spans="1:11" ht="12.75">
      <c r="A130" s="45" t="s">
        <v>443</v>
      </c>
      <c r="B130" s="51">
        <v>39</v>
      </c>
      <c r="C130" s="46" t="s">
        <v>3503</v>
      </c>
      <c r="D130" s="86" t="s">
        <v>91</v>
      </c>
      <c r="E130" s="87" t="s">
        <v>92</v>
      </c>
      <c r="F130" s="87" t="s">
        <v>93</v>
      </c>
      <c r="G130" s="88" t="s">
        <v>94</v>
      </c>
      <c r="H130" s="40"/>
      <c r="I130" s="41" t="s">
        <v>95</v>
      </c>
      <c r="J130" s="34"/>
      <c r="K130"/>
    </row>
    <row r="131" spans="1:11" ht="12.75">
      <c r="A131" s="42" t="s">
        <v>3059</v>
      </c>
      <c r="B131" s="47"/>
      <c r="C131" s="48" t="s">
        <v>3062</v>
      </c>
      <c r="D131" s="89" t="s">
        <v>444</v>
      </c>
      <c r="E131" s="90" t="s">
        <v>156</v>
      </c>
      <c r="F131" s="90" t="s">
        <v>445</v>
      </c>
      <c r="G131" s="91" t="s">
        <v>441</v>
      </c>
      <c r="H131" s="49"/>
      <c r="I131" s="50" t="s">
        <v>99</v>
      </c>
      <c r="J131" s="34"/>
      <c r="K131"/>
    </row>
    <row r="132" spans="1:11" ht="12.75">
      <c r="A132" s="45" t="s">
        <v>446</v>
      </c>
      <c r="B132" s="51">
        <v>48</v>
      </c>
      <c r="C132" s="46" t="s">
        <v>3512</v>
      </c>
      <c r="D132" s="86" t="s">
        <v>100</v>
      </c>
      <c r="E132" s="87" t="s">
        <v>101</v>
      </c>
      <c r="F132" s="87" t="s">
        <v>102</v>
      </c>
      <c r="G132" s="88" t="s">
        <v>103</v>
      </c>
      <c r="H132" s="40"/>
      <c r="I132" s="41" t="s">
        <v>104</v>
      </c>
      <c r="J132" s="34"/>
      <c r="K132"/>
    </row>
    <row r="133" spans="1:11" ht="12.75">
      <c r="A133" s="42" t="s">
        <v>2984</v>
      </c>
      <c r="B133" s="47"/>
      <c r="C133" s="48" t="s">
        <v>2680</v>
      </c>
      <c r="D133" s="89" t="s">
        <v>420</v>
      </c>
      <c r="E133" s="90" t="s">
        <v>447</v>
      </c>
      <c r="F133" s="90" t="s">
        <v>448</v>
      </c>
      <c r="G133" s="91" t="s">
        <v>449</v>
      </c>
      <c r="H133" s="49"/>
      <c r="I133" s="50" t="s">
        <v>105</v>
      </c>
      <c r="J133" s="34"/>
      <c r="K133"/>
    </row>
    <row r="134" spans="1:11" ht="12.75">
      <c r="A134" s="45" t="s">
        <v>450</v>
      </c>
      <c r="B134" s="51">
        <v>116</v>
      </c>
      <c r="C134" s="46" t="s">
        <v>3580</v>
      </c>
      <c r="D134" s="86" t="s">
        <v>451</v>
      </c>
      <c r="E134" s="87" t="s">
        <v>452</v>
      </c>
      <c r="F134" s="87" t="s">
        <v>266</v>
      </c>
      <c r="G134" s="88" t="s">
        <v>453</v>
      </c>
      <c r="H134" s="40" t="s">
        <v>359</v>
      </c>
      <c r="I134" s="41" t="s">
        <v>454</v>
      </c>
      <c r="J134" s="34"/>
      <c r="K134"/>
    </row>
    <row r="135" spans="1:11" ht="12.75">
      <c r="A135" s="42" t="s">
        <v>3025</v>
      </c>
      <c r="B135" s="47"/>
      <c r="C135" s="48" t="s">
        <v>3309</v>
      </c>
      <c r="D135" s="89" t="s">
        <v>455</v>
      </c>
      <c r="E135" s="90" t="s">
        <v>391</v>
      </c>
      <c r="F135" s="90" t="s">
        <v>435</v>
      </c>
      <c r="G135" s="91" t="s">
        <v>456</v>
      </c>
      <c r="H135" s="49"/>
      <c r="I135" s="50" t="s">
        <v>457</v>
      </c>
      <c r="J135" s="34"/>
      <c r="K135"/>
    </row>
    <row r="136" spans="1:11" ht="12.75">
      <c r="A136" s="45" t="s">
        <v>294</v>
      </c>
      <c r="B136" s="51">
        <v>59</v>
      </c>
      <c r="C136" s="46" t="s">
        <v>3523</v>
      </c>
      <c r="D136" s="86" t="s">
        <v>283</v>
      </c>
      <c r="E136" s="87" t="s">
        <v>284</v>
      </c>
      <c r="F136" s="87" t="s">
        <v>285</v>
      </c>
      <c r="G136" s="88" t="s">
        <v>286</v>
      </c>
      <c r="H136" s="40"/>
      <c r="I136" s="41" t="s">
        <v>287</v>
      </c>
      <c r="J136" s="34"/>
      <c r="K136"/>
    </row>
    <row r="137" spans="1:11" ht="12.75">
      <c r="A137" s="42" t="s">
        <v>3006</v>
      </c>
      <c r="B137" s="47"/>
      <c r="C137" s="48" t="s">
        <v>3278</v>
      </c>
      <c r="D137" s="89" t="s">
        <v>458</v>
      </c>
      <c r="E137" s="90" t="s">
        <v>459</v>
      </c>
      <c r="F137" s="90" t="s">
        <v>325</v>
      </c>
      <c r="G137" s="91" t="s">
        <v>324</v>
      </c>
      <c r="H137" s="49"/>
      <c r="I137" s="50" t="s">
        <v>288</v>
      </c>
      <c r="J137" s="34"/>
      <c r="K137"/>
    </row>
    <row r="138" spans="1:11" ht="12.75">
      <c r="A138" s="45" t="s">
        <v>460</v>
      </c>
      <c r="B138" s="51">
        <v>118</v>
      </c>
      <c r="C138" s="46" t="s">
        <v>3582</v>
      </c>
      <c r="D138" s="86" t="s">
        <v>250</v>
      </c>
      <c r="E138" s="87" t="s">
        <v>461</v>
      </c>
      <c r="F138" s="87" t="s">
        <v>462</v>
      </c>
      <c r="G138" s="88" t="s">
        <v>463</v>
      </c>
      <c r="H138" s="40"/>
      <c r="I138" s="41" t="s">
        <v>464</v>
      </c>
      <c r="J138" s="34"/>
      <c r="K138"/>
    </row>
    <row r="139" spans="1:11" ht="12.75">
      <c r="A139" s="42" t="s">
        <v>3025</v>
      </c>
      <c r="B139" s="47"/>
      <c r="C139" s="48" t="s">
        <v>3309</v>
      </c>
      <c r="D139" s="89" t="s">
        <v>465</v>
      </c>
      <c r="E139" s="90" t="s">
        <v>466</v>
      </c>
      <c r="F139" s="90" t="s">
        <v>467</v>
      </c>
      <c r="G139" s="91" t="s">
        <v>468</v>
      </c>
      <c r="H139" s="49"/>
      <c r="I139" s="50" t="s">
        <v>469</v>
      </c>
      <c r="J139" s="34"/>
      <c r="K139"/>
    </row>
    <row r="140" spans="1:11" ht="12.75">
      <c r="A140" s="45" t="s">
        <v>470</v>
      </c>
      <c r="B140" s="51">
        <v>110</v>
      </c>
      <c r="C140" s="46" t="s">
        <v>3574</v>
      </c>
      <c r="D140" s="86" t="s">
        <v>471</v>
      </c>
      <c r="E140" s="87" t="s">
        <v>302</v>
      </c>
      <c r="F140" s="87" t="s">
        <v>472</v>
      </c>
      <c r="G140" s="88" t="s">
        <v>473</v>
      </c>
      <c r="H140" s="40"/>
      <c r="I140" s="41" t="s">
        <v>474</v>
      </c>
      <c r="J140" s="34"/>
      <c r="K140"/>
    </row>
    <row r="141" spans="1:11" ht="12.75">
      <c r="A141" s="42" t="s">
        <v>3057</v>
      </c>
      <c r="B141" s="47"/>
      <c r="C141" s="48" t="s">
        <v>3065</v>
      </c>
      <c r="D141" s="89" t="s">
        <v>306</v>
      </c>
      <c r="E141" s="90" t="s">
        <v>475</v>
      </c>
      <c r="F141" s="90" t="s">
        <v>248</v>
      </c>
      <c r="G141" s="91" t="s">
        <v>476</v>
      </c>
      <c r="H141" s="49"/>
      <c r="I141" s="50" t="s">
        <v>477</v>
      </c>
      <c r="J141" s="34"/>
      <c r="K141"/>
    </row>
    <row r="142" spans="1:11" ht="12.75">
      <c r="A142" s="45" t="s">
        <v>478</v>
      </c>
      <c r="B142" s="51">
        <v>106</v>
      </c>
      <c r="C142" s="46" t="s">
        <v>3570</v>
      </c>
      <c r="D142" s="86" t="s">
        <v>81</v>
      </c>
      <c r="E142" s="87" t="s">
        <v>479</v>
      </c>
      <c r="F142" s="87" t="s">
        <v>55</v>
      </c>
      <c r="G142" s="88" t="s">
        <v>480</v>
      </c>
      <c r="H142" s="40"/>
      <c r="I142" s="41" t="s">
        <v>481</v>
      </c>
      <c r="J142" s="34"/>
      <c r="K142"/>
    </row>
    <row r="143" spans="1:11" ht="12.75">
      <c r="A143" s="42" t="s">
        <v>3025</v>
      </c>
      <c r="B143" s="47"/>
      <c r="C143" s="48" t="s">
        <v>3296</v>
      </c>
      <c r="D143" s="89" t="s">
        <v>482</v>
      </c>
      <c r="E143" s="90" t="s">
        <v>483</v>
      </c>
      <c r="F143" s="90" t="s">
        <v>484</v>
      </c>
      <c r="G143" s="91" t="s">
        <v>485</v>
      </c>
      <c r="H143" s="49"/>
      <c r="I143" s="50" t="s">
        <v>486</v>
      </c>
      <c r="J143" s="34"/>
      <c r="K143"/>
    </row>
    <row r="144" spans="1:11" ht="12.75">
      <c r="A144" s="45" t="s">
        <v>487</v>
      </c>
      <c r="B144" s="51">
        <v>102</v>
      </c>
      <c r="C144" s="46" t="s">
        <v>3566</v>
      </c>
      <c r="D144" s="86" t="s">
        <v>488</v>
      </c>
      <c r="E144" s="87" t="s">
        <v>489</v>
      </c>
      <c r="F144" s="87" t="s">
        <v>490</v>
      </c>
      <c r="G144" s="88" t="s">
        <v>491</v>
      </c>
      <c r="H144" s="40"/>
      <c r="I144" s="41" t="s">
        <v>492</v>
      </c>
      <c r="J144" s="34"/>
      <c r="K144"/>
    </row>
    <row r="145" spans="1:11" ht="12.75">
      <c r="A145" s="42" t="s">
        <v>3025</v>
      </c>
      <c r="B145" s="47"/>
      <c r="C145" s="48" t="s">
        <v>2813</v>
      </c>
      <c r="D145" s="89" t="s">
        <v>493</v>
      </c>
      <c r="E145" s="90" t="s">
        <v>494</v>
      </c>
      <c r="F145" s="90" t="s">
        <v>495</v>
      </c>
      <c r="G145" s="91" t="s">
        <v>496</v>
      </c>
      <c r="H145" s="49"/>
      <c r="I145" s="50" t="s">
        <v>497</v>
      </c>
      <c r="J145" s="34"/>
      <c r="K145"/>
    </row>
    <row r="146" spans="1:11" ht="12.75">
      <c r="A146" s="45" t="s">
        <v>498</v>
      </c>
      <c r="B146" s="51">
        <v>64</v>
      </c>
      <c r="C146" s="46" t="s">
        <v>3528</v>
      </c>
      <c r="D146" s="86" t="s">
        <v>87</v>
      </c>
      <c r="E146" s="87" t="s">
        <v>289</v>
      </c>
      <c r="F146" s="87" t="s">
        <v>290</v>
      </c>
      <c r="G146" s="88" t="s">
        <v>291</v>
      </c>
      <c r="H146" s="40"/>
      <c r="I146" s="41" t="s">
        <v>292</v>
      </c>
      <c r="J146" s="34"/>
      <c r="K146"/>
    </row>
    <row r="147" spans="1:11" ht="12.75">
      <c r="A147" s="42" t="s">
        <v>3057</v>
      </c>
      <c r="B147" s="47"/>
      <c r="C147" s="48" t="s">
        <v>3065</v>
      </c>
      <c r="D147" s="89" t="s">
        <v>499</v>
      </c>
      <c r="E147" s="90" t="s">
        <v>500</v>
      </c>
      <c r="F147" s="90" t="s">
        <v>501</v>
      </c>
      <c r="G147" s="91" t="s">
        <v>218</v>
      </c>
      <c r="H147" s="49"/>
      <c r="I147" s="50" t="s">
        <v>293</v>
      </c>
      <c r="J147" s="34"/>
      <c r="K147"/>
    </row>
    <row r="148" spans="1:11" ht="12.75">
      <c r="A148" s="45" t="s">
        <v>502</v>
      </c>
      <c r="B148" s="51">
        <v>58</v>
      </c>
      <c r="C148" s="46" t="s">
        <v>3522</v>
      </c>
      <c r="D148" s="86" t="s">
        <v>3470</v>
      </c>
      <c r="E148" s="87" t="s">
        <v>106</v>
      </c>
      <c r="F148" s="87" t="s">
        <v>107</v>
      </c>
      <c r="G148" s="88" t="s">
        <v>108</v>
      </c>
      <c r="H148" s="40" t="s">
        <v>109</v>
      </c>
      <c r="I148" s="41" t="s">
        <v>110</v>
      </c>
      <c r="J148" s="34"/>
      <c r="K148"/>
    </row>
    <row r="149" spans="1:11" ht="12.75">
      <c r="A149" s="42" t="s">
        <v>3006</v>
      </c>
      <c r="B149" s="47"/>
      <c r="C149" s="48" t="s">
        <v>3278</v>
      </c>
      <c r="D149" s="89" t="s">
        <v>71</v>
      </c>
      <c r="E149" s="90" t="s">
        <v>410</v>
      </c>
      <c r="F149" s="90" t="s">
        <v>111</v>
      </c>
      <c r="G149" s="91" t="s">
        <v>112</v>
      </c>
      <c r="H149" s="49"/>
      <c r="I149" s="50" t="s">
        <v>113</v>
      </c>
      <c r="J149" s="34"/>
      <c r="K149"/>
    </row>
    <row r="150" spans="1:11" ht="12.75">
      <c r="A150" s="45" t="s">
        <v>503</v>
      </c>
      <c r="B150" s="51">
        <v>97</v>
      </c>
      <c r="C150" s="46" t="s">
        <v>3561</v>
      </c>
      <c r="D150" s="86" t="s">
        <v>3737</v>
      </c>
      <c r="E150" s="87" t="s">
        <v>504</v>
      </c>
      <c r="F150" s="87" t="s">
        <v>505</v>
      </c>
      <c r="G150" s="88" t="s">
        <v>506</v>
      </c>
      <c r="H150" s="40"/>
      <c r="I150" s="41" t="s">
        <v>507</v>
      </c>
      <c r="J150" s="34"/>
      <c r="K150"/>
    </row>
    <row r="151" spans="1:11" ht="12.75">
      <c r="A151" s="42" t="s">
        <v>3059</v>
      </c>
      <c r="B151" s="47"/>
      <c r="C151" s="48" t="s">
        <v>3051</v>
      </c>
      <c r="D151" s="89" t="s">
        <v>318</v>
      </c>
      <c r="E151" s="90" t="s">
        <v>441</v>
      </c>
      <c r="F151" s="90" t="s">
        <v>508</v>
      </c>
      <c r="G151" s="91" t="s">
        <v>509</v>
      </c>
      <c r="H151" s="49"/>
      <c r="I151" s="50" t="s">
        <v>510</v>
      </c>
      <c r="J151" s="34"/>
      <c r="K151"/>
    </row>
    <row r="152" spans="1:11" ht="12.75">
      <c r="A152" s="45" t="s">
        <v>511</v>
      </c>
      <c r="B152" s="51">
        <v>80</v>
      </c>
      <c r="C152" s="46" t="s">
        <v>3544</v>
      </c>
      <c r="D152" s="86" t="s">
        <v>295</v>
      </c>
      <c r="E152" s="87" t="s">
        <v>296</v>
      </c>
      <c r="F152" s="87" t="s">
        <v>266</v>
      </c>
      <c r="G152" s="88" t="s">
        <v>297</v>
      </c>
      <c r="H152" s="40"/>
      <c r="I152" s="41" t="s">
        <v>298</v>
      </c>
      <c r="J152" s="34"/>
      <c r="K152"/>
    </row>
    <row r="153" spans="1:11" ht="12.75">
      <c r="A153" s="42" t="s">
        <v>3025</v>
      </c>
      <c r="B153" s="47"/>
      <c r="C153" s="48" t="s">
        <v>3053</v>
      </c>
      <c r="D153" s="89" t="s">
        <v>512</v>
      </c>
      <c r="E153" s="90" t="s">
        <v>513</v>
      </c>
      <c r="F153" s="90" t="s">
        <v>435</v>
      </c>
      <c r="G153" s="91" t="s">
        <v>514</v>
      </c>
      <c r="H153" s="49"/>
      <c r="I153" s="50" t="s">
        <v>300</v>
      </c>
      <c r="J153" s="34"/>
      <c r="K153"/>
    </row>
    <row r="154" spans="1:11" ht="12.75">
      <c r="A154" s="45" t="s">
        <v>515</v>
      </c>
      <c r="B154" s="51">
        <v>94</v>
      </c>
      <c r="C154" s="46" t="s">
        <v>3558</v>
      </c>
      <c r="D154" s="86" t="s">
        <v>516</v>
      </c>
      <c r="E154" s="87" t="s">
        <v>289</v>
      </c>
      <c r="F154" s="87" t="s">
        <v>102</v>
      </c>
      <c r="G154" s="88" t="s">
        <v>775</v>
      </c>
      <c r="H154" s="40"/>
      <c r="I154" s="41" t="s">
        <v>776</v>
      </c>
      <c r="J154" s="34"/>
      <c r="K154"/>
    </row>
    <row r="155" spans="1:11" ht="12.75">
      <c r="A155" s="42" t="s">
        <v>3059</v>
      </c>
      <c r="B155" s="47"/>
      <c r="C155" s="48" t="s">
        <v>3062</v>
      </c>
      <c r="D155" s="89" t="s">
        <v>331</v>
      </c>
      <c r="E155" s="90" t="s">
        <v>499</v>
      </c>
      <c r="F155" s="90" t="s">
        <v>343</v>
      </c>
      <c r="G155" s="91" t="s">
        <v>517</v>
      </c>
      <c r="H155" s="49"/>
      <c r="I155" s="50" t="s">
        <v>777</v>
      </c>
      <c r="J155" s="34"/>
      <c r="K155"/>
    </row>
    <row r="156" spans="1:11" ht="12.75">
      <c r="A156" s="45" t="s">
        <v>518</v>
      </c>
      <c r="B156" s="51">
        <v>117</v>
      </c>
      <c r="C156" s="46" t="s">
        <v>3581</v>
      </c>
      <c r="D156" s="86" t="s">
        <v>519</v>
      </c>
      <c r="E156" s="87" t="s">
        <v>520</v>
      </c>
      <c r="F156" s="87" t="s">
        <v>521</v>
      </c>
      <c r="G156" s="88" t="s">
        <v>286</v>
      </c>
      <c r="H156" s="40"/>
      <c r="I156" s="41" t="s">
        <v>522</v>
      </c>
      <c r="J156" s="34"/>
      <c r="K156"/>
    </row>
    <row r="157" spans="1:11" ht="12.75">
      <c r="A157" s="42" t="s">
        <v>3025</v>
      </c>
      <c r="B157" s="47"/>
      <c r="C157" s="48" t="s">
        <v>2736</v>
      </c>
      <c r="D157" s="89" t="s">
        <v>523</v>
      </c>
      <c r="E157" s="90" t="s">
        <v>524</v>
      </c>
      <c r="F157" s="90" t="s">
        <v>525</v>
      </c>
      <c r="G157" s="91" t="s">
        <v>526</v>
      </c>
      <c r="H157" s="49"/>
      <c r="I157" s="50" t="s">
        <v>527</v>
      </c>
      <c r="J157" s="34"/>
      <c r="K157"/>
    </row>
    <row r="158" spans="1:11" ht="12.75">
      <c r="A158" s="45" t="s">
        <v>528</v>
      </c>
      <c r="B158" s="51">
        <v>91</v>
      </c>
      <c r="C158" s="46" t="s">
        <v>3555</v>
      </c>
      <c r="D158" s="86" t="s">
        <v>301</v>
      </c>
      <c r="E158" s="87" t="s">
        <v>302</v>
      </c>
      <c r="F158" s="87" t="s">
        <v>303</v>
      </c>
      <c r="G158" s="88" t="s">
        <v>304</v>
      </c>
      <c r="H158" s="40"/>
      <c r="I158" s="41" t="s">
        <v>305</v>
      </c>
      <c r="J158" s="34"/>
      <c r="K158"/>
    </row>
    <row r="159" spans="1:11" ht="12.75">
      <c r="A159" s="42" t="s">
        <v>3059</v>
      </c>
      <c r="B159" s="47"/>
      <c r="C159" s="48" t="s">
        <v>2787</v>
      </c>
      <c r="D159" s="89" t="s">
        <v>337</v>
      </c>
      <c r="E159" s="90" t="s">
        <v>475</v>
      </c>
      <c r="F159" s="90" t="s">
        <v>529</v>
      </c>
      <c r="G159" s="91" t="s">
        <v>530</v>
      </c>
      <c r="H159" s="49"/>
      <c r="I159" s="50" t="s">
        <v>307</v>
      </c>
      <c r="J159" s="34"/>
      <c r="K159"/>
    </row>
    <row r="160" spans="1:11" ht="12.75">
      <c r="A160" s="45" t="s">
        <v>531</v>
      </c>
      <c r="B160" s="51">
        <v>105</v>
      </c>
      <c r="C160" s="46" t="s">
        <v>3569</v>
      </c>
      <c r="D160" s="86" t="s">
        <v>532</v>
      </c>
      <c r="E160" s="87" t="s">
        <v>533</v>
      </c>
      <c r="F160" s="87" t="s">
        <v>3607</v>
      </c>
      <c r="G160" s="88" t="s">
        <v>94</v>
      </c>
      <c r="H160" s="40"/>
      <c r="I160" s="41" t="s">
        <v>534</v>
      </c>
      <c r="J160" s="34"/>
      <c r="K160"/>
    </row>
    <row r="161" spans="1:11" ht="12.75">
      <c r="A161" s="42" t="s">
        <v>3059</v>
      </c>
      <c r="B161" s="47"/>
      <c r="C161" s="48" t="s">
        <v>3084</v>
      </c>
      <c r="D161" s="89" t="s">
        <v>535</v>
      </c>
      <c r="E161" s="90" t="s">
        <v>536</v>
      </c>
      <c r="F161" s="90" t="s">
        <v>537</v>
      </c>
      <c r="G161" s="91" t="s">
        <v>441</v>
      </c>
      <c r="H161" s="49"/>
      <c r="I161" s="50" t="s">
        <v>538</v>
      </c>
      <c r="J161" s="34"/>
      <c r="K161"/>
    </row>
    <row r="162" spans="1:11" ht="12.75">
      <c r="A162" s="45" t="s">
        <v>539</v>
      </c>
      <c r="B162" s="51">
        <v>77</v>
      </c>
      <c r="C162" s="46" t="s">
        <v>3541</v>
      </c>
      <c r="D162" s="86" t="s">
        <v>308</v>
      </c>
      <c r="E162" s="87" t="s">
        <v>309</v>
      </c>
      <c r="F162" s="87" t="s">
        <v>310</v>
      </c>
      <c r="G162" s="88" t="s">
        <v>311</v>
      </c>
      <c r="H162" s="40"/>
      <c r="I162" s="41" t="s">
        <v>312</v>
      </c>
      <c r="J162" s="34"/>
      <c r="K162"/>
    </row>
    <row r="163" spans="1:11" ht="12.75">
      <c r="A163" s="42" t="s">
        <v>3025</v>
      </c>
      <c r="B163" s="47"/>
      <c r="C163" s="48" t="s">
        <v>3027</v>
      </c>
      <c r="D163" s="89" t="s">
        <v>540</v>
      </c>
      <c r="E163" s="90" t="s">
        <v>541</v>
      </c>
      <c r="F163" s="90" t="s">
        <v>513</v>
      </c>
      <c r="G163" s="91" t="s">
        <v>542</v>
      </c>
      <c r="H163" s="49"/>
      <c r="I163" s="50" t="s">
        <v>313</v>
      </c>
      <c r="J163" s="34"/>
      <c r="K163"/>
    </row>
    <row r="164" spans="1:11" ht="12.75">
      <c r="A164" s="45" t="s">
        <v>543</v>
      </c>
      <c r="B164" s="51">
        <v>82</v>
      </c>
      <c r="C164" s="46" t="s">
        <v>3546</v>
      </c>
      <c r="D164" s="86" t="s">
        <v>314</v>
      </c>
      <c r="E164" s="87" t="s">
        <v>315</v>
      </c>
      <c r="F164" s="87" t="s">
        <v>316</v>
      </c>
      <c r="G164" s="88" t="s">
        <v>286</v>
      </c>
      <c r="H164" s="40"/>
      <c r="I164" s="41" t="s">
        <v>317</v>
      </c>
      <c r="J164" s="34"/>
      <c r="K164"/>
    </row>
    <row r="165" spans="1:11" ht="12.75">
      <c r="A165" s="42" t="s">
        <v>3057</v>
      </c>
      <c r="B165" s="47"/>
      <c r="C165" s="48" t="s">
        <v>2766</v>
      </c>
      <c r="D165" s="89" t="s">
        <v>544</v>
      </c>
      <c r="E165" s="90" t="s">
        <v>545</v>
      </c>
      <c r="F165" s="90" t="s">
        <v>509</v>
      </c>
      <c r="G165" s="91" t="s">
        <v>537</v>
      </c>
      <c r="H165" s="49"/>
      <c r="I165" s="50" t="s">
        <v>319</v>
      </c>
      <c r="J165" s="34"/>
      <c r="K165"/>
    </row>
    <row r="166" spans="1:11" ht="12.75">
      <c r="A166" s="45" t="s">
        <v>546</v>
      </c>
      <c r="B166" s="51">
        <v>98</v>
      </c>
      <c r="C166" s="46" t="s">
        <v>3562</v>
      </c>
      <c r="D166" s="86" t="s">
        <v>271</v>
      </c>
      <c r="E166" s="87" t="s">
        <v>547</v>
      </c>
      <c r="F166" s="87" t="s">
        <v>548</v>
      </c>
      <c r="G166" s="88" t="s">
        <v>17</v>
      </c>
      <c r="H166" s="40"/>
      <c r="I166" s="41" t="s">
        <v>549</v>
      </c>
      <c r="J166" s="34"/>
      <c r="K166"/>
    </row>
    <row r="167" spans="1:11" ht="12.75">
      <c r="A167" s="42" t="s">
        <v>3025</v>
      </c>
      <c r="B167" s="47"/>
      <c r="C167" s="48" t="s">
        <v>2804</v>
      </c>
      <c r="D167" s="89" t="s">
        <v>550</v>
      </c>
      <c r="E167" s="90" t="s">
        <v>551</v>
      </c>
      <c r="F167" s="90" t="s">
        <v>552</v>
      </c>
      <c r="G167" s="91" t="s">
        <v>553</v>
      </c>
      <c r="H167" s="49"/>
      <c r="I167" s="50" t="s">
        <v>554</v>
      </c>
      <c r="J167" s="34"/>
      <c r="K167"/>
    </row>
    <row r="168" spans="1:11" ht="12.75">
      <c r="A168" s="45" t="s">
        <v>555</v>
      </c>
      <c r="B168" s="51">
        <v>96</v>
      </c>
      <c r="C168" s="46" t="s">
        <v>3560</v>
      </c>
      <c r="D168" s="86" t="s">
        <v>227</v>
      </c>
      <c r="E168" s="87" t="s">
        <v>556</v>
      </c>
      <c r="F168" s="87" t="s">
        <v>557</v>
      </c>
      <c r="G168" s="88" t="s">
        <v>558</v>
      </c>
      <c r="H168" s="40"/>
      <c r="I168" s="41" t="s">
        <v>559</v>
      </c>
      <c r="J168" s="34"/>
      <c r="K168"/>
    </row>
    <row r="169" spans="1:11" ht="12.75">
      <c r="A169" s="42" t="s">
        <v>3059</v>
      </c>
      <c r="B169" s="47"/>
      <c r="C169" s="48" t="s">
        <v>3062</v>
      </c>
      <c r="D169" s="89" t="s">
        <v>560</v>
      </c>
      <c r="E169" s="90" t="s">
        <v>561</v>
      </c>
      <c r="F169" s="90" t="s">
        <v>562</v>
      </c>
      <c r="G169" s="91" t="s">
        <v>563</v>
      </c>
      <c r="H169" s="49"/>
      <c r="I169" s="50" t="s">
        <v>564</v>
      </c>
      <c r="J169" s="34"/>
      <c r="K169"/>
    </row>
    <row r="170" spans="1:11" ht="12.75">
      <c r="A170" s="45" t="s">
        <v>565</v>
      </c>
      <c r="B170" s="51">
        <v>101</v>
      </c>
      <c r="C170" s="46" t="s">
        <v>3565</v>
      </c>
      <c r="D170" s="86" t="s">
        <v>3447</v>
      </c>
      <c r="E170" s="87" t="s">
        <v>566</v>
      </c>
      <c r="F170" s="87" t="s">
        <v>567</v>
      </c>
      <c r="G170" s="88" t="s">
        <v>568</v>
      </c>
      <c r="H170" s="40"/>
      <c r="I170" s="41" t="s">
        <v>569</v>
      </c>
      <c r="J170" s="34"/>
      <c r="K170"/>
    </row>
    <row r="171" spans="1:11" ht="12.75">
      <c r="A171" s="42" t="s">
        <v>3057</v>
      </c>
      <c r="B171" s="47"/>
      <c r="C171" s="48" t="s">
        <v>3184</v>
      </c>
      <c r="D171" s="89" t="s">
        <v>570</v>
      </c>
      <c r="E171" s="90" t="s">
        <v>571</v>
      </c>
      <c r="F171" s="90" t="s">
        <v>572</v>
      </c>
      <c r="G171" s="91" t="s">
        <v>545</v>
      </c>
      <c r="H171" s="49"/>
      <c r="I171" s="50" t="s">
        <v>573</v>
      </c>
      <c r="J171" s="34"/>
      <c r="K171"/>
    </row>
    <row r="172" spans="1:11" ht="12.75">
      <c r="A172" s="45" t="s">
        <v>574</v>
      </c>
      <c r="B172" s="51">
        <v>65</v>
      </c>
      <c r="C172" s="46" t="s">
        <v>3529</v>
      </c>
      <c r="D172" s="86" t="s">
        <v>320</v>
      </c>
      <c r="E172" s="87" t="s">
        <v>321</v>
      </c>
      <c r="F172" s="87" t="s">
        <v>3665</v>
      </c>
      <c r="G172" s="88" t="s">
        <v>322</v>
      </c>
      <c r="H172" s="40"/>
      <c r="I172" s="41" t="s">
        <v>323</v>
      </c>
      <c r="J172" s="34"/>
      <c r="K172"/>
    </row>
    <row r="173" spans="1:11" ht="12.75">
      <c r="A173" s="42" t="s">
        <v>3006</v>
      </c>
      <c r="B173" s="47"/>
      <c r="C173" s="48" t="s">
        <v>3042</v>
      </c>
      <c r="D173" s="89" t="s">
        <v>575</v>
      </c>
      <c r="E173" s="90" t="s">
        <v>576</v>
      </c>
      <c r="F173" s="90" t="s">
        <v>577</v>
      </c>
      <c r="G173" s="91" t="s">
        <v>578</v>
      </c>
      <c r="H173" s="49"/>
      <c r="I173" s="50" t="s">
        <v>326</v>
      </c>
      <c r="J173" s="34"/>
      <c r="K173"/>
    </row>
    <row r="174" spans="1:11" ht="12.75">
      <c r="A174" s="45" t="s">
        <v>579</v>
      </c>
      <c r="B174" s="51">
        <v>113</v>
      </c>
      <c r="C174" s="46" t="s">
        <v>3577</v>
      </c>
      <c r="D174" s="86" t="s">
        <v>580</v>
      </c>
      <c r="E174" s="87" t="s">
        <v>581</v>
      </c>
      <c r="F174" s="87" t="s">
        <v>582</v>
      </c>
      <c r="G174" s="88" t="s">
        <v>583</v>
      </c>
      <c r="H174" s="40"/>
      <c r="I174" s="41" t="s">
        <v>584</v>
      </c>
      <c r="J174" s="34"/>
      <c r="K174"/>
    </row>
    <row r="175" spans="1:11" ht="12.75">
      <c r="A175" s="42" t="s">
        <v>3057</v>
      </c>
      <c r="B175" s="47"/>
      <c r="C175" s="48" t="s">
        <v>2766</v>
      </c>
      <c r="D175" s="89" t="s">
        <v>585</v>
      </c>
      <c r="E175" s="90" t="s">
        <v>586</v>
      </c>
      <c r="F175" s="90" t="s">
        <v>476</v>
      </c>
      <c r="G175" s="91" t="s">
        <v>475</v>
      </c>
      <c r="H175" s="49"/>
      <c r="I175" s="50" t="s">
        <v>587</v>
      </c>
      <c r="J175" s="34"/>
      <c r="K175"/>
    </row>
    <row r="176" spans="1:11" ht="12.75">
      <c r="A176" s="45" t="s">
        <v>588</v>
      </c>
      <c r="B176" s="51">
        <v>83</v>
      </c>
      <c r="C176" s="46" t="s">
        <v>3547</v>
      </c>
      <c r="D176" s="86" t="s">
        <v>327</v>
      </c>
      <c r="E176" s="87" t="s">
        <v>328</v>
      </c>
      <c r="F176" s="87" t="s">
        <v>329</v>
      </c>
      <c r="G176" s="88" t="s">
        <v>39</v>
      </c>
      <c r="H176" s="40"/>
      <c r="I176" s="41" t="s">
        <v>330</v>
      </c>
      <c r="J176" s="34"/>
      <c r="K176"/>
    </row>
    <row r="177" spans="1:11" ht="12.75">
      <c r="A177" s="42" t="s">
        <v>3057</v>
      </c>
      <c r="B177" s="47"/>
      <c r="C177" s="48" t="s">
        <v>2768</v>
      </c>
      <c r="D177" s="89" t="s">
        <v>741</v>
      </c>
      <c r="E177" s="90" t="s">
        <v>590</v>
      </c>
      <c r="F177" s="90" t="s">
        <v>591</v>
      </c>
      <c r="G177" s="91" t="s">
        <v>592</v>
      </c>
      <c r="H177" s="49"/>
      <c r="I177" s="50" t="s">
        <v>332</v>
      </c>
      <c r="J177" s="34"/>
      <c r="K177"/>
    </row>
    <row r="178" spans="1:11" ht="12.75">
      <c r="A178" s="45" t="s">
        <v>593</v>
      </c>
      <c r="B178" s="51">
        <v>122</v>
      </c>
      <c r="C178" s="46" t="s">
        <v>3586</v>
      </c>
      <c r="D178" s="86" t="s">
        <v>594</v>
      </c>
      <c r="E178" s="87" t="s">
        <v>333</v>
      </c>
      <c r="F178" s="87" t="s">
        <v>595</v>
      </c>
      <c r="G178" s="88" t="s">
        <v>596</v>
      </c>
      <c r="H178" s="40"/>
      <c r="I178" s="41" t="s">
        <v>597</v>
      </c>
      <c r="J178" s="34"/>
      <c r="K178"/>
    </row>
    <row r="179" spans="1:11" ht="12.75">
      <c r="A179" s="42" t="s">
        <v>3217</v>
      </c>
      <c r="B179" s="47"/>
      <c r="C179" s="48" t="s">
        <v>3322</v>
      </c>
      <c r="D179" s="89" t="s">
        <v>598</v>
      </c>
      <c r="E179" s="90" t="s">
        <v>599</v>
      </c>
      <c r="F179" s="90" t="s">
        <v>600</v>
      </c>
      <c r="G179" s="91" t="s">
        <v>601</v>
      </c>
      <c r="H179" s="49"/>
      <c r="I179" s="50" t="s">
        <v>602</v>
      </c>
      <c r="J179" s="34"/>
      <c r="K179"/>
    </row>
    <row r="180" spans="1:11" ht="12.75">
      <c r="A180" s="45" t="s">
        <v>603</v>
      </c>
      <c r="B180" s="51">
        <v>76</v>
      </c>
      <c r="C180" s="46" t="s">
        <v>3540</v>
      </c>
      <c r="D180" s="86" t="s">
        <v>81</v>
      </c>
      <c r="E180" s="87" t="s">
        <v>333</v>
      </c>
      <c r="F180" s="87" t="s">
        <v>334</v>
      </c>
      <c r="G180" s="88" t="s">
        <v>335</v>
      </c>
      <c r="H180" s="40"/>
      <c r="I180" s="41" t="s">
        <v>336</v>
      </c>
      <c r="J180" s="34"/>
      <c r="K180"/>
    </row>
    <row r="181" spans="1:11" ht="12.75">
      <c r="A181" s="42" t="s">
        <v>3059</v>
      </c>
      <c r="B181" s="47"/>
      <c r="C181" s="48" t="s">
        <v>2762</v>
      </c>
      <c r="D181" s="89" t="s">
        <v>536</v>
      </c>
      <c r="E181" s="90" t="s">
        <v>604</v>
      </c>
      <c r="F181" s="90" t="s">
        <v>605</v>
      </c>
      <c r="G181" s="91" t="s">
        <v>604</v>
      </c>
      <c r="H181" s="49"/>
      <c r="I181" s="50" t="s">
        <v>338</v>
      </c>
      <c r="J181" s="34"/>
      <c r="K181"/>
    </row>
    <row r="182" spans="1:11" ht="12.75">
      <c r="A182" s="45" t="s">
        <v>606</v>
      </c>
      <c r="B182" s="51">
        <v>114</v>
      </c>
      <c r="C182" s="46" t="s">
        <v>3578</v>
      </c>
      <c r="D182" s="86" t="s">
        <v>3675</v>
      </c>
      <c r="E182" s="87" t="s">
        <v>607</v>
      </c>
      <c r="F182" s="87" t="s">
        <v>608</v>
      </c>
      <c r="G182" s="88" t="s">
        <v>609</v>
      </c>
      <c r="H182" s="40" t="s">
        <v>109</v>
      </c>
      <c r="I182" s="41" t="s">
        <v>610</v>
      </c>
      <c r="J182" s="34"/>
      <c r="K182"/>
    </row>
    <row r="183" spans="1:11" ht="12.75">
      <c r="A183" s="42" t="s">
        <v>3025</v>
      </c>
      <c r="B183" s="47"/>
      <c r="C183" s="48" t="s">
        <v>3309</v>
      </c>
      <c r="D183" s="89" t="s">
        <v>402</v>
      </c>
      <c r="E183" s="90" t="s">
        <v>611</v>
      </c>
      <c r="F183" s="90" t="s">
        <v>612</v>
      </c>
      <c r="G183" s="91" t="s">
        <v>70</v>
      </c>
      <c r="H183" s="49"/>
      <c r="I183" s="50" t="s">
        <v>613</v>
      </c>
      <c r="J183" s="34"/>
      <c r="K183"/>
    </row>
    <row r="184" spans="1:11" ht="12.75">
      <c r="A184" s="45" t="s">
        <v>614</v>
      </c>
      <c r="B184" s="51">
        <v>87</v>
      </c>
      <c r="C184" s="46" t="s">
        <v>3551</v>
      </c>
      <c r="D184" s="86" t="s">
        <v>339</v>
      </c>
      <c r="E184" s="87" t="s">
        <v>340</v>
      </c>
      <c r="F184" s="87" t="s">
        <v>341</v>
      </c>
      <c r="G184" s="88" t="s">
        <v>88</v>
      </c>
      <c r="H184" s="40"/>
      <c r="I184" s="41" t="s">
        <v>342</v>
      </c>
      <c r="J184" s="34"/>
      <c r="K184"/>
    </row>
    <row r="185" spans="1:11" ht="12.75">
      <c r="A185" s="42" t="s">
        <v>3057</v>
      </c>
      <c r="B185" s="47"/>
      <c r="C185" s="48" t="s">
        <v>2776</v>
      </c>
      <c r="D185" s="89" t="s">
        <v>615</v>
      </c>
      <c r="E185" s="90" t="s">
        <v>616</v>
      </c>
      <c r="F185" s="90" t="s">
        <v>617</v>
      </c>
      <c r="G185" s="91" t="s">
        <v>421</v>
      </c>
      <c r="H185" s="49"/>
      <c r="I185" s="50" t="s">
        <v>344</v>
      </c>
      <c r="J185" s="34"/>
      <c r="K185"/>
    </row>
    <row r="186" spans="1:11" ht="12.75">
      <c r="A186" s="45" t="s">
        <v>618</v>
      </c>
      <c r="B186" s="51">
        <v>109</v>
      </c>
      <c r="C186" s="46" t="s">
        <v>3573</v>
      </c>
      <c r="D186" s="86" t="s">
        <v>619</v>
      </c>
      <c r="E186" s="87" t="s">
        <v>620</v>
      </c>
      <c r="F186" s="87" t="s">
        <v>621</v>
      </c>
      <c r="G186" s="88" t="s">
        <v>622</v>
      </c>
      <c r="H186" s="40"/>
      <c r="I186" s="41" t="s">
        <v>623</v>
      </c>
      <c r="J186" s="34"/>
      <c r="K186"/>
    </row>
    <row r="187" spans="1:11" ht="12.75">
      <c r="A187" s="42" t="s">
        <v>3025</v>
      </c>
      <c r="B187" s="47"/>
      <c r="C187" s="48" t="s">
        <v>2736</v>
      </c>
      <c r="D187" s="89" t="s">
        <v>624</v>
      </c>
      <c r="E187" s="90" t="s">
        <v>625</v>
      </c>
      <c r="F187" s="90" t="s">
        <v>626</v>
      </c>
      <c r="G187" s="91" t="s">
        <v>627</v>
      </c>
      <c r="H187" s="49"/>
      <c r="I187" s="50" t="s">
        <v>628</v>
      </c>
      <c r="J187" s="34"/>
      <c r="K187"/>
    </row>
    <row r="188" spans="1:11" ht="12.75">
      <c r="A188" s="45" t="s">
        <v>629</v>
      </c>
      <c r="B188" s="51">
        <v>112</v>
      </c>
      <c r="C188" s="46" t="s">
        <v>3576</v>
      </c>
      <c r="D188" s="86" t="s">
        <v>630</v>
      </c>
      <c r="E188" s="87" t="s">
        <v>631</v>
      </c>
      <c r="F188" s="87" t="s">
        <v>632</v>
      </c>
      <c r="G188" s="88" t="s">
        <v>633</v>
      </c>
      <c r="H188" s="40"/>
      <c r="I188" s="41" t="s">
        <v>634</v>
      </c>
      <c r="J188" s="34"/>
      <c r="K188"/>
    </row>
    <row r="189" spans="1:11" ht="12.75">
      <c r="A189" s="42" t="s">
        <v>3057</v>
      </c>
      <c r="B189" s="47"/>
      <c r="C189" s="48" t="s">
        <v>3084</v>
      </c>
      <c r="D189" s="89" t="s">
        <v>870</v>
      </c>
      <c r="E189" s="90" t="s">
        <v>635</v>
      </c>
      <c r="F189" s="90" t="s">
        <v>636</v>
      </c>
      <c r="G189" s="91" t="s">
        <v>637</v>
      </c>
      <c r="H189" s="49"/>
      <c r="I189" s="50" t="s">
        <v>638</v>
      </c>
      <c r="J189" s="34"/>
      <c r="K189"/>
    </row>
    <row r="190" spans="1:11" ht="12.75">
      <c r="A190" s="45" t="s">
        <v>639</v>
      </c>
      <c r="B190" s="51">
        <v>95</v>
      </c>
      <c r="C190" s="46" t="s">
        <v>3559</v>
      </c>
      <c r="D190" s="86" t="s">
        <v>640</v>
      </c>
      <c r="E190" s="87" t="s">
        <v>641</v>
      </c>
      <c r="F190" s="87" t="s">
        <v>642</v>
      </c>
      <c r="G190" s="88" t="s">
        <v>643</v>
      </c>
      <c r="H190" s="40"/>
      <c r="I190" s="41" t="s">
        <v>644</v>
      </c>
      <c r="J190" s="34"/>
      <c r="K190"/>
    </row>
    <row r="191" spans="1:11" ht="12.75">
      <c r="A191" s="42" t="s">
        <v>3057</v>
      </c>
      <c r="B191" s="47"/>
      <c r="C191" s="48" t="s">
        <v>3065</v>
      </c>
      <c r="D191" s="89" t="s">
        <v>871</v>
      </c>
      <c r="E191" s="90" t="s">
        <v>645</v>
      </c>
      <c r="F191" s="90" t="s">
        <v>646</v>
      </c>
      <c r="G191" s="91" t="s">
        <v>647</v>
      </c>
      <c r="H191" s="49"/>
      <c r="I191" s="50" t="s">
        <v>648</v>
      </c>
      <c r="J191" s="34"/>
      <c r="K191"/>
    </row>
    <row r="192" spans="1:11" ht="12.75">
      <c r="A192" s="45" t="s">
        <v>649</v>
      </c>
      <c r="B192" s="51">
        <v>123</v>
      </c>
      <c r="C192" s="46" t="s">
        <v>3587</v>
      </c>
      <c r="D192" s="86" t="s">
        <v>650</v>
      </c>
      <c r="E192" s="87" t="s">
        <v>651</v>
      </c>
      <c r="F192" s="87" t="s">
        <v>652</v>
      </c>
      <c r="G192" s="88" t="s">
        <v>653</v>
      </c>
      <c r="H192" s="40"/>
      <c r="I192" s="41" t="s">
        <v>654</v>
      </c>
      <c r="J192" s="34"/>
      <c r="K192"/>
    </row>
    <row r="193" spans="1:11" ht="12.75">
      <c r="A193" s="42" t="s">
        <v>3217</v>
      </c>
      <c r="B193" s="47"/>
      <c r="C193" s="48" t="s">
        <v>3322</v>
      </c>
      <c r="D193" s="89" t="s">
        <v>655</v>
      </c>
      <c r="E193" s="90" t="s">
        <v>656</v>
      </c>
      <c r="F193" s="90" t="s">
        <v>657</v>
      </c>
      <c r="G193" s="91" t="s">
        <v>658</v>
      </c>
      <c r="H193" s="49"/>
      <c r="I193" s="50" t="s">
        <v>659</v>
      </c>
      <c r="J193" s="34"/>
      <c r="K193"/>
    </row>
    <row r="194" spans="1:11" ht="12.75">
      <c r="A194" s="45" t="s">
        <v>660</v>
      </c>
      <c r="B194" s="51">
        <v>127</v>
      </c>
      <c r="C194" s="46" t="s">
        <v>3591</v>
      </c>
      <c r="D194" s="86" t="s">
        <v>521</v>
      </c>
      <c r="E194" s="87" t="s">
        <v>686</v>
      </c>
      <c r="F194" s="87" t="s">
        <v>687</v>
      </c>
      <c r="G194" s="88" t="s">
        <v>664</v>
      </c>
      <c r="H194" s="40"/>
      <c r="I194" s="41" t="s">
        <v>872</v>
      </c>
      <c r="J194" s="34"/>
      <c r="K194"/>
    </row>
    <row r="195" spans="1:11" ht="12.75">
      <c r="A195" s="42" t="s">
        <v>3217</v>
      </c>
      <c r="B195" s="47"/>
      <c r="C195" s="48" t="s">
        <v>3322</v>
      </c>
      <c r="D195" s="89" t="s">
        <v>766</v>
      </c>
      <c r="E195" s="90" t="s">
        <v>688</v>
      </c>
      <c r="F195" s="90" t="s">
        <v>689</v>
      </c>
      <c r="G195" s="91" t="s">
        <v>668</v>
      </c>
      <c r="H195" s="49"/>
      <c r="I195" s="50" t="s">
        <v>873</v>
      </c>
      <c r="J195" s="34"/>
      <c r="K195"/>
    </row>
    <row r="196" spans="1:11" ht="12.75">
      <c r="A196" s="45" t="s">
        <v>874</v>
      </c>
      <c r="B196" s="51">
        <v>121</v>
      </c>
      <c r="C196" s="46" t="s">
        <v>3585</v>
      </c>
      <c r="D196" s="86" t="s">
        <v>661</v>
      </c>
      <c r="E196" s="87" t="s">
        <v>662</v>
      </c>
      <c r="F196" s="87" t="s">
        <v>663</v>
      </c>
      <c r="G196" s="88" t="s">
        <v>664</v>
      </c>
      <c r="H196" s="40"/>
      <c r="I196" s="41" t="s">
        <v>665</v>
      </c>
      <c r="J196" s="34"/>
      <c r="K196"/>
    </row>
    <row r="197" spans="1:11" ht="12.75">
      <c r="A197" s="42" t="s">
        <v>3217</v>
      </c>
      <c r="B197" s="47"/>
      <c r="C197" s="48" t="s">
        <v>3322</v>
      </c>
      <c r="D197" s="89" t="s">
        <v>875</v>
      </c>
      <c r="E197" s="90" t="s">
        <v>666</v>
      </c>
      <c r="F197" s="90" t="s">
        <v>667</v>
      </c>
      <c r="G197" s="91" t="s">
        <v>668</v>
      </c>
      <c r="H197" s="49"/>
      <c r="I197" s="50" t="s">
        <v>669</v>
      </c>
      <c r="J197" s="34"/>
      <c r="K197"/>
    </row>
    <row r="198" spans="1:11" ht="12.75">
      <c r="A198" s="45" t="s">
        <v>876</v>
      </c>
      <c r="B198" s="51">
        <v>130</v>
      </c>
      <c r="C198" s="46" t="s">
        <v>3549</v>
      </c>
      <c r="D198" s="86" t="s">
        <v>521</v>
      </c>
      <c r="E198" s="87" t="s">
        <v>690</v>
      </c>
      <c r="F198" s="87" t="s">
        <v>691</v>
      </c>
      <c r="G198" s="88" t="s">
        <v>692</v>
      </c>
      <c r="H198" s="40"/>
      <c r="I198" s="41" t="s">
        <v>877</v>
      </c>
      <c r="J198" s="34"/>
      <c r="K198"/>
    </row>
    <row r="199" spans="1:11" ht="12.75">
      <c r="A199" s="42" t="s">
        <v>3217</v>
      </c>
      <c r="B199" s="47"/>
      <c r="C199" s="48" t="s">
        <v>3322</v>
      </c>
      <c r="D199" s="89" t="s">
        <v>766</v>
      </c>
      <c r="E199" s="90" t="s">
        <v>694</v>
      </c>
      <c r="F199" s="90" t="s">
        <v>695</v>
      </c>
      <c r="G199" s="91" t="s">
        <v>696</v>
      </c>
      <c r="H199" s="49"/>
      <c r="I199" s="50" t="s">
        <v>878</v>
      </c>
      <c r="J199" s="34"/>
      <c r="K199"/>
    </row>
    <row r="200" spans="1:11" ht="12.75">
      <c r="A200" s="45" t="s">
        <v>879</v>
      </c>
      <c r="B200" s="51">
        <v>104</v>
      </c>
      <c r="C200" s="46" t="s">
        <v>3568</v>
      </c>
      <c r="D200" s="86" t="s">
        <v>3713</v>
      </c>
      <c r="E200" s="87" t="s">
        <v>670</v>
      </c>
      <c r="F200" s="87" t="s">
        <v>671</v>
      </c>
      <c r="G200" s="88" t="s">
        <v>672</v>
      </c>
      <c r="H200" s="40"/>
      <c r="I200" s="41" t="s">
        <v>673</v>
      </c>
      <c r="J200" s="34"/>
      <c r="K200"/>
    </row>
    <row r="201" spans="1:11" ht="12.75">
      <c r="A201" s="42" t="s">
        <v>3006</v>
      </c>
      <c r="B201" s="47"/>
      <c r="C201" s="48" t="s">
        <v>3042</v>
      </c>
      <c r="D201" s="89" t="s">
        <v>880</v>
      </c>
      <c r="E201" s="90" t="s">
        <v>674</v>
      </c>
      <c r="F201" s="90" t="s">
        <v>675</v>
      </c>
      <c r="G201" s="91" t="s">
        <v>575</v>
      </c>
      <c r="H201" s="49"/>
      <c r="I201" s="50" t="s">
        <v>676</v>
      </c>
      <c r="J201" s="34"/>
      <c r="K201"/>
    </row>
    <row r="202" spans="1:11" ht="12.75">
      <c r="A202" s="45" t="s">
        <v>881</v>
      </c>
      <c r="B202" s="51">
        <v>132</v>
      </c>
      <c r="C202" s="46" t="s">
        <v>3564</v>
      </c>
      <c r="D202" s="86" t="s">
        <v>521</v>
      </c>
      <c r="E202" s="87" t="s">
        <v>704</v>
      </c>
      <c r="F202" s="87" t="s">
        <v>691</v>
      </c>
      <c r="G202" s="88" t="s">
        <v>705</v>
      </c>
      <c r="H202" s="40"/>
      <c r="I202" s="41" t="s">
        <v>882</v>
      </c>
      <c r="J202" s="34"/>
      <c r="K202"/>
    </row>
    <row r="203" spans="1:11" ht="12.75">
      <c r="A203" s="42" t="s">
        <v>3217</v>
      </c>
      <c r="B203" s="47"/>
      <c r="C203" s="48" t="s">
        <v>2885</v>
      </c>
      <c r="D203" s="89" t="s">
        <v>766</v>
      </c>
      <c r="E203" s="90" t="s">
        <v>706</v>
      </c>
      <c r="F203" s="90" t="s">
        <v>695</v>
      </c>
      <c r="G203" s="91" t="s">
        <v>707</v>
      </c>
      <c r="H203" s="49"/>
      <c r="I203" s="50" t="s">
        <v>883</v>
      </c>
      <c r="J203" s="34"/>
      <c r="K203"/>
    </row>
    <row r="204" spans="1:11" ht="12.75">
      <c r="A204" s="45" t="s">
        <v>884</v>
      </c>
      <c r="B204" s="51">
        <v>108</v>
      </c>
      <c r="C204" s="46" t="s">
        <v>3572</v>
      </c>
      <c r="D204" s="86" t="s">
        <v>677</v>
      </c>
      <c r="E204" s="87" t="s">
        <v>678</v>
      </c>
      <c r="F204" s="87" t="s">
        <v>679</v>
      </c>
      <c r="G204" s="88" t="s">
        <v>680</v>
      </c>
      <c r="H204" s="40"/>
      <c r="I204" s="41" t="s">
        <v>681</v>
      </c>
      <c r="J204" s="34"/>
      <c r="K204"/>
    </row>
    <row r="205" spans="1:11" ht="12.75">
      <c r="A205" s="42" t="s">
        <v>3059</v>
      </c>
      <c r="B205" s="47"/>
      <c r="C205" s="48" t="s">
        <v>2827</v>
      </c>
      <c r="D205" s="89" t="s">
        <v>727</v>
      </c>
      <c r="E205" s="90" t="s">
        <v>682</v>
      </c>
      <c r="F205" s="90" t="s">
        <v>683</v>
      </c>
      <c r="G205" s="91" t="s">
        <v>684</v>
      </c>
      <c r="H205" s="49"/>
      <c r="I205" s="50" t="s">
        <v>685</v>
      </c>
      <c r="J205" s="34"/>
      <c r="K205"/>
    </row>
    <row r="206" spans="1:11" ht="12.75">
      <c r="A206" s="45" t="s">
        <v>703</v>
      </c>
      <c r="B206" s="51">
        <v>129</v>
      </c>
      <c r="C206" s="46" t="s">
        <v>3593</v>
      </c>
      <c r="D206" s="86" t="s">
        <v>521</v>
      </c>
      <c r="E206" s="87" t="s">
        <v>709</v>
      </c>
      <c r="F206" s="87" t="s">
        <v>691</v>
      </c>
      <c r="G206" s="88" t="s">
        <v>710</v>
      </c>
      <c r="H206" s="40"/>
      <c r="I206" s="41" t="s">
        <v>885</v>
      </c>
      <c r="J206" s="34"/>
      <c r="K206"/>
    </row>
    <row r="207" spans="1:11" ht="12.75">
      <c r="A207" s="42" t="s">
        <v>3217</v>
      </c>
      <c r="B207" s="47"/>
      <c r="C207" s="48" t="s">
        <v>3322</v>
      </c>
      <c r="D207" s="89" t="s">
        <v>766</v>
      </c>
      <c r="E207" s="90" t="s">
        <v>711</v>
      </c>
      <c r="F207" s="90" t="s">
        <v>695</v>
      </c>
      <c r="G207" s="91" t="s">
        <v>712</v>
      </c>
      <c r="H207" s="49"/>
      <c r="I207" s="50" t="s">
        <v>886</v>
      </c>
      <c r="J207" s="34"/>
      <c r="K207"/>
    </row>
    <row r="208" spans="1:11" ht="12.75">
      <c r="A208" s="45" t="s">
        <v>708</v>
      </c>
      <c r="B208" s="51">
        <v>131</v>
      </c>
      <c r="C208" s="46" t="s">
        <v>3571</v>
      </c>
      <c r="D208" s="86" t="s">
        <v>521</v>
      </c>
      <c r="E208" s="87" t="s">
        <v>714</v>
      </c>
      <c r="F208" s="87" t="s">
        <v>691</v>
      </c>
      <c r="G208" s="88" t="s">
        <v>715</v>
      </c>
      <c r="H208" s="40"/>
      <c r="I208" s="41" t="s">
        <v>887</v>
      </c>
      <c r="J208" s="34"/>
      <c r="K208"/>
    </row>
    <row r="209" spans="1:11" ht="12.75">
      <c r="A209" s="42" t="s">
        <v>3217</v>
      </c>
      <c r="B209" s="47"/>
      <c r="C209" s="48" t="s">
        <v>3322</v>
      </c>
      <c r="D209" s="89" t="s">
        <v>766</v>
      </c>
      <c r="E209" s="90" t="s">
        <v>716</v>
      </c>
      <c r="F209" s="90" t="s">
        <v>695</v>
      </c>
      <c r="G209" s="91" t="s">
        <v>717</v>
      </c>
      <c r="H209" s="49"/>
      <c r="I209" s="50" t="s">
        <v>888</v>
      </c>
      <c r="J209" s="34"/>
      <c r="K209"/>
    </row>
    <row r="210" spans="1:11" ht="12.75">
      <c r="A210" s="45" t="s">
        <v>713</v>
      </c>
      <c r="B210" s="51">
        <v>125</v>
      </c>
      <c r="C210" s="46" t="s">
        <v>3589</v>
      </c>
      <c r="D210" s="86" t="s">
        <v>671</v>
      </c>
      <c r="E210" s="87" t="s">
        <v>698</v>
      </c>
      <c r="F210" s="87" t="s">
        <v>699</v>
      </c>
      <c r="G210" s="88" t="s">
        <v>700</v>
      </c>
      <c r="H210" s="40"/>
      <c r="I210" s="41" t="s">
        <v>693</v>
      </c>
      <c r="J210" s="34"/>
      <c r="K210"/>
    </row>
    <row r="211" spans="1:11" ht="12.75">
      <c r="A211" s="42" t="s">
        <v>3217</v>
      </c>
      <c r="B211" s="47"/>
      <c r="C211" s="48" t="s">
        <v>3322</v>
      </c>
      <c r="D211" s="89" t="s">
        <v>889</v>
      </c>
      <c r="E211" s="90" t="s">
        <v>701</v>
      </c>
      <c r="F211" s="90" t="s">
        <v>658</v>
      </c>
      <c r="G211" s="91" t="s">
        <v>702</v>
      </c>
      <c r="H211" s="49"/>
      <c r="I211" s="50" t="s">
        <v>697</v>
      </c>
      <c r="J211" s="34"/>
      <c r="K211"/>
    </row>
    <row r="212" spans="1:11" ht="12.75">
      <c r="A212" s="45" t="s">
        <v>718</v>
      </c>
      <c r="B212" s="51">
        <v>136</v>
      </c>
      <c r="C212" s="46" t="s">
        <v>3511</v>
      </c>
      <c r="D212" s="86" t="s">
        <v>521</v>
      </c>
      <c r="E212" s="87" t="s">
        <v>719</v>
      </c>
      <c r="F212" s="87" t="s">
        <v>691</v>
      </c>
      <c r="G212" s="88" t="s">
        <v>720</v>
      </c>
      <c r="H212" s="40"/>
      <c r="I212" s="41" t="s">
        <v>890</v>
      </c>
      <c r="J212" s="34"/>
      <c r="K212"/>
    </row>
    <row r="213" spans="1:11" ht="12.75">
      <c r="A213" s="42" t="s">
        <v>3217</v>
      </c>
      <c r="B213" s="47"/>
      <c r="C213" s="48" t="s">
        <v>3322</v>
      </c>
      <c r="D213" s="89" t="s">
        <v>766</v>
      </c>
      <c r="E213" s="90" t="s">
        <v>721</v>
      </c>
      <c r="F213" s="90" t="s">
        <v>695</v>
      </c>
      <c r="G213" s="91" t="s">
        <v>722</v>
      </c>
      <c r="H213" s="49"/>
      <c r="I213" s="50" t="s">
        <v>891</v>
      </c>
      <c r="J213" s="34"/>
      <c r="K213"/>
    </row>
    <row r="214" spans="1:11" ht="12.75">
      <c r="A214" s="45" t="s">
        <v>723</v>
      </c>
      <c r="B214" s="51">
        <v>128</v>
      </c>
      <c r="C214" s="46" t="s">
        <v>3592</v>
      </c>
      <c r="D214" s="86" t="s">
        <v>521</v>
      </c>
      <c r="E214" s="87" t="s">
        <v>724</v>
      </c>
      <c r="F214" s="87" t="s">
        <v>725</v>
      </c>
      <c r="G214" s="88" t="s">
        <v>726</v>
      </c>
      <c r="H214" s="40"/>
      <c r="I214" s="41" t="s">
        <v>892</v>
      </c>
      <c r="J214" s="34"/>
      <c r="K214"/>
    </row>
    <row r="215" spans="1:11" ht="12.75">
      <c r="A215" s="42" t="s">
        <v>3217</v>
      </c>
      <c r="B215" s="47"/>
      <c r="C215" s="48" t="s">
        <v>3322</v>
      </c>
      <c r="D215" s="89" t="s">
        <v>766</v>
      </c>
      <c r="E215" s="90" t="s">
        <v>727</v>
      </c>
      <c r="F215" s="90" t="s">
        <v>728</v>
      </c>
      <c r="G215" s="91" t="s">
        <v>729</v>
      </c>
      <c r="H215" s="49"/>
      <c r="I215" s="50" t="s">
        <v>893</v>
      </c>
      <c r="J215" s="34"/>
      <c r="K215"/>
    </row>
    <row r="216" spans="1:11" ht="12.75">
      <c r="A216" s="45" t="s">
        <v>730</v>
      </c>
      <c r="B216" s="51">
        <v>135</v>
      </c>
      <c r="C216" s="46" t="s">
        <v>3515</v>
      </c>
      <c r="D216" s="86" t="s">
        <v>521</v>
      </c>
      <c r="E216" s="87" t="s">
        <v>731</v>
      </c>
      <c r="F216" s="87" t="s">
        <v>691</v>
      </c>
      <c r="G216" s="88" t="s">
        <v>732</v>
      </c>
      <c r="H216" s="40"/>
      <c r="I216" s="41" t="s">
        <v>894</v>
      </c>
      <c r="J216" s="34"/>
      <c r="K216"/>
    </row>
    <row r="217" spans="1:11" ht="12.75">
      <c r="A217" s="42" t="s">
        <v>3217</v>
      </c>
      <c r="B217" s="47"/>
      <c r="C217" s="48" t="s">
        <v>3338</v>
      </c>
      <c r="D217" s="89" t="s">
        <v>766</v>
      </c>
      <c r="E217" s="90" t="s">
        <v>733</v>
      </c>
      <c r="F217" s="90" t="s">
        <v>695</v>
      </c>
      <c r="G217" s="91" t="s">
        <v>734</v>
      </c>
      <c r="H217" s="49"/>
      <c r="I217" s="50" t="s">
        <v>895</v>
      </c>
      <c r="J217" s="34"/>
      <c r="K217"/>
    </row>
    <row r="218" spans="1:11" ht="12.75">
      <c r="A218" s="45" t="s">
        <v>735</v>
      </c>
      <c r="B218" s="51">
        <v>111</v>
      </c>
      <c r="C218" s="46" t="s">
        <v>3575</v>
      </c>
      <c r="D218" s="86" t="s">
        <v>736</v>
      </c>
      <c r="E218" s="87" t="s">
        <v>737</v>
      </c>
      <c r="F218" s="87" t="s">
        <v>738</v>
      </c>
      <c r="G218" s="88" t="s">
        <v>664</v>
      </c>
      <c r="H218" s="40"/>
      <c r="I218" s="41" t="s">
        <v>739</v>
      </c>
      <c r="J218" s="34"/>
      <c r="K218"/>
    </row>
    <row r="219" spans="1:11" ht="12.75">
      <c r="A219" s="42" t="s">
        <v>3006</v>
      </c>
      <c r="B219" s="47"/>
      <c r="C219" s="48" t="s">
        <v>3367</v>
      </c>
      <c r="D219" s="89" t="s">
        <v>771</v>
      </c>
      <c r="E219" s="90" t="s">
        <v>740</v>
      </c>
      <c r="F219" s="90" t="s">
        <v>741</v>
      </c>
      <c r="G219" s="91" t="s">
        <v>742</v>
      </c>
      <c r="H219" s="49"/>
      <c r="I219" s="50" t="s">
        <v>743</v>
      </c>
      <c r="J219" s="34"/>
      <c r="K219"/>
    </row>
    <row r="220" spans="1:11" ht="12.75">
      <c r="A220" s="45" t="s">
        <v>744</v>
      </c>
      <c r="B220" s="51">
        <v>133</v>
      </c>
      <c r="C220" s="46" t="s">
        <v>3563</v>
      </c>
      <c r="D220" s="86" t="s">
        <v>521</v>
      </c>
      <c r="E220" s="87" t="s">
        <v>745</v>
      </c>
      <c r="F220" s="87" t="s">
        <v>691</v>
      </c>
      <c r="G220" s="88" t="s">
        <v>3627</v>
      </c>
      <c r="H220" s="40"/>
      <c r="I220" s="41" t="s">
        <v>896</v>
      </c>
      <c r="J220" s="34"/>
      <c r="K220"/>
    </row>
    <row r="221" spans="1:11" ht="12.75">
      <c r="A221" s="42" t="s">
        <v>3217</v>
      </c>
      <c r="B221" s="47"/>
      <c r="C221" s="48" t="s">
        <v>3338</v>
      </c>
      <c r="D221" s="89" t="s">
        <v>766</v>
      </c>
      <c r="E221" s="90" t="s">
        <v>746</v>
      </c>
      <c r="F221" s="90" t="s">
        <v>695</v>
      </c>
      <c r="G221" s="91" t="s">
        <v>747</v>
      </c>
      <c r="H221" s="49"/>
      <c r="I221" s="50" t="s">
        <v>897</v>
      </c>
      <c r="J221" s="34"/>
      <c r="K221"/>
    </row>
    <row r="222" spans="1:11" ht="12.75">
      <c r="A222" s="45" t="s">
        <v>748</v>
      </c>
      <c r="B222" s="51">
        <v>89</v>
      </c>
      <c r="C222" s="46" t="s">
        <v>3553</v>
      </c>
      <c r="D222" s="86" t="s">
        <v>750</v>
      </c>
      <c r="E222" s="87" t="s">
        <v>751</v>
      </c>
      <c r="F222" s="87" t="s">
        <v>752</v>
      </c>
      <c r="G222" s="88" t="s">
        <v>902</v>
      </c>
      <c r="H222" s="40"/>
      <c r="I222" s="41" t="s">
        <v>903</v>
      </c>
      <c r="J222" s="34"/>
      <c r="K222"/>
    </row>
    <row r="223" spans="1:11" ht="12.75">
      <c r="A223" s="42" t="s">
        <v>3057</v>
      </c>
      <c r="B223" s="47"/>
      <c r="C223" s="48" t="s">
        <v>2782</v>
      </c>
      <c r="D223" s="89" t="s">
        <v>590</v>
      </c>
      <c r="E223" s="90" t="s">
        <v>753</v>
      </c>
      <c r="F223" s="90" t="s">
        <v>754</v>
      </c>
      <c r="G223" s="91" t="s">
        <v>1089</v>
      </c>
      <c r="H223" s="49"/>
      <c r="I223" s="50" t="s">
        <v>904</v>
      </c>
      <c r="J223" s="34"/>
      <c r="K223"/>
    </row>
    <row r="224" spans="1:11" ht="12.75">
      <c r="A224" s="45" t="s">
        <v>905</v>
      </c>
      <c r="B224" s="51">
        <v>115</v>
      </c>
      <c r="C224" s="46" t="s">
        <v>3579</v>
      </c>
      <c r="D224" s="86" t="s">
        <v>102</v>
      </c>
      <c r="E224" s="87" t="s">
        <v>755</v>
      </c>
      <c r="F224" s="87" t="s">
        <v>756</v>
      </c>
      <c r="G224" s="88" t="s">
        <v>902</v>
      </c>
      <c r="H224" s="40"/>
      <c r="I224" s="41" t="s">
        <v>906</v>
      </c>
      <c r="J224" s="34"/>
      <c r="K224"/>
    </row>
    <row r="225" spans="1:11" ht="12.75">
      <c r="A225" s="42" t="s">
        <v>3057</v>
      </c>
      <c r="B225" s="47"/>
      <c r="C225" s="48" t="s">
        <v>3065</v>
      </c>
      <c r="D225" s="89" t="s">
        <v>757</v>
      </c>
      <c r="E225" s="90" t="s">
        <v>589</v>
      </c>
      <c r="F225" s="90" t="s">
        <v>758</v>
      </c>
      <c r="G225" s="91" t="s">
        <v>1089</v>
      </c>
      <c r="H225" s="49"/>
      <c r="I225" s="50" t="s">
        <v>907</v>
      </c>
      <c r="J225" s="34"/>
      <c r="K225"/>
    </row>
    <row r="226" spans="1:11" ht="12.75">
      <c r="A226" s="45" t="s">
        <v>908</v>
      </c>
      <c r="B226" s="51">
        <v>71</v>
      </c>
      <c r="C226" s="46" t="s">
        <v>3535</v>
      </c>
      <c r="D226" s="86" t="s">
        <v>345</v>
      </c>
      <c r="E226" s="87" t="s">
        <v>346</v>
      </c>
      <c r="F226" s="87" t="s">
        <v>347</v>
      </c>
      <c r="G226" s="88" t="s">
        <v>348</v>
      </c>
      <c r="H226" s="40"/>
      <c r="I226" s="41" t="s">
        <v>349</v>
      </c>
      <c r="J226" s="34"/>
      <c r="K226"/>
    </row>
    <row r="227" spans="1:11" ht="12.75">
      <c r="A227" s="42" t="s">
        <v>3057</v>
      </c>
      <c r="B227" s="47"/>
      <c r="C227" s="48" t="s">
        <v>3184</v>
      </c>
      <c r="D227" s="89" t="s">
        <v>898</v>
      </c>
      <c r="E227" s="90" t="s">
        <v>585</v>
      </c>
      <c r="F227" s="90" t="s">
        <v>740</v>
      </c>
      <c r="G227" s="91" t="s">
        <v>749</v>
      </c>
      <c r="H227" s="49"/>
      <c r="I227" s="50" t="s">
        <v>350</v>
      </c>
      <c r="J227" s="34"/>
      <c r="K227"/>
    </row>
    <row r="228" spans="1:11" ht="12.75">
      <c r="A228" s="45" t="s">
        <v>909</v>
      </c>
      <c r="B228" s="51">
        <v>72</v>
      </c>
      <c r="C228" s="46" t="s">
        <v>3536</v>
      </c>
      <c r="D228" s="86" t="s">
        <v>761</v>
      </c>
      <c r="E228" s="87" t="s">
        <v>762</v>
      </c>
      <c r="F228" s="87" t="s">
        <v>910</v>
      </c>
      <c r="G228" s="88" t="s">
        <v>902</v>
      </c>
      <c r="H228" s="40"/>
      <c r="I228" s="41" t="s">
        <v>911</v>
      </c>
      <c r="J228" s="34"/>
      <c r="K228"/>
    </row>
    <row r="229" spans="1:11" ht="12.75">
      <c r="A229" s="42" t="s">
        <v>3057</v>
      </c>
      <c r="B229" s="47"/>
      <c r="C229" s="48" t="s">
        <v>3065</v>
      </c>
      <c r="D229" s="89" t="s">
        <v>280</v>
      </c>
      <c r="E229" s="90" t="s">
        <v>282</v>
      </c>
      <c r="F229" s="90" t="s">
        <v>1090</v>
      </c>
      <c r="G229" s="91" t="s">
        <v>1089</v>
      </c>
      <c r="H229" s="49"/>
      <c r="I229" s="50" t="s">
        <v>912</v>
      </c>
      <c r="J229" s="34"/>
      <c r="K229"/>
    </row>
    <row r="230" spans="1:11" ht="12.75">
      <c r="A230" s="45" t="s">
        <v>913</v>
      </c>
      <c r="B230" s="51">
        <v>86</v>
      </c>
      <c r="C230" s="46" t="s">
        <v>3550</v>
      </c>
      <c r="D230" s="86" t="s">
        <v>763</v>
      </c>
      <c r="E230" s="87" t="s">
        <v>764</v>
      </c>
      <c r="F230" s="87" t="s">
        <v>914</v>
      </c>
      <c r="G230" s="88" t="s">
        <v>915</v>
      </c>
      <c r="H230" s="40"/>
      <c r="I230" s="41" t="s">
        <v>916</v>
      </c>
      <c r="J230" s="34"/>
      <c r="K230"/>
    </row>
    <row r="231" spans="1:11" ht="12.75">
      <c r="A231" s="42" t="s">
        <v>3025</v>
      </c>
      <c r="B231" s="47"/>
      <c r="C231" s="48" t="s">
        <v>3053</v>
      </c>
      <c r="D231" s="89" t="s">
        <v>765</v>
      </c>
      <c r="E231" s="90" t="s">
        <v>525</v>
      </c>
      <c r="F231" s="90" t="s">
        <v>1091</v>
      </c>
      <c r="G231" s="91" t="s">
        <v>1092</v>
      </c>
      <c r="H231" s="49"/>
      <c r="I231" s="50" t="s">
        <v>917</v>
      </c>
      <c r="J231" s="34"/>
      <c r="K231"/>
    </row>
    <row r="232" spans="1:11" ht="12.75">
      <c r="A232" s="45" t="s">
        <v>918</v>
      </c>
      <c r="B232" s="51">
        <v>124</v>
      </c>
      <c r="C232" s="46" t="s">
        <v>3588</v>
      </c>
      <c r="D232" s="86" t="s">
        <v>521</v>
      </c>
      <c r="E232" s="87" t="s">
        <v>114</v>
      </c>
      <c r="F232" s="87" t="s">
        <v>919</v>
      </c>
      <c r="G232" s="88" t="s">
        <v>920</v>
      </c>
      <c r="H232" s="40"/>
      <c r="I232" s="41" t="s">
        <v>921</v>
      </c>
      <c r="J232" s="34"/>
      <c r="K232"/>
    </row>
    <row r="233" spans="1:11" ht="12.75">
      <c r="A233" s="42" t="s">
        <v>3217</v>
      </c>
      <c r="B233" s="47"/>
      <c r="C233" s="48" t="s">
        <v>3322</v>
      </c>
      <c r="D233" s="89" t="s">
        <v>766</v>
      </c>
      <c r="E233" s="90" t="s">
        <v>667</v>
      </c>
      <c r="F233" s="90" t="s">
        <v>930</v>
      </c>
      <c r="G233" s="91" t="s">
        <v>930</v>
      </c>
      <c r="H233" s="49"/>
      <c r="I233" s="50" t="s">
        <v>922</v>
      </c>
      <c r="J233" s="34"/>
      <c r="K233"/>
    </row>
    <row r="234" spans="1:11" ht="12.75">
      <c r="A234" s="45" t="s">
        <v>1093</v>
      </c>
      <c r="B234" s="51">
        <v>20</v>
      </c>
      <c r="C234" s="46" t="s">
        <v>3484</v>
      </c>
      <c r="D234" s="86" t="s">
        <v>114</v>
      </c>
      <c r="E234" s="87" t="s">
        <v>923</v>
      </c>
      <c r="F234" s="87" t="s">
        <v>914</v>
      </c>
      <c r="G234" s="88" t="s">
        <v>915</v>
      </c>
      <c r="H234" s="40"/>
      <c r="I234" s="41" t="s">
        <v>924</v>
      </c>
      <c r="J234" s="34"/>
      <c r="K234"/>
    </row>
    <row r="235" spans="1:11" ht="12.75">
      <c r="A235" s="42" t="s">
        <v>3025</v>
      </c>
      <c r="B235" s="47"/>
      <c r="C235" s="48" t="s">
        <v>3027</v>
      </c>
      <c r="D235" s="89" t="s">
        <v>774</v>
      </c>
      <c r="E235" s="90" t="s">
        <v>1094</v>
      </c>
      <c r="F235" s="90" t="s">
        <v>1091</v>
      </c>
      <c r="G235" s="91" t="s">
        <v>1092</v>
      </c>
      <c r="H235" s="49"/>
      <c r="I235" s="50" t="s">
        <v>925</v>
      </c>
      <c r="J235" s="34"/>
      <c r="K235"/>
    </row>
    <row r="236" spans="1:11" ht="12.75">
      <c r="A236" s="45" t="s">
        <v>1095</v>
      </c>
      <c r="B236" s="51">
        <v>120</v>
      </c>
      <c r="C236" s="46" t="s">
        <v>3584</v>
      </c>
      <c r="D236" s="86" t="s">
        <v>769</v>
      </c>
      <c r="E236" s="87" t="s">
        <v>926</v>
      </c>
      <c r="F236" s="87" t="s">
        <v>927</v>
      </c>
      <c r="G236" s="88" t="s">
        <v>928</v>
      </c>
      <c r="H236" s="40"/>
      <c r="I236" s="41" t="s">
        <v>929</v>
      </c>
      <c r="J236" s="34"/>
      <c r="K236"/>
    </row>
    <row r="237" spans="1:11" ht="12.75">
      <c r="A237" s="42" t="s">
        <v>3059</v>
      </c>
      <c r="B237" s="47"/>
      <c r="C237" s="48" t="s">
        <v>2787</v>
      </c>
      <c r="D237" s="89" t="s">
        <v>901</v>
      </c>
      <c r="E237" s="90" t="s">
        <v>1096</v>
      </c>
      <c r="F237" s="90" t="s">
        <v>1097</v>
      </c>
      <c r="G237" s="91" t="s">
        <v>1097</v>
      </c>
      <c r="H237" s="49"/>
      <c r="I237" s="50" t="s">
        <v>931</v>
      </c>
      <c r="J237" s="34"/>
      <c r="K237"/>
    </row>
    <row r="238" spans="1:11" ht="12.75">
      <c r="A238" s="45" t="s">
        <v>1098</v>
      </c>
      <c r="B238" s="51">
        <v>74</v>
      </c>
      <c r="C238" s="46" t="s">
        <v>3538</v>
      </c>
      <c r="D238" s="86" t="s">
        <v>770</v>
      </c>
      <c r="E238" s="87" t="s">
        <v>926</v>
      </c>
      <c r="F238" s="87" t="s">
        <v>927</v>
      </c>
      <c r="G238" s="88" t="s">
        <v>928</v>
      </c>
      <c r="H238" s="40" t="s">
        <v>359</v>
      </c>
      <c r="I238" s="41" t="s">
        <v>932</v>
      </c>
      <c r="J238" s="34"/>
      <c r="K238"/>
    </row>
    <row r="239" spans="1:11" ht="12.75">
      <c r="A239" s="42" t="s">
        <v>3059</v>
      </c>
      <c r="B239" s="47"/>
      <c r="C239" s="48" t="s">
        <v>2756</v>
      </c>
      <c r="D239" s="89" t="s">
        <v>773</v>
      </c>
      <c r="E239" s="90" t="s">
        <v>1096</v>
      </c>
      <c r="F239" s="90" t="s">
        <v>1097</v>
      </c>
      <c r="G239" s="91" t="s">
        <v>1097</v>
      </c>
      <c r="H239" s="49"/>
      <c r="I239" s="50" t="s">
        <v>933</v>
      </c>
      <c r="J239" s="34"/>
      <c r="K239"/>
    </row>
    <row r="240" spans="1:11" ht="12.75">
      <c r="A240" s="45" t="s">
        <v>1099</v>
      </c>
      <c r="B240" s="51">
        <v>137</v>
      </c>
      <c r="C240" s="46" t="s">
        <v>3490</v>
      </c>
      <c r="D240" s="86" t="s">
        <v>934</v>
      </c>
      <c r="E240" s="87" t="s">
        <v>935</v>
      </c>
      <c r="F240" s="87" t="s">
        <v>936</v>
      </c>
      <c r="G240" s="88" t="s">
        <v>937</v>
      </c>
      <c r="H240" s="40"/>
      <c r="I240" s="41" t="s">
        <v>938</v>
      </c>
      <c r="J240" s="34"/>
      <c r="K240"/>
    </row>
    <row r="241" spans="1:11" ht="12.75">
      <c r="A241" s="42" t="s">
        <v>2984</v>
      </c>
      <c r="B241" s="47"/>
      <c r="C241" s="48" t="s">
        <v>3308</v>
      </c>
      <c r="D241" s="89" t="s">
        <v>939</v>
      </c>
      <c r="E241" s="90" t="s">
        <v>940</v>
      </c>
      <c r="F241" s="90" t="s">
        <v>900</v>
      </c>
      <c r="G241" s="91" t="s">
        <v>941</v>
      </c>
      <c r="H241" s="49"/>
      <c r="I241" s="50" t="s">
        <v>942</v>
      </c>
      <c r="J241" s="34"/>
      <c r="K241"/>
    </row>
    <row r="242" spans="1:11" ht="12.75">
      <c r="A242" s="45" t="s">
        <v>1100</v>
      </c>
      <c r="B242" s="51">
        <v>57</v>
      </c>
      <c r="C242" s="46" t="s">
        <v>3521</v>
      </c>
      <c r="D242" s="86" t="s">
        <v>943</v>
      </c>
      <c r="E242" s="87" t="s">
        <v>923</v>
      </c>
      <c r="F242" s="87" t="s">
        <v>914</v>
      </c>
      <c r="G242" s="88" t="s">
        <v>915</v>
      </c>
      <c r="H242" s="40"/>
      <c r="I242" s="41" t="s">
        <v>944</v>
      </c>
      <c r="J242" s="34"/>
      <c r="K242"/>
    </row>
    <row r="243" spans="1:11" ht="12.75">
      <c r="A243" s="42" t="s">
        <v>3025</v>
      </c>
      <c r="B243" s="47"/>
      <c r="C243" s="48" t="s">
        <v>2736</v>
      </c>
      <c r="D243" s="89" t="s">
        <v>945</v>
      </c>
      <c r="E243" s="90" t="s">
        <v>1094</v>
      </c>
      <c r="F243" s="90" t="s">
        <v>1091</v>
      </c>
      <c r="G243" s="91" t="s">
        <v>1092</v>
      </c>
      <c r="H243" s="49"/>
      <c r="I243" s="50" t="s">
        <v>946</v>
      </c>
      <c r="J243" s="34"/>
      <c r="K243"/>
    </row>
    <row r="244" spans="1:11" ht="12.75">
      <c r="A244" s="45" t="s">
        <v>1101</v>
      </c>
      <c r="B244" s="51">
        <v>38</v>
      </c>
      <c r="C244" s="46" t="s">
        <v>3502</v>
      </c>
      <c r="D244" s="86" t="s">
        <v>947</v>
      </c>
      <c r="E244" s="87" t="s">
        <v>948</v>
      </c>
      <c r="F244" s="87" t="s">
        <v>910</v>
      </c>
      <c r="G244" s="88" t="s">
        <v>902</v>
      </c>
      <c r="H244" s="40"/>
      <c r="I244" s="41" t="s">
        <v>949</v>
      </c>
      <c r="J244" s="34"/>
      <c r="K244"/>
    </row>
    <row r="245" spans="1:11" ht="12.75">
      <c r="A245" s="42" t="s">
        <v>3057</v>
      </c>
      <c r="B245" s="47"/>
      <c r="C245" s="48" t="s">
        <v>3206</v>
      </c>
      <c r="D245" s="89" t="s">
        <v>950</v>
      </c>
      <c r="E245" s="90" t="s">
        <v>1102</v>
      </c>
      <c r="F245" s="90" t="s">
        <v>1090</v>
      </c>
      <c r="G245" s="91" t="s">
        <v>1089</v>
      </c>
      <c r="H245" s="49"/>
      <c r="I245" s="50" t="s">
        <v>951</v>
      </c>
      <c r="J245" s="34"/>
      <c r="K245"/>
    </row>
    <row r="246" spans="1:11" ht="12.75">
      <c r="A246" s="45" t="s">
        <v>1103</v>
      </c>
      <c r="B246" s="51">
        <v>103</v>
      </c>
      <c r="C246" s="46" t="s">
        <v>3567</v>
      </c>
      <c r="D246" s="86" t="s">
        <v>947</v>
      </c>
      <c r="E246" s="87" t="s">
        <v>948</v>
      </c>
      <c r="F246" s="87" t="s">
        <v>910</v>
      </c>
      <c r="G246" s="88" t="s">
        <v>902</v>
      </c>
      <c r="H246" s="40"/>
      <c r="I246" s="41" t="s">
        <v>949</v>
      </c>
      <c r="J246" s="34"/>
      <c r="K246"/>
    </row>
    <row r="247" spans="1:11" ht="12.75">
      <c r="A247" s="42" t="s">
        <v>3057</v>
      </c>
      <c r="B247" s="47"/>
      <c r="C247" s="48" t="s">
        <v>3206</v>
      </c>
      <c r="D247" s="89" t="s">
        <v>950</v>
      </c>
      <c r="E247" s="90" t="s">
        <v>1102</v>
      </c>
      <c r="F247" s="90" t="s">
        <v>1090</v>
      </c>
      <c r="G247" s="91" t="s">
        <v>1089</v>
      </c>
      <c r="H247" s="49"/>
      <c r="I247" s="50" t="s">
        <v>951</v>
      </c>
      <c r="J247" s="34"/>
      <c r="K247"/>
    </row>
    <row r="248" spans="1:11" ht="12.75">
      <c r="A248" s="45" t="s">
        <v>1104</v>
      </c>
      <c r="B248" s="51">
        <v>93</v>
      </c>
      <c r="C248" s="46" t="s">
        <v>3557</v>
      </c>
      <c r="D248" s="86" t="s">
        <v>952</v>
      </c>
      <c r="E248" s="87" t="s">
        <v>926</v>
      </c>
      <c r="F248" s="87" t="s">
        <v>927</v>
      </c>
      <c r="G248" s="88" t="s">
        <v>928</v>
      </c>
      <c r="H248" s="40"/>
      <c r="I248" s="41" t="s">
        <v>953</v>
      </c>
      <c r="J248" s="34"/>
      <c r="K248"/>
    </row>
    <row r="249" spans="1:11" ht="12.75">
      <c r="A249" s="42" t="s">
        <v>3059</v>
      </c>
      <c r="B249" s="47"/>
      <c r="C249" s="48" t="s">
        <v>3084</v>
      </c>
      <c r="D249" s="89" t="s">
        <v>954</v>
      </c>
      <c r="E249" s="90" t="s">
        <v>1096</v>
      </c>
      <c r="F249" s="90" t="s">
        <v>1097</v>
      </c>
      <c r="G249" s="91" t="s">
        <v>1097</v>
      </c>
      <c r="H249" s="49"/>
      <c r="I249" s="50" t="s">
        <v>955</v>
      </c>
      <c r="J249" s="34"/>
      <c r="K249"/>
    </row>
    <row r="250" spans="1:11" ht="12.75">
      <c r="A250" s="45"/>
      <c r="B250" s="51">
        <v>15</v>
      </c>
      <c r="C250" s="46" t="s">
        <v>3479</v>
      </c>
      <c r="D250" s="86" t="s">
        <v>3728</v>
      </c>
      <c r="E250" s="87" t="s">
        <v>759</v>
      </c>
      <c r="F250" s="87"/>
      <c r="G250" s="88"/>
      <c r="H250" s="193" t="s">
        <v>899</v>
      </c>
      <c r="I250" s="194"/>
      <c r="J250" s="34"/>
      <c r="K250"/>
    </row>
    <row r="251" spans="1:11" ht="12.75">
      <c r="A251" s="42" t="s">
        <v>2984</v>
      </c>
      <c r="B251" s="47"/>
      <c r="C251" s="48" t="s">
        <v>2680</v>
      </c>
      <c r="D251" s="89" t="s">
        <v>760</v>
      </c>
      <c r="E251" s="90" t="s">
        <v>3740</v>
      </c>
      <c r="F251" s="90"/>
      <c r="G251" s="91"/>
      <c r="H251" s="195"/>
      <c r="I251" s="196"/>
      <c r="J251" s="34"/>
      <c r="K251"/>
    </row>
    <row r="252" spans="1:11" ht="12.75">
      <c r="A252" s="45"/>
      <c r="B252" s="51">
        <v>41</v>
      </c>
      <c r="C252" s="46" t="s">
        <v>3505</v>
      </c>
      <c r="D252" s="86" t="s">
        <v>767</v>
      </c>
      <c r="E252" s="87"/>
      <c r="F252" s="87"/>
      <c r="G252" s="88"/>
      <c r="H252" s="193" t="s">
        <v>1105</v>
      </c>
      <c r="I252" s="194"/>
      <c r="J252" s="34"/>
      <c r="K252"/>
    </row>
    <row r="253" spans="1:11" ht="12.75">
      <c r="A253" s="42" t="s">
        <v>3006</v>
      </c>
      <c r="B253" s="47"/>
      <c r="C253" s="48" t="s">
        <v>3013</v>
      </c>
      <c r="D253" s="89" t="s">
        <v>768</v>
      </c>
      <c r="E253" s="90"/>
      <c r="F253" s="90"/>
      <c r="G253" s="91"/>
      <c r="H253" s="195"/>
      <c r="I253" s="196"/>
      <c r="J253" s="34"/>
      <c r="K253"/>
    </row>
    <row r="254" spans="1:11" ht="12.75">
      <c r="A254" s="45"/>
      <c r="B254" s="51">
        <v>25</v>
      </c>
      <c r="C254" s="46" t="s">
        <v>3489</v>
      </c>
      <c r="D254" s="86" t="s">
        <v>772</v>
      </c>
      <c r="E254" s="87"/>
      <c r="F254" s="87"/>
      <c r="G254" s="88"/>
      <c r="H254" s="193" t="s">
        <v>899</v>
      </c>
      <c r="I254" s="194"/>
      <c r="J254" s="34"/>
      <c r="K254"/>
    </row>
    <row r="255" spans="1:11" ht="12.75">
      <c r="A255" s="42" t="s">
        <v>2998</v>
      </c>
      <c r="B255" s="47"/>
      <c r="C255" s="48" t="s">
        <v>2696</v>
      </c>
      <c r="D255" s="89" t="s">
        <v>900</v>
      </c>
      <c r="E255" s="90"/>
      <c r="F255" s="90"/>
      <c r="G255" s="91"/>
      <c r="H255" s="195"/>
      <c r="I255" s="196"/>
      <c r="J255" s="34"/>
      <c r="K255"/>
    </row>
    <row r="256" spans="1:11" ht="12.75">
      <c r="A256" s="45"/>
      <c r="B256" s="51">
        <v>30</v>
      </c>
      <c r="C256" s="46" t="s">
        <v>3494</v>
      </c>
      <c r="D256" s="86"/>
      <c r="E256" s="87"/>
      <c r="F256" s="87"/>
      <c r="G256" s="88"/>
      <c r="H256" s="193" t="s">
        <v>956</v>
      </c>
      <c r="I256" s="194"/>
      <c r="J256" s="34"/>
      <c r="K256"/>
    </row>
    <row r="257" spans="1:11" ht="12.75">
      <c r="A257" s="42" t="s">
        <v>2984</v>
      </c>
      <c r="B257" s="47"/>
      <c r="C257" s="48" t="s">
        <v>2703</v>
      </c>
      <c r="D257" s="89"/>
      <c r="E257" s="90"/>
      <c r="F257" s="90"/>
      <c r="G257" s="91"/>
      <c r="H257" s="195"/>
      <c r="I257" s="196"/>
      <c r="J257" s="34"/>
      <c r="K257"/>
    </row>
    <row r="258" spans="1:11" ht="12.75">
      <c r="A258" s="45"/>
      <c r="B258" s="51">
        <v>34</v>
      </c>
      <c r="C258" s="46" t="s">
        <v>3498</v>
      </c>
      <c r="D258" s="86"/>
      <c r="E258" s="87"/>
      <c r="F258" s="87"/>
      <c r="G258" s="88"/>
      <c r="H258" s="193" t="s">
        <v>957</v>
      </c>
      <c r="I258" s="194"/>
      <c r="J258" s="34"/>
      <c r="K258"/>
    </row>
    <row r="259" spans="1:11" ht="12.75">
      <c r="A259" s="42" t="s">
        <v>3057</v>
      </c>
      <c r="B259" s="47"/>
      <c r="C259" s="48" t="s">
        <v>3065</v>
      </c>
      <c r="D259" s="89"/>
      <c r="E259" s="90"/>
      <c r="F259" s="90"/>
      <c r="G259" s="91"/>
      <c r="H259" s="195"/>
      <c r="I259" s="196"/>
      <c r="J259" s="34"/>
      <c r="K259"/>
    </row>
    <row r="260" spans="1:11" ht="12.75">
      <c r="A260" s="45"/>
      <c r="B260" s="51">
        <v>70</v>
      </c>
      <c r="C260" s="46" t="s">
        <v>3534</v>
      </c>
      <c r="D260" s="86"/>
      <c r="E260" s="87"/>
      <c r="F260" s="87"/>
      <c r="G260" s="88"/>
      <c r="H260" s="193" t="s">
        <v>958</v>
      </c>
      <c r="I260" s="194"/>
      <c r="J260" s="34"/>
      <c r="K260"/>
    </row>
    <row r="261" spans="1:11" ht="12.75">
      <c r="A261" s="42" t="s">
        <v>3057</v>
      </c>
      <c r="B261" s="47"/>
      <c r="C261" s="48" t="s">
        <v>3206</v>
      </c>
      <c r="D261" s="89"/>
      <c r="E261" s="90"/>
      <c r="F261" s="90"/>
      <c r="G261" s="91"/>
      <c r="H261" s="195"/>
      <c r="I261" s="196"/>
      <c r="J261" s="34"/>
      <c r="K261"/>
    </row>
    <row r="262" spans="1:11" ht="12.75">
      <c r="A262" s="45"/>
      <c r="B262" s="51">
        <v>126</v>
      </c>
      <c r="C262" s="46" t="s">
        <v>3590</v>
      </c>
      <c r="D262" s="86"/>
      <c r="E262" s="87"/>
      <c r="F262" s="87"/>
      <c r="G262" s="88"/>
      <c r="H262" s="193" t="s">
        <v>957</v>
      </c>
      <c r="I262" s="194"/>
      <c r="J262" s="34"/>
      <c r="K262"/>
    </row>
    <row r="263" spans="1:11" ht="12.75">
      <c r="A263" s="42" t="s">
        <v>3217</v>
      </c>
      <c r="B263" s="47"/>
      <c r="C263" s="48" t="s">
        <v>3330</v>
      </c>
      <c r="D263" s="89"/>
      <c r="E263" s="90"/>
      <c r="F263" s="90"/>
      <c r="G263" s="91"/>
      <c r="H263" s="195"/>
      <c r="I263" s="196"/>
      <c r="J263" s="34"/>
      <c r="K263"/>
    </row>
  </sheetData>
  <sheetProtection/>
  <mergeCells count="4">
    <mergeCell ref="D6:G6"/>
    <mergeCell ref="A2:I2"/>
    <mergeCell ref="A3:I3"/>
    <mergeCell ref="A4:I4"/>
  </mergeCells>
  <printOptions horizontalCentered="1"/>
  <pageMargins left="0" right="0" top="0" bottom="0" header="0" footer="0"/>
  <pageSetup horizontalDpi="360" verticalDpi="360" orientation="portrait" paperSize="9" r:id="rId1"/>
  <rowBreaks count="2" manualBreakCount="2">
    <brk id="65" max="8" man="1"/>
    <brk id="1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Y263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7.140625" style="30" customWidth="1"/>
    <col min="2" max="2" width="4.28125" style="152" customWidth="1"/>
    <col min="3" max="3" width="21.7109375" style="30" bestFit="1" customWidth="1"/>
    <col min="4" max="17" width="6.7109375" style="92" customWidth="1"/>
    <col min="18" max="18" width="8.7109375" style="30" customWidth="1"/>
    <col min="19" max="19" width="14.00390625" style="30" customWidth="1"/>
    <col min="20" max="20" width="3.57421875" style="30" customWidth="1"/>
    <col min="21" max="21" width="10.28125" style="80" customWidth="1"/>
    <col min="22" max="22" width="10.28125" style="0" customWidth="1"/>
    <col min="23" max="23" width="11.00390625" style="0" bestFit="1" customWidth="1"/>
  </cols>
  <sheetData>
    <row r="1" spans="1:22" ht="6.75" customHeight="1">
      <c r="A1" s="38"/>
      <c r="B1" s="81"/>
      <c r="C1" s="37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37"/>
      <c r="S1" s="37"/>
      <c r="U1" s="113"/>
      <c r="V1" s="109"/>
    </row>
    <row r="2" spans="1:22" ht="15.75">
      <c r="A2" s="285" t="str">
        <f>Startlist!A1</f>
        <v>54. Saaremaa Rally 2021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U2" s="113"/>
      <c r="V2" s="109"/>
    </row>
    <row r="3" spans="1:22" ht="15">
      <c r="A3" s="287" t="str">
        <f>Startlist!$F2</f>
        <v>October 08-09, 2021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U3" s="113"/>
      <c r="V3" s="109"/>
    </row>
    <row r="4" spans="1:22" ht="15">
      <c r="A4" s="287" t="str">
        <f>Startlist!$F3</f>
        <v>Saaremaa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U4" s="113"/>
      <c r="V4" s="109"/>
    </row>
    <row r="5" spans="1:22" ht="13.5" customHeight="1">
      <c r="A5" s="117" t="s">
        <v>2923</v>
      </c>
      <c r="B5" s="149"/>
      <c r="C5" s="29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29"/>
      <c r="S5" s="116"/>
      <c r="U5" s="113"/>
      <c r="V5" s="109"/>
    </row>
    <row r="6" spans="1:22" ht="12.75">
      <c r="A6" s="24" t="s">
        <v>2933</v>
      </c>
      <c r="B6" s="150" t="s">
        <v>2934</v>
      </c>
      <c r="C6" s="20" t="s">
        <v>2935</v>
      </c>
      <c r="D6" s="282" t="s">
        <v>2958</v>
      </c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4"/>
      <c r="R6" s="19" t="s">
        <v>2943</v>
      </c>
      <c r="S6" s="19" t="s">
        <v>2953</v>
      </c>
      <c r="U6" s="123"/>
      <c r="V6" s="123"/>
    </row>
    <row r="7" spans="1:22" ht="12.75">
      <c r="A7" s="23" t="s">
        <v>2955</v>
      </c>
      <c r="B7" s="151"/>
      <c r="C7" s="21" t="s">
        <v>2931</v>
      </c>
      <c r="D7" s="83" t="s">
        <v>2936</v>
      </c>
      <c r="E7" s="84" t="s">
        <v>2937</v>
      </c>
      <c r="F7" s="84" t="s">
        <v>2938</v>
      </c>
      <c r="G7" s="84" t="s">
        <v>2939</v>
      </c>
      <c r="H7" s="84" t="s">
        <v>2940</v>
      </c>
      <c r="I7" s="84" t="s">
        <v>2941</v>
      </c>
      <c r="J7" s="84" t="s">
        <v>2980</v>
      </c>
      <c r="K7" s="84" t="s">
        <v>3123</v>
      </c>
      <c r="L7" s="84" t="s">
        <v>3124</v>
      </c>
      <c r="M7" s="85">
        <v>10</v>
      </c>
      <c r="N7" s="84" t="s">
        <v>2914</v>
      </c>
      <c r="O7" s="84" t="s">
        <v>2915</v>
      </c>
      <c r="P7" s="84" t="s">
        <v>2916</v>
      </c>
      <c r="Q7" s="85">
        <v>14</v>
      </c>
      <c r="R7" s="22"/>
      <c r="S7" s="23" t="s">
        <v>2954</v>
      </c>
      <c r="U7" s="113"/>
      <c r="V7" s="109"/>
    </row>
    <row r="8" spans="1:25" ht="12.75">
      <c r="A8" s="45" t="s">
        <v>3376</v>
      </c>
      <c r="B8" s="51">
        <v>1</v>
      </c>
      <c r="C8" s="46" t="s">
        <v>3377</v>
      </c>
      <c r="D8" s="86" t="s">
        <v>3378</v>
      </c>
      <c r="E8" s="87" t="s">
        <v>3379</v>
      </c>
      <c r="F8" s="87" t="s">
        <v>3380</v>
      </c>
      <c r="G8" s="87" t="s">
        <v>3381</v>
      </c>
      <c r="H8" s="87" t="s">
        <v>1107</v>
      </c>
      <c r="I8" s="87" t="s">
        <v>1108</v>
      </c>
      <c r="J8" s="87" t="s">
        <v>1109</v>
      </c>
      <c r="K8" s="87" t="s">
        <v>238</v>
      </c>
      <c r="L8" s="87" t="s">
        <v>1824</v>
      </c>
      <c r="M8" s="87" t="s">
        <v>1825</v>
      </c>
      <c r="N8" s="87" t="s">
        <v>1826</v>
      </c>
      <c r="O8" s="87" t="s">
        <v>1827</v>
      </c>
      <c r="P8" s="87" t="s">
        <v>2099</v>
      </c>
      <c r="Q8" s="88" t="s">
        <v>2100</v>
      </c>
      <c r="R8" s="40"/>
      <c r="S8" s="41" t="s">
        <v>2101</v>
      </c>
      <c r="T8" s="34"/>
      <c r="U8" s="123"/>
      <c r="V8" s="123"/>
      <c r="Y8" s="122"/>
    </row>
    <row r="9" spans="1:22" ht="12.75">
      <c r="A9" s="42" t="s">
        <v>2984</v>
      </c>
      <c r="B9" s="47"/>
      <c r="C9" s="48" t="s">
        <v>2921</v>
      </c>
      <c r="D9" s="89" t="s">
        <v>3383</v>
      </c>
      <c r="E9" s="90" t="s">
        <v>3383</v>
      </c>
      <c r="F9" s="90" t="s">
        <v>3383</v>
      </c>
      <c r="G9" s="90" t="s">
        <v>3384</v>
      </c>
      <c r="H9" s="90" t="s">
        <v>3383</v>
      </c>
      <c r="I9" s="90" t="s">
        <v>1110</v>
      </c>
      <c r="J9" s="90" t="s">
        <v>3383</v>
      </c>
      <c r="K9" s="90" t="s">
        <v>3394</v>
      </c>
      <c r="L9" s="90" t="s">
        <v>3383</v>
      </c>
      <c r="M9" s="90" t="s">
        <v>3383</v>
      </c>
      <c r="N9" s="90" t="s">
        <v>3394</v>
      </c>
      <c r="O9" s="90" t="s">
        <v>1828</v>
      </c>
      <c r="P9" s="90" t="s">
        <v>1506</v>
      </c>
      <c r="Q9" s="91" t="s">
        <v>3383</v>
      </c>
      <c r="R9" s="49"/>
      <c r="S9" s="50" t="s">
        <v>3385</v>
      </c>
      <c r="T9" s="34"/>
      <c r="U9"/>
      <c r="V9" s="122"/>
    </row>
    <row r="10" spans="1:22" ht="12.75">
      <c r="A10" s="45" t="s">
        <v>3386</v>
      </c>
      <c r="B10" s="51">
        <v>5</v>
      </c>
      <c r="C10" s="46" t="s">
        <v>3387</v>
      </c>
      <c r="D10" s="86" t="s">
        <v>3388</v>
      </c>
      <c r="E10" s="87" t="s">
        <v>3389</v>
      </c>
      <c r="F10" s="87" t="s">
        <v>3390</v>
      </c>
      <c r="G10" s="87" t="s">
        <v>3391</v>
      </c>
      <c r="H10" s="87" t="s">
        <v>1111</v>
      </c>
      <c r="I10" s="87" t="s">
        <v>321</v>
      </c>
      <c r="J10" s="87" t="s">
        <v>1109</v>
      </c>
      <c r="K10" s="87" t="s">
        <v>463</v>
      </c>
      <c r="L10" s="87" t="s">
        <v>1829</v>
      </c>
      <c r="M10" s="87" t="s">
        <v>1940</v>
      </c>
      <c r="N10" s="87" t="s">
        <v>1830</v>
      </c>
      <c r="O10" s="87" t="s">
        <v>1831</v>
      </c>
      <c r="P10" s="87" t="s">
        <v>2102</v>
      </c>
      <c r="Q10" s="88" t="s">
        <v>2103</v>
      </c>
      <c r="R10" s="40"/>
      <c r="S10" s="41" t="s">
        <v>2104</v>
      </c>
      <c r="T10" s="34"/>
      <c r="U10" s="122"/>
      <c r="V10" s="122"/>
    </row>
    <row r="11" spans="1:21" ht="12.75">
      <c r="A11" s="42" t="s">
        <v>2985</v>
      </c>
      <c r="B11" s="47"/>
      <c r="C11" s="48" t="s">
        <v>3280</v>
      </c>
      <c r="D11" s="89" t="s">
        <v>3393</v>
      </c>
      <c r="E11" s="90" t="s">
        <v>3394</v>
      </c>
      <c r="F11" s="90" t="s">
        <v>3394</v>
      </c>
      <c r="G11" s="90" t="s">
        <v>3395</v>
      </c>
      <c r="H11" s="90" t="s">
        <v>3394</v>
      </c>
      <c r="I11" s="90" t="s">
        <v>3383</v>
      </c>
      <c r="J11" s="90" t="s">
        <v>3383</v>
      </c>
      <c r="K11" s="90" t="s">
        <v>3393</v>
      </c>
      <c r="L11" s="90" t="s">
        <v>3393</v>
      </c>
      <c r="M11" s="90" t="s">
        <v>3393</v>
      </c>
      <c r="N11" s="90" t="s">
        <v>3393</v>
      </c>
      <c r="O11" s="90" t="s">
        <v>3395</v>
      </c>
      <c r="P11" s="90" t="s">
        <v>3424</v>
      </c>
      <c r="Q11" s="91" t="s">
        <v>3394</v>
      </c>
      <c r="R11" s="49"/>
      <c r="S11" s="50" t="s">
        <v>2105</v>
      </c>
      <c r="T11" s="34"/>
      <c r="U11"/>
    </row>
    <row r="12" spans="1:21" ht="12.75">
      <c r="A12" s="45" t="s">
        <v>3397</v>
      </c>
      <c r="B12" s="51">
        <v>9</v>
      </c>
      <c r="C12" s="46" t="s">
        <v>3407</v>
      </c>
      <c r="D12" s="86" t="s">
        <v>3408</v>
      </c>
      <c r="E12" s="87" t="s">
        <v>3409</v>
      </c>
      <c r="F12" s="87" t="s">
        <v>3410</v>
      </c>
      <c r="G12" s="87" t="s">
        <v>3411</v>
      </c>
      <c r="H12" s="87" t="s">
        <v>1115</v>
      </c>
      <c r="I12" s="87" t="s">
        <v>1116</v>
      </c>
      <c r="J12" s="87" t="s">
        <v>1117</v>
      </c>
      <c r="K12" s="87" t="s">
        <v>3746</v>
      </c>
      <c r="L12" s="87" t="s">
        <v>1835</v>
      </c>
      <c r="M12" s="87" t="s">
        <v>1836</v>
      </c>
      <c r="N12" s="87" t="s">
        <v>1837</v>
      </c>
      <c r="O12" s="87" t="s">
        <v>1827</v>
      </c>
      <c r="P12" s="87" t="s">
        <v>2106</v>
      </c>
      <c r="Q12" s="88" t="s">
        <v>2107</v>
      </c>
      <c r="R12" s="40"/>
      <c r="S12" s="41" t="s">
        <v>2108</v>
      </c>
      <c r="T12" s="34"/>
      <c r="U12" s="121"/>
    </row>
    <row r="13" spans="1:23" ht="12.75">
      <c r="A13" s="42" t="s">
        <v>2985</v>
      </c>
      <c r="B13" s="47"/>
      <c r="C13" s="48" t="s">
        <v>3264</v>
      </c>
      <c r="D13" s="89" t="s">
        <v>3413</v>
      </c>
      <c r="E13" s="90" t="s">
        <v>3404</v>
      </c>
      <c r="F13" s="90" t="s">
        <v>3393</v>
      </c>
      <c r="G13" s="90" t="s">
        <v>3414</v>
      </c>
      <c r="H13" s="90" t="s">
        <v>3413</v>
      </c>
      <c r="I13" s="90" t="s">
        <v>3413</v>
      </c>
      <c r="J13" s="90" t="s">
        <v>3404</v>
      </c>
      <c r="K13" s="90" t="s">
        <v>3404</v>
      </c>
      <c r="L13" s="90" t="s">
        <v>3404</v>
      </c>
      <c r="M13" s="90" t="s">
        <v>3404</v>
      </c>
      <c r="N13" s="90" t="s">
        <v>3404</v>
      </c>
      <c r="O13" s="90" t="s">
        <v>3414</v>
      </c>
      <c r="P13" s="90" t="s">
        <v>3395</v>
      </c>
      <c r="Q13" s="91" t="s">
        <v>3393</v>
      </c>
      <c r="R13" s="49"/>
      <c r="S13" s="50" t="s">
        <v>2109</v>
      </c>
      <c r="T13" s="34"/>
      <c r="U13" s="121"/>
      <c r="W13" s="118"/>
    </row>
    <row r="14" spans="1:23" ht="12.75">
      <c r="A14" s="45" t="s">
        <v>3406</v>
      </c>
      <c r="B14" s="51">
        <v>2</v>
      </c>
      <c r="C14" s="46" t="s">
        <v>3417</v>
      </c>
      <c r="D14" s="86" t="s">
        <v>3418</v>
      </c>
      <c r="E14" s="87" t="s">
        <v>3419</v>
      </c>
      <c r="F14" s="87" t="s">
        <v>3420</v>
      </c>
      <c r="G14" s="87" t="s">
        <v>3421</v>
      </c>
      <c r="H14" s="87" t="s">
        <v>1118</v>
      </c>
      <c r="I14" s="87" t="s">
        <v>1119</v>
      </c>
      <c r="J14" s="87" t="s">
        <v>1120</v>
      </c>
      <c r="K14" s="87" t="s">
        <v>3738</v>
      </c>
      <c r="L14" s="87" t="s">
        <v>1838</v>
      </c>
      <c r="M14" s="87" t="s">
        <v>556</v>
      </c>
      <c r="N14" s="87" t="s">
        <v>1839</v>
      </c>
      <c r="O14" s="87" t="s">
        <v>82</v>
      </c>
      <c r="P14" s="87" t="s">
        <v>2113</v>
      </c>
      <c r="Q14" s="88" t="s">
        <v>2114</v>
      </c>
      <c r="R14" s="40"/>
      <c r="S14" s="41" t="s">
        <v>2115</v>
      </c>
      <c r="T14" s="34"/>
      <c r="U14"/>
      <c r="W14" s="118"/>
    </row>
    <row r="15" spans="1:21" ht="12.75">
      <c r="A15" s="42" t="s">
        <v>2985</v>
      </c>
      <c r="B15" s="47"/>
      <c r="C15" s="48" t="s">
        <v>2653</v>
      </c>
      <c r="D15" s="89" t="s">
        <v>3423</v>
      </c>
      <c r="E15" s="90" t="s">
        <v>3423</v>
      </c>
      <c r="F15" s="90" t="s">
        <v>3413</v>
      </c>
      <c r="G15" s="90" t="s">
        <v>3424</v>
      </c>
      <c r="H15" s="90" t="s">
        <v>3423</v>
      </c>
      <c r="I15" s="90" t="s">
        <v>1125</v>
      </c>
      <c r="J15" s="90" t="s">
        <v>3423</v>
      </c>
      <c r="K15" s="90" t="s">
        <v>3413</v>
      </c>
      <c r="L15" s="90" t="s">
        <v>3423</v>
      </c>
      <c r="M15" s="90" t="s">
        <v>3413</v>
      </c>
      <c r="N15" s="90" t="s">
        <v>3423</v>
      </c>
      <c r="O15" s="90" t="s">
        <v>3424</v>
      </c>
      <c r="P15" s="90" t="s">
        <v>3441</v>
      </c>
      <c r="Q15" s="91" t="s">
        <v>3404</v>
      </c>
      <c r="R15" s="49"/>
      <c r="S15" s="50" t="s">
        <v>2116</v>
      </c>
      <c r="T15" s="34"/>
      <c r="U15"/>
    </row>
    <row r="16" spans="1:25" ht="12.75">
      <c r="A16" s="45" t="s">
        <v>3416</v>
      </c>
      <c r="B16" s="51">
        <v>8</v>
      </c>
      <c r="C16" s="46" t="s">
        <v>3436</v>
      </c>
      <c r="D16" s="86" t="s">
        <v>3437</v>
      </c>
      <c r="E16" s="87" t="s">
        <v>3438</v>
      </c>
      <c r="F16" s="87" t="s">
        <v>3420</v>
      </c>
      <c r="G16" s="87" t="s">
        <v>3439</v>
      </c>
      <c r="H16" s="87" t="s">
        <v>1121</v>
      </c>
      <c r="I16" s="87" t="s">
        <v>1122</v>
      </c>
      <c r="J16" s="87" t="s">
        <v>1123</v>
      </c>
      <c r="K16" s="87" t="s">
        <v>1124</v>
      </c>
      <c r="L16" s="87" t="s">
        <v>1840</v>
      </c>
      <c r="M16" s="87" t="s">
        <v>1841</v>
      </c>
      <c r="N16" s="87" t="s">
        <v>1842</v>
      </c>
      <c r="O16" s="87" t="s">
        <v>1843</v>
      </c>
      <c r="P16" s="87" t="s">
        <v>2117</v>
      </c>
      <c r="Q16" s="88" t="s">
        <v>2118</v>
      </c>
      <c r="R16" s="40"/>
      <c r="S16" s="41" t="s">
        <v>2119</v>
      </c>
      <c r="T16" s="34"/>
      <c r="U16"/>
      <c r="W16" s="122"/>
      <c r="Y16" s="122"/>
    </row>
    <row r="17" spans="1:25" ht="12.75">
      <c r="A17" s="42" t="s">
        <v>2985</v>
      </c>
      <c r="B17" s="47"/>
      <c r="C17" s="48" t="s">
        <v>2653</v>
      </c>
      <c r="D17" s="89" t="s">
        <v>3433</v>
      </c>
      <c r="E17" s="90" t="s">
        <v>3442</v>
      </c>
      <c r="F17" s="90" t="s">
        <v>3413</v>
      </c>
      <c r="G17" s="90" t="s">
        <v>3442</v>
      </c>
      <c r="H17" s="90" t="s">
        <v>3442</v>
      </c>
      <c r="I17" s="90" t="s">
        <v>3441</v>
      </c>
      <c r="J17" s="90" t="s">
        <v>3413</v>
      </c>
      <c r="K17" s="90" t="s">
        <v>3423</v>
      </c>
      <c r="L17" s="90" t="s">
        <v>3413</v>
      </c>
      <c r="M17" s="90" t="s">
        <v>3423</v>
      </c>
      <c r="N17" s="90" t="s">
        <v>3413</v>
      </c>
      <c r="O17" s="90" t="s">
        <v>3423</v>
      </c>
      <c r="P17" s="90" t="s">
        <v>3414</v>
      </c>
      <c r="Q17" s="91" t="s">
        <v>3413</v>
      </c>
      <c r="R17" s="49"/>
      <c r="S17" s="50" t="s">
        <v>2120</v>
      </c>
      <c r="T17" s="34"/>
      <c r="U17"/>
      <c r="W17" s="122"/>
      <c r="Y17" s="122"/>
    </row>
    <row r="18" spans="1:25" ht="12.75">
      <c r="A18" s="45" t="s">
        <v>2121</v>
      </c>
      <c r="B18" s="51">
        <v>12</v>
      </c>
      <c r="C18" s="46" t="s">
        <v>3445</v>
      </c>
      <c r="D18" s="86" t="s">
        <v>3446</v>
      </c>
      <c r="E18" s="87" t="s">
        <v>3447</v>
      </c>
      <c r="F18" s="87" t="s">
        <v>3448</v>
      </c>
      <c r="G18" s="87" t="s">
        <v>3449</v>
      </c>
      <c r="H18" s="87" t="s">
        <v>1126</v>
      </c>
      <c r="I18" s="87" t="s">
        <v>1127</v>
      </c>
      <c r="J18" s="87" t="s">
        <v>1128</v>
      </c>
      <c r="K18" s="87" t="s">
        <v>1129</v>
      </c>
      <c r="L18" s="87" t="s">
        <v>1844</v>
      </c>
      <c r="M18" s="87" t="s">
        <v>1845</v>
      </c>
      <c r="N18" s="87" t="s">
        <v>1846</v>
      </c>
      <c r="O18" s="87" t="s">
        <v>480</v>
      </c>
      <c r="P18" s="87" t="s">
        <v>2122</v>
      </c>
      <c r="Q18" s="88" t="s">
        <v>2123</v>
      </c>
      <c r="R18" s="40"/>
      <c r="S18" s="41" t="s">
        <v>2124</v>
      </c>
      <c r="T18" s="34"/>
      <c r="U18"/>
      <c r="W18" s="122"/>
      <c r="Y18" s="122"/>
    </row>
    <row r="19" spans="1:21" ht="12.75">
      <c r="A19" s="42" t="s">
        <v>3006</v>
      </c>
      <c r="B19" s="47"/>
      <c r="C19" s="48" t="s">
        <v>3013</v>
      </c>
      <c r="D19" s="89" t="s">
        <v>3452</v>
      </c>
      <c r="E19" s="90" t="s">
        <v>3452</v>
      </c>
      <c r="F19" s="90" t="s">
        <v>3451</v>
      </c>
      <c r="G19" s="90" t="s">
        <v>3453</v>
      </c>
      <c r="H19" s="90" t="s">
        <v>3452</v>
      </c>
      <c r="I19" s="90" t="s">
        <v>1506</v>
      </c>
      <c r="J19" s="90" t="s">
        <v>3451</v>
      </c>
      <c r="K19" s="90" t="s">
        <v>3452</v>
      </c>
      <c r="L19" s="90" t="s">
        <v>3453</v>
      </c>
      <c r="M19" s="90" t="s">
        <v>3451</v>
      </c>
      <c r="N19" s="90" t="s">
        <v>3451</v>
      </c>
      <c r="O19" s="90" t="s">
        <v>3453</v>
      </c>
      <c r="P19" s="90" t="s">
        <v>3451</v>
      </c>
      <c r="Q19" s="91" t="s">
        <v>3451</v>
      </c>
      <c r="R19" s="49"/>
      <c r="S19" s="50" t="s">
        <v>2125</v>
      </c>
      <c r="T19" s="34"/>
      <c r="U19"/>
    </row>
    <row r="20" spans="1:21" ht="12.75">
      <c r="A20" s="45" t="s">
        <v>2126</v>
      </c>
      <c r="B20" s="51">
        <v>6</v>
      </c>
      <c r="C20" s="46" t="s">
        <v>3477</v>
      </c>
      <c r="D20" s="86" t="s">
        <v>43</v>
      </c>
      <c r="E20" s="87" t="s">
        <v>3617</v>
      </c>
      <c r="F20" s="87" t="s">
        <v>44</v>
      </c>
      <c r="G20" s="87" t="s">
        <v>45</v>
      </c>
      <c r="H20" s="87" t="s">
        <v>1149</v>
      </c>
      <c r="I20" s="87" t="s">
        <v>1150</v>
      </c>
      <c r="J20" s="87" t="s">
        <v>1151</v>
      </c>
      <c r="K20" s="87" t="s">
        <v>1152</v>
      </c>
      <c r="L20" s="87" t="s">
        <v>1857</v>
      </c>
      <c r="M20" s="87" t="s">
        <v>1858</v>
      </c>
      <c r="N20" s="87" t="s">
        <v>1859</v>
      </c>
      <c r="O20" s="87" t="s">
        <v>1860</v>
      </c>
      <c r="P20" s="87" t="s">
        <v>2127</v>
      </c>
      <c r="Q20" s="88" t="s">
        <v>2128</v>
      </c>
      <c r="R20" s="40" t="s">
        <v>46</v>
      </c>
      <c r="S20" s="41" t="s">
        <v>2129</v>
      </c>
      <c r="T20" s="34"/>
      <c r="U20"/>
    </row>
    <row r="21" spans="1:23" ht="12.75">
      <c r="A21" s="42" t="s">
        <v>2985</v>
      </c>
      <c r="B21" s="47"/>
      <c r="C21" s="48" t="s">
        <v>2664</v>
      </c>
      <c r="D21" s="89" t="s">
        <v>3442</v>
      </c>
      <c r="E21" s="90" t="s">
        <v>48</v>
      </c>
      <c r="F21" s="90" t="s">
        <v>3441</v>
      </c>
      <c r="G21" s="90" t="s">
        <v>49</v>
      </c>
      <c r="H21" s="90" t="s">
        <v>3433</v>
      </c>
      <c r="I21" s="90" t="s">
        <v>1144</v>
      </c>
      <c r="J21" s="90" t="s">
        <v>3441</v>
      </c>
      <c r="K21" s="90" t="s">
        <v>49</v>
      </c>
      <c r="L21" s="90" t="s">
        <v>3442</v>
      </c>
      <c r="M21" s="90" t="s">
        <v>3441</v>
      </c>
      <c r="N21" s="90" t="s">
        <v>3441</v>
      </c>
      <c r="O21" s="90" t="s">
        <v>49</v>
      </c>
      <c r="P21" s="90" t="s">
        <v>2130</v>
      </c>
      <c r="Q21" s="91" t="s">
        <v>3423</v>
      </c>
      <c r="R21" s="49"/>
      <c r="S21" s="50" t="s">
        <v>2131</v>
      </c>
      <c r="T21" s="34"/>
      <c r="U21"/>
      <c r="W21" s="122"/>
    </row>
    <row r="22" spans="1:23" ht="12.75">
      <c r="A22" s="45" t="s">
        <v>1130</v>
      </c>
      <c r="B22" s="51">
        <v>14</v>
      </c>
      <c r="C22" s="46" t="s">
        <v>3478</v>
      </c>
      <c r="D22" s="86" t="s">
        <v>3596</v>
      </c>
      <c r="E22" s="87" t="s">
        <v>3597</v>
      </c>
      <c r="F22" s="87" t="s">
        <v>3598</v>
      </c>
      <c r="G22" s="87" t="s">
        <v>3599</v>
      </c>
      <c r="H22" s="87" t="s">
        <v>1131</v>
      </c>
      <c r="I22" s="87" t="s">
        <v>1132</v>
      </c>
      <c r="J22" s="87" t="s">
        <v>1133</v>
      </c>
      <c r="K22" s="87" t="s">
        <v>1129</v>
      </c>
      <c r="L22" s="87" t="s">
        <v>1847</v>
      </c>
      <c r="M22" s="87" t="s">
        <v>1848</v>
      </c>
      <c r="N22" s="87" t="s">
        <v>1849</v>
      </c>
      <c r="O22" s="87" t="s">
        <v>480</v>
      </c>
      <c r="P22" s="87" t="s">
        <v>2132</v>
      </c>
      <c r="Q22" s="88" t="s">
        <v>2133</v>
      </c>
      <c r="R22" s="40"/>
      <c r="S22" s="41" t="s">
        <v>2134</v>
      </c>
      <c r="T22" s="34"/>
      <c r="U22"/>
      <c r="W22" s="122"/>
    </row>
    <row r="23" spans="1:23" ht="12.75">
      <c r="A23" s="42" t="s">
        <v>3006</v>
      </c>
      <c r="B23" s="47"/>
      <c r="C23" s="48" t="s">
        <v>3366</v>
      </c>
      <c r="D23" s="89" t="s">
        <v>3601</v>
      </c>
      <c r="E23" s="90" t="s">
        <v>3602</v>
      </c>
      <c r="F23" s="90" t="s">
        <v>3603</v>
      </c>
      <c r="G23" s="90" t="s">
        <v>3601</v>
      </c>
      <c r="H23" s="90" t="s">
        <v>3700</v>
      </c>
      <c r="I23" s="90" t="s">
        <v>3631</v>
      </c>
      <c r="J23" s="90" t="s">
        <v>3601</v>
      </c>
      <c r="K23" s="90" t="s">
        <v>3452</v>
      </c>
      <c r="L23" s="90" t="s">
        <v>3630</v>
      </c>
      <c r="M23" s="90" t="s">
        <v>1638</v>
      </c>
      <c r="N23" s="90" t="s">
        <v>3631</v>
      </c>
      <c r="O23" s="90" t="s">
        <v>3453</v>
      </c>
      <c r="P23" s="90" t="s">
        <v>3601</v>
      </c>
      <c r="Q23" s="91" t="s">
        <v>3630</v>
      </c>
      <c r="R23" s="49"/>
      <c r="S23" s="50" t="s">
        <v>2135</v>
      </c>
      <c r="T23" s="34"/>
      <c r="U23"/>
      <c r="W23" s="122"/>
    </row>
    <row r="24" spans="1:21" ht="12.75">
      <c r="A24" s="45" t="s">
        <v>1134</v>
      </c>
      <c r="B24" s="51">
        <v>17</v>
      </c>
      <c r="C24" s="46" t="s">
        <v>3481</v>
      </c>
      <c r="D24" s="86" t="s">
        <v>3616</v>
      </c>
      <c r="E24" s="87" t="s">
        <v>3617</v>
      </c>
      <c r="F24" s="87" t="s">
        <v>3618</v>
      </c>
      <c r="G24" s="87" t="s">
        <v>3619</v>
      </c>
      <c r="H24" s="87" t="s">
        <v>690</v>
      </c>
      <c r="I24" s="87" t="s">
        <v>1383</v>
      </c>
      <c r="J24" s="87" t="s">
        <v>1136</v>
      </c>
      <c r="K24" s="87" t="s">
        <v>1137</v>
      </c>
      <c r="L24" s="87" t="s">
        <v>1850</v>
      </c>
      <c r="M24" s="87" t="s">
        <v>1851</v>
      </c>
      <c r="N24" s="87" t="s">
        <v>1852</v>
      </c>
      <c r="O24" s="87" t="s">
        <v>568</v>
      </c>
      <c r="P24" s="87" t="s">
        <v>2136</v>
      </c>
      <c r="Q24" s="88" t="s">
        <v>2137</v>
      </c>
      <c r="R24" s="40"/>
      <c r="S24" s="41" t="s">
        <v>2138</v>
      </c>
      <c r="T24" s="34"/>
      <c r="U24"/>
    </row>
    <row r="25" spans="1:21" ht="12.75">
      <c r="A25" s="42" t="s">
        <v>3006</v>
      </c>
      <c r="B25" s="47"/>
      <c r="C25" s="48" t="s">
        <v>3013</v>
      </c>
      <c r="D25" s="89" t="s">
        <v>3603</v>
      </c>
      <c r="E25" s="90" t="s">
        <v>3611</v>
      </c>
      <c r="F25" s="90" t="s">
        <v>3621</v>
      </c>
      <c r="G25" s="90" t="s">
        <v>3622</v>
      </c>
      <c r="H25" s="90" t="s">
        <v>1507</v>
      </c>
      <c r="I25" s="90" t="s">
        <v>3700</v>
      </c>
      <c r="J25" s="90" t="s">
        <v>3630</v>
      </c>
      <c r="K25" s="90" t="s">
        <v>3700</v>
      </c>
      <c r="L25" s="90" t="s">
        <v>3601</v>
      </c>
      <c r="M25" s="90" t="s">
        <v>3631</v>
      </c>
      <c r="N25" s="90" t="s">
        <v>3700</v>
      </c>
      <c r="O25" s="90" t="s">
        <v>1891</v>
      </c>
      <c r="P25" s="90" t="s">
        <v>3630</v>
      </c>
      <c r="Q25" s="91" t="s">
        <v>3601</v>
      </c>
      <c r="R25" s="49"/>
      <c r="S25" s="50" t="s">
        <v>2139</v>
      </c>
      <c r="T25" s="34"/>
      <c r="U25"/>
    </row>
    <row r="26" spans="1:21" ht="12.75">
      <c r="A26" s="45" t="s">
        <v>1853</v>
      </c>
      <c r="B26" s="51">
        <v>11</v>
      </c>
      <c r="C26" s="46" t="s">
        <v>3455</v>
      </c>
      <c r="D26" s="86" t="s">
        <v>3456</v>
      </c>
      <c r="E26" s="87" t="s">
        <v>3457</v>
      </c>
      <c r="F26" s="87" t="s">
        <v>3458</v>
      </c>
      <c r="G26" s="87" t="s">
        <v>3459</v>
      </c>
      <c r="H26" s="87" t="s">
        <v>1140</v>
      </c>
      <c r="I26" s="87" t="s">
        <v>1141</v>
      </c>
      <c r="J26" s="87" t="s">
        <v>1142</v>
      </c>
      <c r="K26" s="87" t="s">
        <v>1143</v>
      </c>
      <c r="L26" s="87" t="s">
        <v>1854</v>
      </c>
      <c r="M26" s="87" t="s">
        <v>1851</v>
      </c>
      <c r="N26" s="87" t="s">
        <v>1855</v>
      </c>
      <c r="O26" s="87" t="s">
        <v>1124</v>
      </c>
      <c r="P26" s="87" t="s">
        <v>2140</v>
      </c>
      <c r="Q26" s="88" t="s">
        <v>2141</v>
      </c>
      <c r="R26" s="40"/>
      <c r="S26" s="41" t="s">
        <v>2142</v>
      </c>
      <c r="T26" s="34"/>
      <c r="U26"/>
    </row>
    <row r="27" spans="1:21" ht="12.75">
      <c r="A27" s="42" t="s">
        <v>2985</v>
      </c>
      <c r="B27" s="47"/>
      <c r="C27" s="48" t="s">
        <v>3280</v>
      </c>
      <c r="D27" s="89" t="s">
        <v>3634</v>
      </c>
      <c r="E27" s="90" t="s">
        <v>3635</v>
      </c>
      <c r="F27" s="90" t="s">
        <v>3636</v>
      </c>
      <c r="G27" s="90" t="s">
        <v>3637</v>
      </c>
      <c r="H27" s="90" t="s">
        <v>1509</v>
      </c>
      <c r="I27" s="90" t="s">
        <v>49</v>
      </c>
      <c r="J27" s="90" t="s">
        <v>1274</v>
      </c>
      <c r="K27" s="90" t="s">
        <v>1144</v>
      </c>
      <c r="L27" s="90" t="s">
        <v>3475</v>
      </c>
      <c r="M27" s="90" t="s">
        <v>3433</v>
      </c>
      <c r="N27" s="90" t="s">
        <v>49</v>
      </c>
      <c r="O27" s="90" t="s">
        <v>3475</v>
      </c>
      <c r="P27" s="90" t="s">
        <v>2143</v>
      </c>
      <c r="Q27" s="91" t="s">
        <v>2143</v>
      </c>
      <c r="R27" s="49"/>
      <c r="S27" s="50" t="s">
        <v>2144</v>
      </c>
      <c r="T27" s="34"/>
      <c r="U27"/>
    </row>
    <row r="28" spans="1:21" ht="12.75">
      <c r="A28" s="45" t="s">
        <v>1856</v>
      </c>
      <c r="B28" s="51">
        <v>7</v>
      </c>
      <c r="C28" s="46" t="s">
        <v>3469</v>
      </c>
      <c r="D28" s="86" t="s">
        <v>3470</v>
      </c>
      <c r="E28" s="87" t="s">
        <v>3471</v>
      </c>
      <c r="F28" s="87" t="s">
        <v>3472</v>
      </c>
      <c r="G28" s="87" t="s">
        <v>3473</v>
      </c>
      <c r="H28" s="87" t="s">
        <v>670</v>
      </c>
      <c r="I28" s="87" t="s">
        <v>1159</v>
      </c>
      <c r="J28" s="87" t="s">
        <v>1160</v>
      </c>
      <c r="K28" s="87" t="s">
        <v>1161</v>
      </c>
      <c r="L28" s="87" t="s">
        <v>1427</v>
      </c>
      <c r="M28" s="87" t="s">
        <v>1851</v>
      </c>
      <c r="N28" s="87" t="s">
        <v>1867</v>
      </c>
      <c r="O28" s="87" t="s">
        <v>3738</v>
      </c>
      <c r="P28" s="87" t="s">
        <v>2145</v>
      </c>
      <c r="Q28" s="88" t="s">
        <v>1859</v>
      </c>
      <c r="R28" s="40"/>
      <c r="S28" s="41" t="s">
        <v>2146</v>
      </c>
      <c r="T28" s="34"/>
      <c r="U28"/>
    </row>
    <row r="29" spans="1:21" ht="12.75">
      <c r="A29" s="42" t="s">
        <v>2985</v>
      </c>
      <c r="B29" s="47"/>
      <c r="C29" s="48" t="s">
        <v>2653</v>
      </c>
      <c r="D29" s="89" t="s">
        <v>383</v>
      </c>
      <c r="E29" s="90" t="s">
        <v>384</v>
      </c>
      <c r="F29" s="90" t="s">
        <v>149</v>
      </c>
      <c r="G29" s="90" t="s">
        <v>3475</v>
      </c>
      <c r="H29" s="90" t="s">
        <v>1148</v>
      </c>
      <c r="I29" s="90" t="s">
        <v>3640</v>
      </c>
      <c r="J29" s="90" t="s">
        <v>3433</v>
      </c>
      <c r="K29" s="90" t="s">
        <v>3442</v>
      </c>
      <c r="L29" s="90" t="s">
        <v>1972</v>
      </c>
      <c r="M29" s="90" t="s">
        <v>3433</v>
      </c>
      <c r="N29" s="90" t="s">
        <v>1144</v>
      </c>
      <c r="O29" s="90" t="s">
        <v>3442</v>
      </c>
      <c r="P29" s="90" t="s">
        <v>3433</v>
      </c>
      <c r="Q29" s="91" t="s">
        <v>3441</v>
      </c>
      <c r="R29" s="49"/>
      <c r="S29" s="50" t="s">
        <v>2147</v>
      </c>
      <c r="T29" s="34"/>
      <c r="U29"/>
    </row>
    <row r="30" spans="1:21" ht="12.75">
      <c r="A30" s="45" t="s">
        <v>1861</v>
      </c>
      <c r="B30" s="51">
        <v>10</v>
      </c>
      <c r="C30" s="46" t="s">
        <v>3462</v>
      </c>
      <c r="D30" s="86" t="s">
        <v>3463</v>
      </c>
      <c r="E30" s="87" t="s">
        <v>3464</v>
      </c>
      <c r="F30" s="87" t="s">
        <v>3465</v>
      </c>
      <c r="G30" s="87" t="s">
        <v>3466</v>
      </c>
      <c r="H30" s="87" t="s">
        <v>1145</v>
      </c>
      <c r="I30" s="87" t="s">
        <v>1146</v>
      </c>
      <c r="J30" s="87" t="s">
        <v>1147</v>
      </c>
      <c r="K30" s="87" t="s">
        <v>88</v>
      </c>
      <c r="L30" s="87" t="s">
        <v>1862</v>
      </c>
      <c r="M30" s="87" t="s">
        <v>1851</v>
      </c>
      <c r="N30" s="87" t="s">
        <v>1863</v>
      </c>
      <c r="O30" s="87" t="s">
        <v>1860</v>
      </c>
      <c r="P30" s="87" t="s">
        <v>2148</v>
      </c>
      <c r="Q30" s="88" t="s">
        <v>2149</v>
      </c>
      <c r="R30" s="40"/>
      <c r="S30" s="41" t="s">
        <v>2150</v>
      </c>
      <c r="T30" s="34"/>
      <c r="U30"/>
    </row>
    <row r="31" spans="1:21" ht="12.75">
      <c r="A31" s="42" t="s">
        <v>2985</v>
      </c>
      <c r="B31" s="47"/>
      <c r="C31" s="48" t="s">
        <v>3280</v>
      </c>
      <c r="D31" s="89" t="s">
        <v>3639</v>
      </c>
      <c r="E31" s="90" t="s">
        <v>3640</v>
      </c>
      <c r="F31" s="90" t="s">
        <v>3641</v>
      </c>
      <c r="G31" s="90" t="s">
        <v>3642</v>
      </c>
      <c r="H31" s="90" t="s">
        <v>1510</v>
      </c>
      <c r="I31" s="90" t="s">
        <v>1511</v>
      </c>
      <c r="J31" s="90" t="s">
        <v>3594</v>
      </c>
      <c r="K31" s="90" t="s">
        <v>3642</v>
      </c>
      <c r="L31" s="90" t="s">
        <v>3640</v>
      </c>
      <c r="M31" s="90" t="s">
        <v>3433</v>
      </c>
      <c r="N31" s="90" t="s">
        <v>3642</v>
      </c>
      <c r="O31" s="90" t="s">
        <v>49</v>
      </c>
      <c r="P31" s="90" t="s">
        <v>3642</v>
      </c>
      <c r="Q31" s="91" t="s">
        <v>3433</v>
      </c>
      <c r="R31" s="49"/>
      <c r="S31" s="50" t="s">
        <v>2151</v>
      </c>
      <c r="T31" s="34"/>
      <c r="U31"/>
    </row>
    <row r="32" spans="1:21" ht="12.75">
      <c r="A32" s="45" t="s">
        <v>1864</v>
      </c>
      <c r="B32" s="51">
        <v>24</v>
      </c>
      <c r="C32" s="46" t="s">
        <v>3488</v>
      </c>
      <c r="D32" s="86" t="s">
        <v>3664</v>
      </c>
      <c r="E32" s="87" t="s">
        <v>3665</v>
      </c>
      <c r="F32" s="87" t="s">
        <v>3666</v>
      </c>
      <c r="G32" s="87" t="s">
        <v>3667</v>
      </c>
      <c r="H32" s="87" t="s">
        <v>1153</v>
      </c>
      <c r="I32" s="87" t="s">
        <v>1154</v>
      </c>
      <c r="J32" s="87" t="s">
        <v>1155</v>
      </c>
      <c r="K32" s="87" t="s">
        <v>1156</v>
      </c>
      <c r="L32" s="87" t="s">
        <v>1865</v>
      </c>
      <c r="M32" s="87" t="s">
        <v>1851</v>
      </c>
      <c r="N32" s="87" t="s">
        <v>1866</v>
      </c>
      <c r="O32" s="87" t="s">
        <v>653</v>
      </c>
      <c r="P32" s="87" t="s">
        <v>2152</v>
      </c>
      <c r="Q32" s="88" t="s">
        <v>2153</v>
      </c>
      <c r="R32" s="40"/>
      <c r="S32" s="41" t="s">
        <v>2154</v>
      </c>
      <c r="T32" s="34"/>
      <c r="U32"/>
    </row>
    <row r="33" spans="1:21" ht="12.75">
      <c r="A33" s="42" t="s">
        <v>3025</v>
      </c>
      <c r="B33" s="47"/>
      <c r="C33" s="48" t="s">
        <v>3027</v>
      </c>
      <c r="D33" s="89" t="s">
        <v>3691</v>
      </c>
      <c r="E33" s="90" t="s">
        <v>3669</v>
      </c>
      <c r="F33" s="90" t="s">
        <v>3669</v>
      </c>
      <c r="G33" s="90" t="s">
        <v>3670</v>
      </c>
      <c r="H33" s="90" t="s">
        <v>3659</v>
      </c>
      <c r="I33" s="90" t="s">
        <v>1173</v>
      </c>
      <c r="J33" s="90" t="s">
        <v>3679</v>
      </c>
      <c r="K33" s="90" t="s">
        <v>1399</v>
      </c>
      <c r="L33" s="90" t="s">
        <v>1257</v>
      </c>
      <c r="M33" s="90" t="s">
        <v>3453</v>
      </c>
      <c r="N33" s="90" t="s">
        <v>1173</v>
      </c>
      <c r="O33" s="90" t="s">
        <v>3748</v>
      </c>
      <c r="P33" s="90" t="s">
        <v>1173</v>
      </c>
      <c r="Q33" s="91" t="s">
        <v>3660</v>
      </c>
      <c r="R33" s="49"/>
      <c r="S33" s="50" t="s">
        <v>2155</v>
      </c>
      <c r="T33" s="34"/>
      <c r="U33"/>
    </row>
    <row r="34" spans="1:21" ht="12.75">
      <c r="A34" s="45" t="s">
        <v>2156</v>
      </c>
      <c r="B34" s="51">
        <v>21</v>
      </c>
      <c r="C34" s="46" t="s">
        <v>3485</v>
      </c>
      <c r="D34" s="86" t="s">
        <v>3683</v>
      </c>
      <c r="E34" s="87" t="s">
        <v>3684</v>
      </c>
      <c r="F34" s="87" t="s">
        <v>3685</v>
      </c>
      <c r="G34" s="87" t="s">
        <v>3686</v>
      </c>
      <c r="H34" s="87" t="s">
        <v>1162</v>
      </c>
      <c r="I34" s="87" t="s">
        <v>1163</v>
      </c>
      <c r="J34" s="87" t="s">
        <v>1164</v>
      </c>
      <c r="K34" s="87" t="s">
        <v>1165</v>
      </c>
      <c r="L34" s="87" t="s">
        <v>1868</v>
      </c>
      <c r="M34" s="87" t="s">
        <v>1851</v>
      </c>
      <c r="N34" s="87" t="s">
        <v>1869</v>
      </c>
      <c r="O34" s="87" t="s">
        <v>1870</v>
      </c>
      <c r="P34" s="87" t="s">
        <v>2157</v>
      </c>
      <c r="Q34" s="88" t="s">
        <v>2158</v>
      </c>
      <c r="R34" s="40"/>
      <c r="S34" s="41" t="s">
        <v>2159</v>
      </c>
      <c r="T34" s="34"/>
      <c r="U34"/>
    </row>
    <row r="35" spans="1:21" ht="12.75">
      <c r="A35" s="42" t="s">
        <v>3025</v>
      </c>
      <c r="B35" s="47"/>
      <c r="C35" s="48" t="s">
        <v>3027</v>
      </c>
      <c r="D35" s="89" t="s">
        <v>3688</v>
      </c>
      <c r="E35" s="90" t="s">
        <v>3689</v>
      </c>
      <c r="F35" s="90" t="s">
        <v>3690</v>
      </c>
      <c r="G35" s="90" t="s">
        <v>3691</v>
      </c>
      <c r="H35" s="90" t="s">
        <v>1185</v>
      </c>
      <c r="I35" s="90" t="s">
        <v>1157</v>
      </c>
      <c r="J35" s="90" t="s">
        <v>1276</v>
      </c>
      <c r="K35" s="90" t="s">
        <v>1242</v>
      </c>
      <c r="L35" s="90" t="s">
        <v>1753</v>
      </c>
      <c r="M35" s="90" t="s">
        <v>3453</v>
      </c>
      <c r="N35" s="90" t="s">
        <v>1258</v>
      </c>
      <c r="O35" s="90" t="s">
        <v>1168</v>
      </c>
      <c r="P35" s="90" t="s">
        <v>1258</v>
      </c>
      <c r="Q35" s="91" t="s">
        <v>1749</v>
      </c>
      <c r="R35" s="49"/>
      <c r="S35" s="50" t="s">
        <v>2160</v>
      </c>
      <c r="T35" s="34"/>
      <c r="U35"/>
    </row>
    <row r="36" spans="1:21" ht="12.75">
      <c r="A36" s="45" t="s">
        <v>3643</v>
      </c>
      <c r="B36" s="51">
        <v>19</v>
      </c>
      <c r="C36" s="46" t="s">
        <v>3483</v>
      </c>
      <c r="D36" s="86" t="s">
        <v>3644</v>
      </c>
      <c r="E36" s="87" t="s">
        <v>3645</v>
      </c>
      <c r="F36" s="87" t="s">
        <v>3646</v>
      </c>
      <c r="G36" s="87" t="s">
        <v>3647</v>
      </c>
      <c r="H36" s="87" t="s">
        <v>1176</v>
      </c>
      <c r="I36" s="87" t="s">
        <v>1177</v>
      </c>
      <c r="J36" s="87" t="s">
        <v>1178</v>
      </c>
      <c r="K36" s="87" t="s">
        <v>1179</v>
      </c>
      <c r="L36" s="87" t="s">
        <v>1872</v>
      </c>
      <c r="M36" s="87" t="s">
        <v>1851</v>
      </c>
      <c r="N36" s="87" t="s">
        <v>1873</v>
      </c>
      <c r="O36" s="87" t="s">
        <v>1874</v>
      </c>
      <c r="P36" s="87" t="s">
        <v>2161</v>
      </c>
      <c r="Q36" s="88" t="s">
        <v>2162</v>
      </c>
      <c r="R36" s="40"/>
      <c r="S36" s="41" t="s">
        <v>2163</v>
      </c>
      <c r="T36" s="34"/>
      <c r="U36"/>
    </row>
    <row r="37" spans="1:21" ht="12.75">
      <c r="A37" s="42" t="s">
        <v>2984</v>
      </c>
      <c r="B37" s="47"/>
      <c r="C37" s="48" t="s">
        <v>2689</v>
      </c>
      <c r="D37" s="89" t="s">
        <v>3649</v>
      </c>
      <c r="E37" s="90" t="s">
        <v>3650</v>
      </c>
      <c r="F37" s="90" t="s">
        <v>3649</v>
      </c>
      <c r="G37" s="90" t="s">
        <v>3651</v>
      </c>
      <c r="H37" s="90" t="s">
        <v>369</v>
      </c>
      <c r="I37" s="90" t="s">
        <v>1180</v>
      </c>
      <c r="J37" s="90" t="s">
        <v>3740</v>
      </c>
      <c r="K37" s="90" t="s">
        <v>3670</v>
      </c>
      <c r="L37" s="90" t="s">
        <v>3651</v>
      </c>
      <c r="M37" s="90" t="s">
        <v>3631</v>
      </c>
      <c r="N37" s="90" t="s">
        <v>3650</v>
      </c>
      <c r="O37" s="90" t="s">
        <v>3669</v>
      </c>
      <c r="P37" s="90" t="s">
        <v>3651</v>
      </c>
      <c r="Q37" s="91" t="s">
        <v>3688</v>
      </c>
      <c r="R37" s="49"/>
      <c r="S37" s="50" t="s">
        <v>2164</v>
      </c>
      <c r="T37" s="34"/>
      <c r="U37"/>
    </row>
    <row r="38" spans="1:21" ht="12.75">
      <c r="A38" s="45" t="s">
        <v>2165</v>
      </c>
      <c r="B38" s="51">
        <v>40</v>
      </c>
      <c r="C38" s="46" t="s">
        <v>3504</v>
      </c>
      <c r="D38" s="86" t="s">
        <v>3712</v>
      </c>
      <c r="E38" s="87" t="s">
        <v>3713</v>
      </c>
      <c r="F38" s="87" t="s">
        <v>115</v>
      </c>
      <c r="G38" s="87" t="s">
        <v>3715</v>
      </c>
      <c r="H38" s="87" t="s">
        <v>1181</v>
      </c>
      <c r="I38" s="87" t="s">
        <v>1182</v>
      </c>
      <c r="J38" s="87" t="s">
        <v>1183</v>
      </c>
      <c r="K38" s="87" t="s">
        <v>1184</v>
      </c>
      <c r="L38" s="87" t="s">
        <v>1126</v>
      </c>
      <c r="M38" s="87" t="s">
        <v>1851</v>
      </c>
      <c r="N38" s="87" t="s">
        <v>1875</v>
      </c>
      <c r="O38" s="87" t="s">
        <v>1876</v>
      </c>
      <c r="P38" s="87" t="s">
        <v>2166</v>
      </c>
      <c r="Q38" s="88" t="s">
        <v>2167</v>
      </c>
      <c r="R38" s="40"/>
      <c r="S38" s="41" t="s">
        <v>2168</v>
      </c>
      <c r="T38" s="34"/>
      <c r="U38"/>
    </row>
    <row r="39" spans="1:21" ht="12.75">
      <c r="A39" s="42" t="s">
        <v>3006</v>
      </c>
      <c r="B39" s="47"/>
      <c r="C39" s="48" t="s">
        <v>3278</v>
      </c>
      <c r="D39" s="89" t="s">
        <v>3716</v>
      </c>
      <c r="E39" s="90" t="s">
        <v>189</v>
      </c>
      <c r="F39" s="90" t="s">
        <v>119</v>
      </c>
      <c r="G39" s="90" t="s">
        <v>3717</v>
      </c>
      <c r="H39" s="90" t="s">
        <v>1206</v>
      </c>
      <c r="I39" s="90" t="s">
        <v>3699</v>
      </c>
      <c r="J39" s="90" t="s">
        <v>169</v>
      </c>
      <c r="K39" s="90" t="s">
        <v>1186</v>
      </c>
      <c r="L39" s="90" t="s">
        <v>3613</v>
      </c>
      <c r="M39" s="90" t="s">
        <v>3631</v>
      </c>
      <c r="N39" s="90" t="s">
        <v>1276</v>
      </c>
      <c r="O39" s="90" t="s">
        <v>1893</v>
      </c>
      <c r="P39" s="90" t="s">
        <v>3679</v>
      </c>
      <c r="Q39" s="91" t="s">
        <v>2206</v>
      </c>
      <c r="R39" s="49"/>
      <c r="S39" s="50" t="s">
        <v>2169</v>
      </c>
      <c r="T39" s="34"/>
      <c r="U39"/>
    </row>
    <row r="40" spans="1:21" ht="12.75">
      <c r="A40" s="45" t="s">
        <v>2226</v>
      </c>
      <c r="B40" s="51">
        <v>45</v>
      </c>
      <c r="C40" s="46" t="s">
        <v>3509</v>
      </c>
      <c r="D40" s="86" t="s">
        <v>53</v>
      </c>
      <c r="E40" s="87" t="s">
        <v>54</v>
      </c>
      <c r="F40" s="87" t="s">
        <v>55</v>
      </c>
      <c r="G40" s="87" t="s">
        <v>56</v>
      </c>
      <c r="H40" s="87" t="s">
        <v>1280</v>
      </c>
      <c r="I40" s="87" t="s">
        <v>1281</v>
      </c>
      <c r="J40" s="87" t="s">
        <v>1282</v>
      </c>
      <c r="K40" s="87" t="s">
        <v>1184</v>
      </c>
      <c r="L40" s="87" t="s">
        <v>1896</v>
      </c>
      <c r="M40" s="87" t="s">
        <v>1851</v>
      </c>
      <c r="N40" s="87" t="s">
        <v>1897</v>
      </c>
      <c r="O40" s="87" t="s">
        <v>1898</v>
      </c>
      <c r="P40" s="87" t="s">
        <v>2227</v>
      </c>
      <c r="Q40" s="88" t="s">
        <v>2228</v>
      </c>
      <c r="R40" s="40"/>
      <c r="S40" s="41" t="s">
        <v>2229</v>
      </c>
      <c r="T40" s="34"/>
      <c r="U40"/>
    </row>
    <row r="41" spans="1:21" ht="12.75">
      <c r="A41" s="42" t="s">
        <v>2985</v>
      </c>
      <c r="B41" s="47"/>
      <c r="C41" s="48" t="s">
        <v>2664</v>
      </c>
      <c r="D41" s="89" t="s">
        <v>393</v>
      </c>
      <c r="E41" s="90" t="s">
        <v>394</v>
      </c>
      <c r="F41" s="90" t="s">
        <v>172</v>
      </c>
      <c r="G41" s="90" t="s">
        <v>395</v>
      </c>
      <c r="H41" s="90" t="s">
        <v>1275</v>
      </c>
      <c r="I41" s="90" t="s">
        <v>1405</v>
      </c>
      <c r="J41" s="90" t="s">
        <v>1389</v>
      </c>
      <c r="K41" s="90" t="s">
        <v>1283</v>
      </c>
      <c r="L41" s="90" t="s">
        <v>48</v>
      </c>
      <c r="M41" s="90" t="s">
        <v>3433</v>
      </c>
      <c r="N41" s="90" t="s">
        <v>3637</v>
      </c>
      <c r="O41" s="90" t="s">
        <v>1899</v>
      </c>
      <c r="P41" s="90" t="s">
        <v>1511</v>
      </c>
      <c r="Q41" s="91" t="s">
        <v>1511</v>
      </c>
      <c r="R41" s="49"/>
      <c r="S41" s="50" t="s">
        <v>2230</v>
      </c>
      <c r="T41" s="34"/>
      <c r="U41"/>
    </row>
    <row r="42" spans="1:21" ht="12.75">
      <c r="A42" s="45" t="s">
        <v>3672</v>
      </c>
      <c r="B42" s="51">
        <v>23</v>
      </c>
      <c r="C42" s="46" t="s">
        <v>3487</v>
      </c>
      <c r="D42" s="86" t="s">
        <v>3654</v>
      </c>
      <c r="E42" s="87" t="s">
        <v>3655</v>
      </c>
      <c r="F42" s="87" t="s">
        <v>3656</v>
      </c>
      <c r="G42" s="87" t="s">
        <v>3657</v>
      </c>
      <c r="H42" s="87" t="s">
        <v>1188</v>
      </c>
      <c r="I42" s="87" t="s">
        <v>1189</v>
      </c>
      <c r="J42" s="87" t="s">
        <v>1190</v>
      </c>
      <c r="K42" s="87" t="s">
        <v>1191</v>
      </c>
      <c r="L42" s="87" t="s">
        <v>1877</v>
      </c>
      <c r="M42" s="87" t="s">
        <v>1851</v>
      </c>
      <c r="N42" s="87" t="s">
        <v>1878</v>
      </c>
      <c r="O42" s="87" t="s">
        <v>1879</v>
      </c>
      <c r="P42" s="87" t="s">
        <v>2170</v>
      </c>
      <c r="Q42" s="88" t="s">
        <v>2171</v>
      </c>
      <c r="R42" s="40"/>
      <c r="S42" s="41" t="s">
        <v>2172</v>
      </c>
      <c r="T42" s="34"/>
      <c r="U42"/>
    </row>
    <row r="43" spans="1:21" ht="12.75">
      <c r="A43" s="42" t="s">
        <v>3025</v>
      </c>
      <c r="B43" s="47"/>
      <c r="C43" s="48" t="s">
        <v>3031</v>
      </c>
      <c r="D43" s="89" t="s">
        <v>3680</v>
      </c>
      <c r="E43" s="90" t="s">
        <v>3659</v>
      </c>
      <c r="F43" s="90" t="s">
        <v>3660</v>
      </c>
      <c r="G43" s="90" t="s">
        <v>3661</v>
      </c>
      <c r="H43" s="90" t="s">
        <v>245</v>
      </c>
      <c r="I43" s="90" t="s">
        <v>3679</v>
      </c>
      <c r="J43" s="90" t="s">
        <v>128</v>
      </c>
      <c r="K43" s="90" t="s">
        <v>1513</v>
      </c>
      <c r="L43" s="90" t="s">
        <v>1380</v>
      </c>
      <c r="M43" s="90" t="s">
        <v>3453</v>
      </c>
      <c r="N43" s="90" t="s">
        <v>1157</v>
      </c>
      <c r="O43" s="90" t="s">
        <v>3732</v>
      </c>
      <c r="P43" s="90" t="s">
        <v>1166</v>
      </c>
      <c r="Q43" s="91" t="s">
        <v>1224</v>
      </c>
      <c r="R43" s="49"/>
      <c r="S43" s="50" t="s">
        <v>2173</v>
      </c>
      <c r="T43" s="34"/>
      <c r="U43"/>
    </row>
    <row r="44" spans="1:21" ht="12.75">
      <c r="A44" s="45" t="s">
        <v>1880</v>
      </c>
      <c r="B44" s="51">
        <v>32</v>
      </c>
      <c r="C44" s="46" t="s">
        <v>3496</v>
      </c>
      <c r="D44" s="86" t="s">
        <v>3470</v>
      </c>
      <c r="E44" s="87" t="s">
        <v>3703</v>
      </c>
      <c r="F44" s="87" t="s">
        <v>3704</v>
      </c>
      <c r="G44" s="87" t="s">
        <v>3705</v>
      </c>
      <c r="H44" s="87" t="s">
        <v>1193</v>
      </c>
      <c r="I44" s="87" t="s">
        <v>1194</v>
      </c>
      <c r="J44" s="87" t="s">
        <v>1195</v>
      </c>
      <c r="K44" s="87" t="s">
        <v>1196</v>
      </c>
      <c r="L44" s="87" t="s">
        <v>1131</v>
      </c>
      <c r="M44" s="87" t="s">
        <v>1851</v>
      </c>
      <c r="N44" s="87" t="s">
        <v>1900</v>
      </c>
      <c r="O44" s="87" t="s">
        <v>1886</v>
      </c>
      <c r="P44" s="87" t="s">
        <v>2178</v>
      </c>
      <c r="Q44" s="88" t="s">
        <v>2179</v>
      </c>
      <c r="R44" s="40"/>
      <c r="S44" s="41" t="s">
        <v>2180</v>
      </c>
      <c r="T44" s="34"/>
      <c r="U44"/>
    </row>
    <row r="45" spans="1:21" ht="12.75">
      <c r="A45" s="42" t="s">
        <v>2998</v>
      </c>
      <c r="B45" s="47"/>
      <c r="C45" s="48" t="s">
        <v>2696</v>
      </c>
      <c r="D45" s="89" t="s">
        <v>21</v>
      </c>
      <c r="E45" s="90" t="s">
        <v>3707</v>
      </c>
      <c r="F45" s="90" t="s">
        <v>3708</v>
      </c>
      <c r="G45" s="90" t="s">
        <v>3709</v>
      </c>
      <c r="H45" s="90" t="s">
        <v>1219</v>
      </c>
      <c r="I45" s="90" t="s">
        <v>1240</v>
      </c>
      <c r="J45" s="90" t="s">
        <v>120</v>
      </c>
      <c r="K45" s="90" t="s">
        <v>1219</v>
      </c>
      <c r="L45" s="90" t="s">
        <v>1901</v>
      </c>
      <c r="M45" s="90" t="s">
        <v>3453</v>
      </c>
      <c r="N45" s="90" t="s">
        <v>1973</v>
      </c>
      <c r="O45" s="90" t="s">
        <v>1902</v>
      </c>
      <c r="P45" s="90" t="s">
        <v>1197</v>
      </c>
      <c r="Q45" s="91" t="s">
        <v>3709</v>
      </c>
      <c r="R45" s="49"/>
      <c r="S45" s="50" t="s">
        <v>2181</v>
      </c>
      <c r="T45" s="34"/>
      <c r="U45"/>
    </row>
    <row r="46" spans="1:21" ht="12.75">
      <c r="A46" s="45" t="s">
        <v>1187</v>
      </c>
      <c r="B46" s="51">
        <v>55</v>
      </c>
      <c r="C46" s="46" t="s">
        <v>3519</v>
      </c>
      <c r="D46" s="86" t="s">
        <v>2</v>
      </c>
      <c r="E46" s="87" t="s">
        <v>3</v>
      </c>
      <c r="F46" s="87" t="s">
        <v>3472</v>
      </c>
      <c r="G46" s="87" t="s">
        <v>4</v>
      </c>
      <c r="H46" s="87" t="s">
        <v>1203</v>
      </c>
      <c r="I46" s="87" t="s">
        <v>1204</v>
      </c>
      <c r="J46" s="87" t="s">
        <v>1205</v>
      </c>
      <c r="K46" s="87" t="s">
        <v>715</v>
      </c>
      <c r="L46" s="87" t="s">
        <v>1163</v>
      </c>
      <c r="M46" s="87" t="s">
        <v>1851</v>
      </c>
      <c r="N46" s="87" t="s">
        <v>1903</v>
      </c>
      <c r="O46" s="87" t="s">
        <v>1904</v>
      </c>
      <c r="P46" s="87" t="s">
        <v>2231</v>
      </c>
      <c r="Q46" s="88" t="s">
        <v>2187</v>
      </c>
      <c r="R46" s="40"/>
      <c r="S46" s="41" t="s">
        <v>2325</v>
      </c>
      <c r="T46" s="34"/>
      <c r="U46"/>
    </row>
    <row r="47" spans="1:21" ht="12.75">
      <c r="A47" s="42" t="s">
        <v>3025</v>
      </c>
      <c r="B47" s="47"/>
      <c r="C47" s="48" t="s">
        <v>3027</v>
      </c>
      <c r="D47" s="89" t="s">
        <v>373</v>
      </c>
      <c r="E47" s="90" t="s">
        <v>41</v>
      </c>
      <c r="F47" s="90" t="s">
        <v>126</v>
      </c>
      <c r="G47" s="90" t="s">
        <v>127</v>
      </c>
      <c r="H47" s="90" t="s">
        <v>394</v>
      </c>
      <c r="I47" s="90" t="s">
        <v>1515</v>
      </c>
      <c r="J47" s="90" t="s">
        <v>137</v>
      </c>
      <c r="K47" s="90" t="s">
        <v>1516</v>
      </c>
      <c r="L47" s="90" t="s">
        <v>3699</v>
      </c>
      <c r="M47" s="90" t="s">
        <v>3453</v>
      </c>
      <c r="N47" s="90" t="s">
        <v>3679</v>
      </c>
      <c r="O47" s="90" t="s">
        <v>1278</v>
      </c>
      <c r="P47" s="90" t="s">
        <v>1257</v>
      </c>
      <c r="Q47" s="91" t="s">
        <v>2235</v>
      </c>
      <c r="R47" s="49"/>
      <c r="S47" s="50" t="s">
        <v>2326</v>
      </c>
      <c r="T47" s="34"/>
      <c r="U47"/>
    </row>
    <row r="48" spans="1:21" ht="12.75">
      <c r="A48" s="45" t="s">
        <v>2327</v>
      </c>
      <c r="B48" s="51">
        <v>31</v>
      </c>
      <c r="C48" s="46" t="s">
        <v>3495</v>
      </c>
      <c r="D48" s="86" t="s">
        <v>3743</v>
      </c>
      <c r="E48" s="87" t="s">
        <v>3744</v>
      </c>
      <c r="F48" s="87" t="s">
        <v>3745</v>
      </c>
      <c r="G48" s="87" t="s">
        <v>3746</v>
      </c>
      <c r="H48" s="87" t="s">
        <v>1207</v>
      </c>
      <c r="I48" s="87" t="s">
        <v>1208</v>
      </c>
      <c r="J48" s="87" t="s">
        <v>1209</v>
      </c>
      <c r="K48" s="87" t="s">
        <v>1210</v>
      </c>
      <c r="L48" s="87" t="s">
        <v>1881</v>
      </c>
      <c r="M48" s="87" t="s">
        <v>1851</v>
      </c>
      <c r="N48" s="87" t="s">
        <v>1882</v>
      </c>
      <c r="O48" s="87" t="s">
        <v>1883</v>
      </c>
      <c r="P48" s="87" t="s">
        <v>2182</v>
      </c>
      <c r="Q48" s="88" t="s">
        <v>2183</v>
      </c>
      <c r="R48" s="40"/>
      <c r="S48" s="41" t="s">
        <v>2184</v>
      </c>
      <c r="T48" s="34"/>
      <c r="U48"/>
    </row>
    <row r="49" spans="1:21" ht="12.75">
      <c r="A49" s="42" t="s">
        <v>2998</v>
      </c>
      <c r="B49" s="47"/>
      <c r="C49" s="48" t="s">
        <v>2708</v>
      </c>
      <c r="D49" s="89" t="s">
        <v>369</v>
      </c>
      <c r="E49" s="90" t="s">
        <v>3748</v>
      </c>
      <c r="F49" s="90" t="s">
        <v>122</v>
      </c>
      <c r="G49" s="90" t="s">
        <v>370</v>
      </c>
      <c r="H49" s="90" t="s">
        <v>1519</v>
      </c>
      <c r="I49" s="90" t="s">
        <v>22</v>
      </c>
      <c r="J49" s="90" t="s">
        <v>1241</v>
      </c>
      <c r="K49" s="90" t="s">
        <v>369</v>
      </c>
      <c r="L49" s="90" t="s">
        <v>3748</v>
      </c>
      <c r="M49" s="90" t="s">
        <v>3453</v>
      </c>
      <c r="N49" s="90" t="s">
        <v>1974</v>
      </c>
      <c r="O49" s="90" t="s">
        <v>1264</v>
      </c>
      <c r="P49" s="90" t="s">
        <v>3709</v>
      </c>
      <c r="Q49" s="91" t="s">
        <v>1158</v>
      </c>
      <c r="R49" s="49"/>
      <c r="S49" s="50" t="s">
        <v>2185</v>
      </c>
      <c r="T49" s="34"/>
      <c r="U49"/>
    </row>
    <row r="50" spans="1:21" ht="12.75">
      <c r="A50" s="45" t="s">
        <v>1202</v>
      </c>
      <c r="B50" s="51">
        <v>54</v>
      </c>
      <c r="C50" s="46" t="s">
        <v>3518</v>
      </c>
      <c r="D50" s="86" t="s">
        <v>36</v>
      </c>
      <c r="E50" s="87" t="s">
        <v>37</v>
      </c>
      <c r="F50" s="87" t="s">
        <v>38</v>
      </c>
      <c r="G50" s="87" t="s">
        <v>39</v>
      </c>
      <c r="H50" s="87" t="s">
        <v>1169</v>
      </c>
      <c r="I50" s="87" t="s">
        <v>1286</v>
      </c>
      <c r="J50" s="87" t="s">
        <v>1287</v>
      </c>
      <c r="K50" s="87" t="s">
        <v>1288</v>
      </c>
      <c r="L50" s="87" t="s">
        <v>1906</v>
      </c>
      <c r="M50" s="87" t="s">
        <v>1851</v>
      </c>
      <c r="N50" s="87" t="s">
        <v>1897</v>
      </c>
      <c r="O50" s="87" t="s">
        <v>1907</v>
      </c>
      <c r="P50" s="87" t="s">
        <v>2231</v>
      </c>
      <c r="Q50" s="88" t="s">
        <v>2232</v>
      </c>
      <c r="R50" s="40"/>
      <c r="S50" s="41" t="s">
        <v>2233</v>
      </c>
      <c r="T50" s="34"/>
      <c r="U50"/>
    </row>
    <row r="51" spans="1:21" ht="12.75">
      <c r="A51" s="42" t="s">
        <v>3025</v>
      </c>
      <c r="B51" s="47"/>
      <c r="C51" s="48" t="s">
        <v>3027</v>
      </c>
      <c r="D51" s="89" t="s">
        <v>386</v>
      </c>
      <c r="E51" s="90" t="s">
        <v>387</v>
      </c>
      <c r="F51" s="90" t="s">
        <v>136</v>
      </c>
      <c r="G51" s="90" t="s">
        <v>388</v>
      </c>
      <c r="H51" s="90" t="s">
        <v>3725</v>
      </c>
      <c r="I51" s="90" t="s">
        <v>1518</v>
      </c>
      <c r="J51" s="90" t="s">
        <v>118</v>
      </c>
      <c r="K51" s="90" t="s">
        <v>1361</v>
      </c>
      <c r="L51" s="90" t="s">
        <v>1871</v>
      </c>
      <c r="M51" s="90" t="s">
        <v>3453</v>
      </c>
      <c r="N51" s="90" t="s">
        <v>1517</v>
      </c>
      <c r="O51" s="90" t="s">
        <v>399</v>
      </c>
      <c r="P51" s="90" t="s">
        <v>1257</v>
      </c>
      <c r="Q51" s="91" t="s">
        <v>169</v>
      </c>
      <c r="R51" s="49"/>
      <c r="S51" s="50" t="s">
        <v>2234</v>
      </c>
      <c r="T51" s="34"/>
      <c r="U51"/>
    </row>
    <row r="52" spans="1:21" ht="12.75">
      <c r="A52" s="45" t="s">
        <v>3718</v>
      </c>
      <c r="B52" s="51">
        <v>58</v>
      </c>
      <c r="C52" s="46" t="s">
        <v>3522</v>
      </c>
      <c r="D52" s="86" t="s">
        <v>3470</v>
      </c>
      <c r="E52" s="87" t="s">
        <v>106</v>
      </c>
      <c r="F52" s="87" t="s">
        <v>107</v>
      </c>
      <c r="G52" s="87" t="s">
        <v>108</v>
      </c>
      <c r="H52" s="87" t="s">
        <v>1314</v>
      </c>
      <c r="I52" s="87" t="s">
        <v>1254</v>
      </c>
      <c r="J52" s="87" t="s">
        <v>1315</v>
      </c>
      <c r="K52" s="87" t="s">
        <v>1316</v>
      </c>
      <c r="L52" s="87" t="s">
        <v>690</v>
      </c>
      <c r="M52" s="87" t="s">
        <v>1851</v>
      </c>
      <c r="N52" s="87" t="s">
        <v>1909</v>
      </c>
      <c r="O52" s="87" t="s">
        <v>1910</v>
      </c>
      <c r="P52" s="87" t="s">
        <v>2188</v>
      </c>
      <c r="Q52" s="88" t="s">
        <v>2189</v>
      </c>
      <c r="R52" s="40" t="s">
        <v>109</v>
      </c>
      <c r="S52" s="41" t="s">
        <v>2190</v>
      </c>
      <c r="T52" s="34"/>
      <c r="U52"/>
    </row>
    <row r="53" spans="1:21" ht="12.75">
      <c r="A53" s="42" t="s">
        <v>3006</v>
      </c>
      <c r="B53" s="47"/>
      <c r="C53" s="48" t="s">
        <v>3278</v>
      </c>
      <c r="D53" s="89" t="s">
        <v>71</v>
      </c>
      <c r="E53" s="90" t="s">
        <v>410</v>
      </c>
      <c r="F53" s="90" t="s">
        <v>111</v>
      </c>
      <c r="G53" s="90" t="s">
        <v>112</v>
      </c>
      <c r="H53" s="90" t="s">
        <v>364</v>
      </c>
      <c r="I53" s="90" t="s">
        <v>3689</v>
      </c>
      <c r="J53" s="90" t="s">
        <v>3621</v>
      </c>
      <c r="K53" s="90" t="s">
        <v>1226</v>
      </c>
      <c r="L53" s="90" t="s">
        <v>1517</v>
      </c>
      <c r="M53" s="90" t="s">
        <v>3631</v>
      </c>
      <c r="N53" s="90" t="s">
        <v>1911</v>
      </c>
      <c r="O53" s="90" t="s">
        <v>1912</v>
      </c>
      <c r="P53" s="90" t="s">
        <v>1175</v>
      </c>
      <c r="Q53" s="91" t="s">
        <v>1167</v>
      </c>
      <c r="R53" s="49"/>
      <c r="S53" s="50" t="s">
        <v>2191</v>
      </c>
      <c r="T53" s="34"/>
      <c r="U53"/>
    </row>
    <row r="54" spans="1:21" ht="12.75">
      <c r="A54" s="45" t="s">
        <v>2195</v>
      </c>
      <c r="B54" s="51">
        <v>449</v>
      </c>
      <c r="C54" s="46" t="s">
        <v>3493</v>
      </c>
      <c r="D54" s="86" t="s">
        <v>3664</v>
      </c>
      <c r="E54" s="87" t="s">
        <v>31</v>
      </c>
      <c r="F54" s="87" t="s">
        <v>3429</v>
      </c>
      <c r="G54" s="87" t="s">
        <v>32</v>
      </c>
      <c r="H54" s="87" t="s">
        <v>1301</v>
      </c>
      <c r="I54" s="87" t="s">
        <v>1302</v>
      </c>
      <c r="J54" s="87" t="s">
        <v>1303</v>
      </c>
      <c r="K54" s="87" t="s">
        <v>1304</v>
      </c>
      <c r="L54" s="87" t="s">
        <v>1913</v>
      </c>
      <c r="M54" s="87" t="s">
        <v>1851</v>
      </c>
      <c r="N54" s="87" t="s">
        <v>1897</v>
      </c>
      <c r="O54" s="87" t="s">
        <v>1914</v>
      </c>
      <c r="P54" s="87" t="s">
        <v>2182</v>
      </c>
      <c r="Q54" s="88" t="s">
        <v>2192</v>
      </c>
      <c r="R54" s="40"/>
      <c r="S54" s="41" t="s">
        <v>2193</v>
      </c>
      <c r="T54" s="34"/>
      <c r="U54"/>
    </row>
    <row r="55" spans="1:21" ht="12.75">
      <c r="A55" s="42" t="s">
        <v>3101</v>
      </c>
      <c r="B55" s="47"/>
      <c r="C55" s="48" t="s">
        <v>2696</v>
      </c>
      <c r="D55" s="89" t="s">
        <v>379</v>
      </c>
      <c r="E55" s="90" t="s">
        <v>380</v>
      </c>
      <c r="F55" s="90" t="s">
        <v>140</v>
      </c>
      <c r="G55" s="90" t="s">
        <v>381</v>
      </c>
      <c r="H55" s="90" t="s">
        <v>1522</v>
      </c>
      <c r="I55" s="90" t="s">
        <v>1387</v>
      </c>
      <c r="J55" s="90" t="s">
        <v>1388</v>
      </c>
      <c r="K55" s="90" t="s">
        <v>1198</v>
      </c>
      <c r="L55" s="90" t="s">
        <v>161</v>
      </c>
      <c r="M55" s="90" t="s">
        <v>3453</v>
      </c>
      <c r="N55" s="90" t="s">
        <v>3707</v>
      </c>
      <c r="O55" s="90" t="s">
        <v>1901</v>
      </c>
      <c r="P55" s="90" t="s">
        <v>3709</v>
      </c>
      <c r="Q55" s="91" t="s">
        <v>1231</v>
      </c>
      <c r="R55" s="49"/>
      <c r="S55" s="50" t="s">
        <v>2194</v>
      </c>
      <c r="T55" s="34"/>
      <c r="U55"/>
    </row>
    <row r="56" spans="1:21" ht="12.75">
      <c r="A56" s="45" t="s">
        <v>3734</v>
      </c>
      <c r="B56" s="51">
        <v>28</v>
      </c>
      <c r="C56" s="46" t="s">
        <v>3492</v>
      </c>
      <c r="D56" s="86" t="s">
        <v>3751</v>
      </c>
      <c r="E56" s="87" t="s">
        <v>3752</v>
      </c>
      <c r="F56" s="87" t="s">
        <v>3753</v>
      </c>
      <c r="G56" s="87" t="s">
        <v>3754</v>
      </c>
      <c r="H56" s="87" t="s">
        <v>1212</v>
      </c>
      <c r="I56" s="87" t="s">
        <v>1213</v>
      </c>
      <c r="J56" s="87" t="s">
        <v>1214</v>
      </c>
      <c r="K56" s="87" t="s">
        <v>1215</v>
      </c>
      <c r="L56" s="87" t="s">
        <v>1884</v>
      </c>
      <c r="M56" s="87" t="s">
        <v>1851</v>
      </c>
      <c r="N56" s="87" t="s">
        <v>1885</v>
      </c>
      <c r="O56" s="87" t="s">
        <v>1886</v>
      </c>
      <c r="P56" s="87" t="s">
        <v>2174</v>
      </c>
      <c r="Q56" s="88" t="s">
        <v>2175</v>
      </c>
      <c r="R56" s="40"/>
      <c r="S56" s="41" t="s">
        <v>2176</v>
      </c>
      <c r="T56" s="34"/>
      <c r="U56"/>
    </row>
    <row r="57" spans="1:21" ht="12.75">
      <c r="A57" s="42" t="s">
        <v>2998</v>
      </c>
      <c r="B57" s="47"/>
      <c r="C57" s="48" t="s">
        <v>2696</v>
      </c>
      <c r="D57" s="89" t="s">
        <v>371</v>
      </c>
      <c r="E57" s="90" t="s">
        <v>372</v>
      </c>
      <c r="F57" s="90" t="s">
        <v>124</v>
      </c>
      <c r="G57" s="90" t="s">
        <v>162</v>
      </c>
      <c r="H57" s="90" t="s">
        <v>366</v>
      </c>
      <c r="I57" s="90" t="s">
        <v>1292</v>
      </c>
      <c r="J57" s="90" t="s">
        <v>370</v>
      </c>
      <c r="K57" s="90" t="s">
        <v>1240</v>
      </c>
      <c r="L57" s="90" t="s">
        <v>3688</v>
      </c>
      <c r="M57" s="90" t="s">
        <v>3453</v>
      </c>
      <c r="N57" s="90" t="s">
        <v>1976</v>
      </c>
      <c r="O57" s="90" t="s">
        <v>1902</v>
      </c>
      <c r="P57" s="90" t="s">
        <v>1892</v>
      </c>
      <c r="Q57" s="91" t="s">
        <v>1892</v>
      </c>
      <c r="R57" s="49"/>
      <c r="S57" s="50" t="s">
        <v>2177</v>
      </c>
      <c r="T57" s="34"/>
      <c r="U57"/>
    </row>
    <row r="58" spans="1:21" ht="12.75">
      <c r="A58" s="45" t="s">
        <v>1289</v>
      </c>
      <c r="B58" s="51">
        <v>53</v>
      </c>
      <c r="C58" s="46" t="s">
        <v>3517</v>
      </c>
      <c r="D58" s="86" t="s">
        <v>15</v>
      </c>
      <c r="E58" s="87" t="s">
        <v>16</v>
      </c>
      <c r="F58" s="87" t="s">
        <v>3714</v>
      </c>
      <c r="G58" s="87" t="s">
        <v>17</v>
      </c>
      <c r="H58" s="87" t="s">
        <v>1290</v>
      </c>
      <c r="I58" s="87" t="s">
        <v>1281</v>
      </c>
      <c r="J58" s="87" t="s">
        <v>1291</v>
      </c>
      <c r="K58" s="87" t="s">
        <v>1262</v>
      </c>
      <c r="L58" s="87" t="s">
        <v>1146</v>
      </c>
      <c r="M58" s="87" t="s">
        <v>1851</v>
      </c>
      <c r="N58" s="87" t="s">
        <v>1897</v>
      </c>
      <c r="O58" s="87" t="s">
        <v>1908</v>
      </c>
      <c r="P58" s="87" t="s">
        <v>2196</v>
      </c>
      <c r="Q58" s="88" t="s">
        <v>2197</v>
      </c>
      <c r="R58" s="40"/>
      <c r="S58" s="41" t="s">
        <v>2198</v>
      </c>
      <c r="T58" s="34"/>
      <c r="U58"/>
    </row>
    <row r="59" spans="1:21" ht="12.75">
      <c r="A59" s="42" t="s">
        <v>3057</v>
      </c>
      <c r="B59" s="47"/>
      <c r="C59" s="48" t="s">
        <v>3146</v>
      </c>
      <c r="D59" s="89" t="s">
        <v>65</v>
      </c>
      <c r="E59" s="90" t="s">
        <v>78</v>
      </c>
      <c r="F59" s="90" t="s">
        <v>19</v>
      </c>
      <c r="G59" s="90" t="s">
        <v>96</v>
      </c>
      <c r="H59" s="90" t="s">
        <v>21</v>
      </c>
      <c r="I59" s="90" t="s">
        <v>1232</v>
      </c>
      <c r="J59" s="90" t="s">
        <v>19</v>
      </c>
      <c r="K59" s="90" t="s">
        <v>1450</v>
      </c>
      <c r="L59" s="90" t="s">
        <v>21</v>
      </c>
      <c r="M59" s="90" t="s">
        <v>3453</v>
      </c>
      <c r="N59" s="90" t="s">
        <v>3707</v>
      </c>
      <c r="O59" s="90" t="s">
        <v>592</v>
      </c>
      <c r="P59" s="90" t="s">
        <v>380</v>
      </c>
      <c r="Q59" s="91" t="s">
        <v>379</v>
      </c>
      <c r="R59" s="49"/>
      <c r="S59" s="50" t="s">
        <v>2199</v>
      </c>
      <c r="T59" s="34"/>
      <c r="U59"/>
    </row>
    <row r="60" spans="1:21" ht="12.75">
      <c r="A60" s="45" t="s">
        <v>1227</v>
      </c>
      <c r="B60" s="51">
        <v>33</v>
      </c>
      <c r="C60" s="46" t="s">
        <v>3497</v>
      </c>
      <c r="D60" s="86" t="s">
        <v>51</v>
      </c>
      <c r="E60" s="87" t="s">
        <v>52</v>
      </c>
      <c r="F60" s="87" t="s">
        <v>3472</v>
      </c>
      <c r="G60" s="87" t="s">
        <v>3746</v>
      </c>
      <c r="H60" s="87" t="s">
        <v>1216</v>
      </c>
      <c r="I60" s="87" t="s">
        <v>1217</v>
      </c>
      <c r="J60" s="87" t="s">
        <v>1218</v>
      </c>
      <c r="K60" s="87" t="s">
        <v>1210</v>
      </c>
      <c r="L60" s="87" t="s">
        <v>1917</v>
      </c>
      <c r="M60" s="87" t="s">
        <v>1851</v>
      </c>
      <c r="N60" s="87" t="s">
        <v>1918</v>
      </c>
      <c r="O60" s="87" t="s">
        <v>1919</v>
      </c>
      <c r="P60" s="87" t="s">
        <v>2200</v>
      </c>
      <c r="Q60" s="88" t="s">
        <v>2201</v>
      </c>
      <c r="R60" s="40"/>
      <c r="S60" s="41" t="s">
        <v>2202</v>
      </c>
      <c r="T60" s="34"/>
      <c r="U60"/>
    </row>
    <row r="61" spans="1:21" ht="12.75">
      <c r="A61" s="42" t="s">
        <v>3059</v>
      </c>
      <c r="B61" s="47"/>
      <c r="C61" s="48" t="s">
        <v>3096</v>
      </c>
      <c r="D61" s="89" t="s">
        <v>389</v>
      </c>
      <c r="E61" s="90" t="s">
        <v>34</v>
      </c>
      <c r="F61" s="90" t="s">
        <v>161</v>
      </c>
      <c r="G61" s="90" t="s">
        <v>390</v>
      </c>
      <c r="H61" s="90" t="s">
        <v>1523</v>
      </c>
      <c r="I61" s="90" t="s">
        <v>34</v>
      </c>
      <c r="J61" s="90" t="s">
        <v>22</v>
      </c>
      <c r="K61" s="90" t="s">
        <v>20</v>
      </c>
      <c r="L61" s="90" t="s">
        <v>34</v>
      </c>
      <c r="M61" s="90" t="s">
        <v>3453</v>
      </c>
      <c r="N61" s="90" t="s">
        <v>1605</v>
      </c>
      <c r="O61" s="90" t="s">
        <v>1231</v>
      </c>
      <c r="P61" s="90" t="s">
        <v>379</v>
      </c>
      <c r="Q61" s="91" t="s">
        <v>1211</v>
      </c>
      <c r="R61" s="49"/>
      <c r="S61" s="50" t="s">
        <v>2203</v>
      </c>
      <c r="T61" s="34"/>
      <c r="U61"/>
    </row>
    <row r="62" spans="1:21" ht="12.75">
      <c r="A62" s="45" t="s">
        <v>1</v>
      </c>
      <c r="B62" s="51">
        <v>62</v>
      </c>
      <c r="C62" s="46" t="s">
        <v>3526</v>
      </c>
      <c r="D62" s="86" t="s">
        <v>132</v>
      </c>
      <c r="E62" s="87" t="s">
        <v>133</v>
      </c>
      <c r="F62" s="87" t="s">
        <v>134</v>
      </c>
      <c r="G62" s="87" t="s">
        <v>135</v>
      </c>
      <c r="H62" s="87" t="s">
        <v>1176</v>
      </c>
      <c r="I62" s="87" t="s">
        <v>1284</v>
      </c>
      <c r="J62" s="87" t="s">
        <v>1285</v>
      </c>
      <c r="K62" s="87" t="s">
        <v>1215</v>
      </c>
      <c r="L62" s="87" t="s">
        <v>1162</v>
      </c>
      <c r="M62" s="87" t="s">
        <v>1851</v>
      </c>
      <c r="N62" s="87" t="s">
        <v>1897</v>
      </c>
      <c r="O62" s="87" t="s">
        <v>1905</v>
      </c>
      <c r="P62" s="87" t="s">
        <v>2186</v>
      </c>
      <c r="Q62" s="88" t="s">
        <v>2204</v>
      </c>
      <c r="R62" s="40"/>
      <c r="S62" s="41" t="s">
        <v>2205</v>
      </c>
      <c r="T62" s="34"/>
      <c r="U62"/>
    </row>
    <row r="63" spans="1:21" ht="12.75">
      <c r="A63" s="42" t="s">
        <v>3025</v>
      </c>
      <c r="B63" s="47"/>
      <c r="C63" s="48" t="s">
        <v>3296</v>
      </c>
      <c r="D63" s="89" t="s">
        <v>84</v>
      </c>
      <c r="E63" s="90" t="s">
        <v>378</v>
      </c>
      <c r="F63" s="90" t="s">
        <v>137</v>
      </c>
      <c r="G63" s="90" t="s">
        <v>245</v>
      </c>
      <c r="H63" s="90" t="s">
        <v>406</v>
      </c>
      <c r="I63" s="90" t="s">
        <v>1268</v>
      </c>
      <c r="J63" s="90" t="s">
        <v>1517</v>
      </c>
      <c r="K63" s="90" t="s">
        <v>124</v>
      </c>
      <c r="L63" s="90" t="s">
        <v>1312</v>
      </c>
      <c r="M63" s="90" t="s">
        <v>3453</v>
      </c>
      <c r="N63" s="90" t="s">
        <v>1517</v>
      </c>
      <c r="O63" s="90" t="s">
        <v>1545</v>
      </c>
      <c r="P63" s="90" t="s">
        <v>1270</v>
      </c>
      <c r="Q63" s="91" t="s">
        <v>1269</v>
      </c>
      <c r="R63" s="49"/>
      <c r="S63" s="50" t="s">
        <v>2207</v>
      </c>
      <c r="T63" s="34"/>
      <c r="U63"/>
    </row>
    <row r="64" spans="1:21" ht="12.75">
      <c r="A64" s="45" t="s">
        <v>2236</v>
      </c>
      <c r="B64" s="51">
        <v>68</v>
      </c>
      <c r="C64" s="46" t="s">
        <v>3532</v>
      </c>
      <c r="D64" s="86" t="s">
        <v>184</v>
      </c>
      <c r="E64" s="87" t="s">
        <v>185</v>
      </c>
      <c r="F64" s="87" t="s">
        <v>186</v>
      </c>
      <c r="G64" s="87" t="s">
        <v>3628</v>
      </c>
      <c r="H64" s="87" t="s">
        <v>1228</v>
      </c>
      <c r="I64" s="87" t="s">
        <v>1290</v>
      </c>
      <c r="J64" s="87" t="s">
        <v>1299</v>
      </c>
      <c r="K64" s="87" t="s">
        <v>1300</v>
      </c>
      <c r="L64" s="87" t="s">
        <v>1945</v>
      </c>
      <c r="M64" s="87" t="s">
        <v>1851</v>
      </c>
      <c r="N64" s="87" t="s">
        <v>1897</v>
      </c>
      <c r="O64" s="87" t="s">
        <v>1946</v>
      </c>
      <c r="P64" s="87" t="s">
        <v>2237</v>
      </c>
      <c r="Q64" s="88" t="s">
        <v>2238</v>
      </c>
      <c r="R64" s="40"/>
      <c r="S64" s="41" t="s">
        <v>2239</v>
      </c>
      <c r="T64" s="34"/>
      <c r="U64"/>
    </row>
    <row r="65" spans="1:21" ht="12.75">
      <c r="A65" s="42" t="s">
        <v>3025</v>
      </c>
      <c r="B65" s="47"/>
      <c r="C65" s="48" t="s">
        <v>2748</v>
      </c>
      <c r="D65" s="89" t="s">
        <v>400</v>
      </c>
      <c r="E65" s="90" t="s">
        <v>401</v>
      </c>
      <c r="F65" s="90" t="s">
        <v>188</v>
      </c>
      <c r="G65" s="90" t="s">
        <v>189</v>
      </c>
      <c r="H65" s="90" t="s">
        <v>418</v>
      </c>
      <c r="I65" s="90" t="s">
        <v>118</v>
      </c>
      <c r="J65" s="90" t="s">
        <v>3690</v>
      </c>
      <c r="K65" s="90" t="s">
        <v>379</v>
      </c>
      <c r="L65" s="90" t="s">
        <v>245</v>
      </c>
      <c r="M65" s="90" t="s">
        <v>3453</v>
      </c>
      <c r="N65" s="90" t="s">
        <v>1517</v>
      </c>
      <c r="O65" s="90" t="s">
        <v>1975</v>
      </c>
      <c r="P65" s="90" t="s">
        <v>1326</v>
      </c>
      <c r="Q65" s="91" t="s">
        <v>1380</v>
      </c>
      <c r="R65" s="49"/>
      <c r="S65" s="50" t="s">
        <v>2240</v>
      </c>
      <c r="T65" s="34"/>
      <c r="U65"/>
    </row>
    <row r="66" spans="1:21" ht="12.75">
      <c r="A66" s="45" t="s">
        <v>2241</v>
      </c>
      <c r="B66" s="51">
        <v>66</v>
      </c>
      <c r="C66" s="46" t="s">
        <v>3530</v>
      </c>
      <c r="D66" s="86" t="s">
        <v>225</v>
      </c>
      <c r="E66" s="87" t="s">
        <v>226</v>
      </c>
      <c r="F66" s="87" t="s">
        <v>227</v>
      </c>
      <c r="G66" s="87" t="s">
        <v>3686</v>
      </c>
      <c r="H66" s="87" t="s">
        <v>1309</v>
      </c>
      <c r="I66" s="87" t="s">
        <v>1271</v>
      </c>
      <c r="J66" s="87" t="s">
        <v>1310</v>
      </c>
      <c r="K66" s="87" t="s">
        <v>1311</v>
      </c>
      <c r="L66" s="87" t="s">
        <v>1181</v>
      </c>
      <c r="M66" s="87" t="s">
        <v>1851</v>
      </c>
      <c r="N66" s="87" t="s">
        <v>1897</v>
      </c>
      <c r="O66" s="87" t="s">
        <v>1907</v>
      </c>
      <c r="P66" s="87" t="s">
        <v>2242</v>
      </c>
      <c r="Q66" s="88" t="s">
        <v>2243</v>
      </c>
      <c r="R66" s="40"/>
      <c r="S66" s="41" t="s">
        <v>2244</v>
      </c>
      <c r="T66" s="34"/>
      <c r="U66"/>
    </row>
    <row r="67" spans="1:21" ht="12.75">
      <c r="A67" s="42" t="s">
        <v>2985</v>
      </c>
      <c r="B67" s="47"/>
      <c r="C67" s="48" t="s">
        <v>2653</v>
      </c>
      <c r="D67" s="89" t="s">
        <v>410</v>
      </c>
      <c r="E67" s="90" t="s">
        <v>411</v>
      </c>
      <c r="F67" s="90" t="s">
        <v>412</v>
      </c>
      <c r="G67" s="90" t="s">
        <v>231</v>
      </c>
      <c r="H67" s="90" t="s">
        <v>1524</v>
      </c>
      <c r="I67" s="90" t="s">
        <v>1525</v>
      </c>
      <c r="J67" s="90" t="s">
        <v>138</v>
      </c>
      <c r="K67" s="90" t="s">
        <v>1313</v>
      </c>
      <c r="L67" s="90" t="s">
        <v>1977</v>
      </c>
      <c r="M67" s="90" t="s">
        <v>3433</v>
      </c>
      <c r="N67" s="90" t="s">
        <v>3637</v>
      </c>
      <c r="O67" s="90" t="s">
        <v>1978</v>
      </c>
      <c r="P67" s="90" t="s">
        <v>1405</v>
      </c>
      <c r="Q67" s="91" t="s">
        <v>1312</v>
      </c>
      <c r="R67" s="49"/>
      <c r="S67" s="50" t="s">
        <v>2245</v>
      </c>
      <c r="T67" s="34"/>
      <c r="U67"/>
    </row>
    <row r="68" spans="1:21" ht="12.75">
      <c r="A68" s="45" t="s">
        <v>2246</v>
      </c>
      <c r="B68" s="51">
        <v>49</v>
      </c>
      <c r="C68" s="46" t="s">
        <v>3513</v>
      </c>
      <c r="D68" s="86" t="s">
        <v>3666</v>
      </c>
      <c r="E68" s="87" t="s">
        <v>80</v>
      </c>
      <c r="F68" s="87" t="s">
        <v>81</v>
      </c>
      <c r="G68" s="87" t="s">
        <v>82</v>
      </c>
      <c r="H68" s="87" t="s">
        <v>1217</v>
      </c>
      <c r="I68" s="87" t="s">
        <v>1328</v>
      </c>
      <c r="J68" s="87" t="s">
        <v>1329</v>
      </c>
      <c r="K68" s="87" t="s">
        <v>1330</v>
      </c>
      <c r="L68" s="87" t="s">
        <v>1947</v>
      </c>
      <c r="M68" s="87" t="s">
        <v>1851</v>
      </c>
      <c r="N68" s="87" t="s">
        <v>1897</v>
      </c>
      <c r="O68" s="87" t="s">
        <v>311</v>
      </c>
      <c r="P68" s="87" t="s">
        <v>2188</v>
      </c>
      <c r="Q68" s="88" t="s">
        <v>2247</v>
      </c>
      <c r="R68" s="40"/>
      <c r="S68" s="41" t="s">
        <v>2248</v>
      </c>
      <c r="T68" s="34"/>
      <c r="U68"/>
    </row>
    <row r="69" spans="1:21" ht="12.75">
      <c r="A69" s="42" t="s">
        <v>3006</v>
      </c>
      <c r="B69" s="47"/>
      <c r="C69" s="48" t="s">
        <v>3366</v>
      </c>
      <c r="D69" s="89" t="s">
        <v>413</v>
      </c>
      <c r="E69" s="90" t="s">
        <v>414</v>
      </c>
      <c r="F69" s="90" t="s">
        <v>229</v>
      </c>
      <c r="G69" s="90" t="s">
        <v>211</v>
      </c>
      <c r="H69" s="90" t="s">
        <v>1386</v>
      </c>
      <c r="I69" s="90" t="s">
        <v>1503</v>
      </c>
      <c r="J69" s="90" t="s">
        <v>1384</v>
      </c>
      <c r="K69" s="90" t="s">
        <v>1332</v>
      </c>
      <c r="L69" s="90" t="s">
        <v>1922</v>
      </c>
      <c r="M69" s="90" t="s">
        <v>3631</v>
      </c>
      <c r="N69" s="90" t="s">
        <v>1517</v>
      </c>
      <c r="O69" s="90" t="s">
        <v>1979</v>
      </c>
      <c r="P69" s="90" t="s">
        <v>1175</v>
      </c>
      <c r="Q69" s="91" t="s">
        <v>2249</v>
      </c>
      <c r="R69" s="49"/>
      <c r="S69" s="50" t="s">
        <v>2250</v>
      </c>
      <c r="T69" s="34"/>
      <c r="U69"/>
    </row>
    <row r="70" spans="1:21" ht="12.75">
      <c r="A70" s="45" t="s">
        <v>131</v>
      </c>
      <c r="B70" s="51">
        <v>78</v>
      </c>
      <c r="C70" s="46" t="s">
        <v>3542</v>
      </c>
      <c r="D70" s="86" t="s">
        <v>176</v>
      </c>
      <c r="E70" s="87" t="s">
        <v>177</v>
      </c>
      <c r="F70" s="87" t="s">
        <v>178</v>
      </c>
      <c r="G70" s="87" t="s">
        <v>179</v>
      </c>
      <c r="H70" s="87" t="s">
        <v>1318</v>
      </c>
      <c r="I70" s="87" t="s">
        <v>1200</v>
      </c>
      <c r="J70" s="87" t="s">
        <v>1319</v>
      </c>
      <c r="K70" s="87" t="s">
        <v>1320</v>
      </c>
      <c r="L70" s="87" t="s">
        <v>1920</v>
      </c>
      <c r="M70" s="87" t="s">
        <v>1851</v>
      </c>
      <c r="N70" s="87" t="s">
        <v>1897</v>
      </c>
      <c r="O70" s="87" t="s">
        <v>1921</v>
      </c>
      <c r="P70" s="87" t="s">
        <v>2251</v>
      </c>
      <c r="Q70" s="88" t="s">
        <v>2252</v>
      </c>
      <c r="R70" s="40"/>
      <c r="S70" s="41" t="s">
        <v>2253</v>
      </c>
      <c r="T70" s="34"/>
      <c r="U70"/>
    </row>
    <row r="71" spans="1:21" ht="12.75">
      <c r="A71" s="42" t="s">
        <v>3025</v>
      </c>
      <c r="B71" s="47"/>
      <c r="C71" s="48" t="s">
        <v>3027</v>
      </c>
      <c r="D71" s="89" t="s">
        <v>399</v>
      </c>
      <c r="E71" s="90" t="s">
        <v>58</v>
      </c>
      <c r="F71" s="90" t="s">
        <v>181</v>
      </c>
      <c r="G71" s="90" t="s">
        <v>126</v>
      </c>
      <c r="H71" s="90" t="s">
        <v>1528</v>
      </c>
      <c r="I71" s="90" t="s">
        <v>1529</v>
      </c>
      <c r="J71" s="90" t="s">
        <v>392</v>
      </c>
      <c r="K71" s="90" t="s">
        <v>1530</v>
      </c>
      <c r="L71" s="90" t="s">
        <v>1943</v>
      </c>
      <c r="M71" s="90" t="s">
        <v>3453</v>
      </c>
      <c r="N71" s="90" t="s">
        <v>1517</v>
      </c>
      <c r="O71" s="90" t="s">
        <v>404</v>
      </c>
      <c r="P71" s="90" t="s">
        <v>374</v>
      </c>
      <c r="Q71" s="91" t="s">
        <v>128</v>
      </c>
      <c r="R71" s="49"/>
      <c r="S71" s="50" t="s">
        <v>2254</v>
      </c>
      <c r="T71" s="34"/>
      <c r="U71"/>
    </row>
    <row r="72" spans="1:21" ht="12.75">
      <c r="A72" s="45" t="s">
        <v>2255</v>
      </c>
      <c r="B72" s="51">
        <v>81</v>
      </c>
      <c r="C72" s="46" t="s">
        <v>3545</v>
      </c>
      <c r="D72" s="86" t="s">
        <v>151</v>
      </c>
      <c r="E72" s="87" t="s">
        <v>152</v>
      </c>
      <c r="F72" s="87" t="s">
        <v>153</v>
      </c>
      <c r="G72" s="87" t="s">
        <v>154</v>
      </c>
      <c r="H72" s="87" t="s">
        <v>1305</v>
      </c>
      <c r="I72" s="87" t="s">
        <v>1306</v>
      </c>
      <c r="J72" s="87" t="s">
        <v>1307</v>
      </c>
      <c r="K72" s="87" t="s">
        <v>705</v>
      </c>
      <c r="L72" s="87" t="s">
        <v>1915</v>
      </c>
      <c r="M72" s="87" t="s">
        <v>1851</v>
      </c>
      <c r="N72" s="87" t="s">
        <v>1931</v>
      </c>
      <c r="O72" s="87" t="s">
        <v>1916</v>
      </c>
      <c r="P72" s="87" t="s">
        <v>2196</v>
      </c>
      <c r="Q72" s="88" t="s">
        <v>2256</v>
      </c>
      <c r="R72" s="40"/>
      <c r="S72" s="41" t="s">
        <v>2257</v>
      </c>
      <c r="T72" s="34"/>
      <c r="U72"/>
    </row>
    <row r="73" spans="1:21" ht="12.75">
      <c r="A73" s="42" t="s">
        <v>3057</v>
      </c>
      <c r="B73" s="47"/>
      <c r="C73" s="48" t="s">
        <v>3184</v>
      </c>
      <c r="D73" s="89" t="s">
        <v>385</v>
      </c>
      <c r="E73" s="90" t="s">
        <v>20</v>
      </c>
      <c r="F73" s="90" t="s">
        <v>97</v>
      </c>
      <c r="G73" s="90" t="s">
        <v>22</v>
      </c>
      <c r="H73" s="90" t="s">
        <v>125</v>
      </c>
      <c r="I73" s="90" t="s">
        <v>174</v>
      </c>
      <c r="J73" s="90" t="s">
        <v>366</v>
      </c>
      <c r="K73" s="90" t="s">
        <v>1231</v>
      </c>
      <c r="L73" s="90" t="s">
        <v>1944</v>
      </c>
      <c r="M73" s="90" t="s">
        <v>3453</v>
      </c>
      <c r="N73" s="90" t="s">
        <v>1981</v>
      </c>
      <c r="O73" s="90" t="s">
        <v>379</v>
      </c>
      <c r="P73" s="90" t="s">
        <v>380</v>
      </c>
      <c r="Q73" s="91" t="s">
        <v>1247</v>
      </c>
      <c r="R73" s="49"/>
      <c r="S73" s="50" t="s">
        <v>2258</v>
      </c>
      <c r="T73" s="34"/>
      <c r="U73"/>
    </row>
    <row r="74" spans="1:21" ht="12.75">
      <c r="A74" s="45" t="s">
        <v>141</v>
      </c>
      <c r="B74" s="51">
        <v>79</v>
      </c>
      <c r="C74" s="46" t="s">
        <v>3543</v>
      </c>
      <c r="D74" s="86" t="s">
        <v>257</v>
      </c>
      <c r="E74" s="87" t="s">
        <v>258</v>
      </c>
      <c r="F74" s="87" t="s">
        <v>259</v>
      </c>
      <c r="G74" s="87" t="s">
        <v>260</v>
      </c>
      <c r="H74" s="87" t="s">
        <v>1337</v>
      </c>
      <c r="I74" s="87" t="s">
        <v>1338</v>
      </c>
      <c r="J74" s="87" t="s">
        <v>1339</v>
      </c>
      <c r="K74" s="87" t="s">
        <v>1340</v>
      </c>
      <c r="L74" s="87" t="s">
        <v>709</v>
      </c>
      <c r="M74" s="87" t="s">
        <v>1851</v>
      </c>
      <c r="N74" s="87" t="s">
        <v>1897</v>
      </c>
      <c r="O74" s="87" t="s">
        <v>664</v>
      </c>
      <c r="P74" s="87" t="s">
        <v>2259</v>
      </c>
      <c r="Q74" s="88" t="s">
        <v>2260</v>
      </c>
      <c r="R74" s="40"/>
      <c r="S74" s="41" t="s">
        <v>2261</v>
      </c>
      <c r="T74" s="34"/>
      <c r="U74"/>
    </row>
    <row r="75" spans="1:21" ht="12.75">
      <c r="A75" s="42" t="s">
        <v>3025</v>
      </c>
      <c r="B75" s="47"/>
      <c r="C75" s="48" t="s">
        <v>3027</v>
      </c>
      <c r="D75" s="89" t="s">
        <v>299</v>
      </c>
      <c r="E75" s="90" t="s">
        <v>262</v>
      </c>
      <c r="F75" s="90" t="s">
        <v>195</v>
      </c>
      <c r="G75" s="90" t="s">
        <v>424</v>
      </c>
      <c r="H75" s="90" t="s">
        <v>408</v>
      </c>
      <c r="I75" s="90" t="s">
        <v>1538</v>
      </c>
      <c r="J75" s="90" t="s">
        <v>1539</v>
      </c>
      <c r="K75" s="90" t="s">
        <v>1540</v>
      </c>
      <c r="L75" s="90" t="s">
        <v>1321</v>
      </c>
      <c r="M75" s="90" t="s">
        <v>3453</v>
      </c>
      <c r="N75" s="90" t="s">
        <v>1517</v>
      </c>
      <c r="O75" s="90" t="s">
        <v>1925</v>
      </c>
      <c r="P75" s="90" t="s">
        <v>2266</v>
      </c>
      <c r="Q75" s="91" t="s">
        <v>149</v>
      </c>
      <c r="R75" s="49"/>
      <c r="S75" s="50" t="s">
        <v>2262</v>
      </c>
      <c r="T75" s="34"/>
      <c r="U75"/>
    </row>
    <row r="76" spans="1:21" ht="12.75">
      <c r="A76" s="45" t="s">
        <v>1971</v>
      </c>
      <c r="B76" s="51">
        <v>63</v>
      </c>
      <c r="C76" s="46" t="s">
        <v>3527</v>
      </c>
      <c r="D76" s="86" t="s">
        <v>142</v>
      </c>
      <c r="E76" s="87" t="s">
        <v>143</v>
      </c>
      <c r="F76" s="87" t="s">
        <v>144</v>
      </c>
      <c r="G76" s="87" t="s">
        <v>145</v>
      </c>
      <c r="H76" s="87" t="s">
        <v>1322</v>
      </c>
      <c r="I76" s="87" t="s">
        <v>1323</v>
      </c>
      <c r="J76" s="87" t="s">
        <v>1324</v>
      </c>
      <c r="K76" s="87" t="s">
        <v>1325</v>
      </c>
      <c r="L76" s="87" t="s">
        <v>1228</v>
      </c>
      <c r="M76" s="87" t="s">
        <v>1851</v>
      </c>
      <c r="N76" s="87" t="s">
        <v>1897</v>
      </c>
      <c r="O76" s="87" t="s">
        <v>1262</v>
      </c>
      <c r="P76" s="87" t="s">
        <v>2263</v>
      </c>
      <c r="Q76" s="88" t="s">
        <v>2264</v>
      </c>
      <c r="R76" s="40"/>
      <c r="S76" s="41" t="s">
        <v>2265</v>
      </c>
      <c r="T76" s="34"/>
      <c r="U76"/>
    </row>
    <row r="77" spans="1:21" ht="12.75">
      <c r="A77" s="42" t="s">
        <v>3025</v>
      </c>
      <c r="B77" s="47"/>
      <c r="C77" s="48" t="s">
        <v>3153</v>
      </c>
      <c r="D77" s="89" t="s">
        <v>382</v>
      </c>
      <c r="E77" s="90" t="s">
        <v>84</v>
      </c>
      <c r="F77" s="90" t="s">
        <v>12</v>
      </c>
      <c r="G77" s="90" t="s">
        <v>138</v>
      </c>
      <c r="H77" s="90" t="s">
        <v>1531</v>
      </c>
      <c r="I77" s="90" t="s">
        <v>1532</v>
      </c>
      <c r="J77" s="90" t="s">
        <v>1371</v>
      </c>
      <c r="K77" s="90" t="s">
        <v>1533</v>
      </c>
      <c r="L77" s="90" t="s">
        <v>1390</v>
      </c>
      <c r="M77" s="90" t="s">
        <v>3453</v>
      </c>
      <c r="N77" s="90" t="s">
        <v>1517</v>
      </c>
      <c r="O77" s="90" t="s">
        <v>400</v>
      </c>
      <c r="P77" s="90" t="s">
        <v>1225</v>
      </c>
      <c r="Q77" s="91" t="s">
        <v>2267</v>
      </c>
      <c r="R77" s="49"/>
      <c r="S77" s="50" t="s">
        <v>2268</v>
      </c>
      <c r="T77" s="34"/>
      <c r="U77"/>
    </row>
    <row r="78" spans="1:21" ht="12.75">
      <c r="A78" s="45" t="s">
        <v>1929</v>
      </c>
      <c r="B78" s="51">
        <v>48</v>
      </c>
      <c r="C78" s="46" t="s">
        <v>3512</v>
      </c>
      <c r="D78" s="86" t="s">
        <v>100</v>
      </c>
      <c r="E78" s="87" t="s">
        <v>101</v>
      </c>
      <c r="F78" s="87" t="s">
        <v>102</v>
      </c>
      <c r="G78" s="87" t="s">
        <v>103</v>
      </c>
      <c r="H78" s="87" t="s">
        <v>1394</v>
      </c>
      <c r="I78" s="87" t="s">
        <v>1395</v>
      </c>
      <c r="J78" s="87" t="s">
        <v>1396</v>
      </c>
      <c r="K78" s="87" t="s">
        <v>1397</v>
      </c>
      <c r="L78" s="87" t="s">
        <v>1950</v>
      </c>
      <c r="M78" s="87" t="s">
        <v>1851</v>
      </c>
      <c r="N78" s="87" t="s">
        <v>1897</v>
      </c>
      <c r="O78" s="87" t="s">
        <v>1946</v>
      </c>
      <c r="P78" s="87" t="s">
        <v>2269</v>
      </c>
      <c r="Q78" s="88" t="s">
        <v>1501</v>
      </c>
      <c r="R78" s="40"/>
      <c r="S78" s="41" t="s">
        <v>2270</v>
      </c>
      <c r="T78" s="34"/>
      <c r="U78"/>
    </row>
    <row r="79" spans="1:21" ht="12.75">
      <c r="A79" s="42" t="s">
        <v>2984</v>
      </c>
      <c r="B79" s="47"/>
      <c r="C79" s="48" t="s">
        <v>2680</v>
      </c>
      <c r="D79" s="89" t="s">
        <v>420</v>
      </c>
      <c r="E79" s="90" t="s">
        <v>447</v>
      </c>
      <c r="F79" s="90" t="s">
        <v>448</v>
      </c>
      <c r="G79" s="90" t="s">
        <v>449</v>
      </c>
      <c r="H79" s="90" t="s">
        <v>1358</v>
      </c>
      <c r="I79" s="90" t="s">
        <v>1401</v>
      </c>
      <c r="J79" s="90" t="s">
        <v>369</v>
      </c>
      <c r="K79" s="90" t="s">
        <v>1277</v>
      </c>
      <c r="L79" s="90" t="s">
        <v>1534</v>
      </c>
      <c r="M79" s="90" t="s">
        <v>3631</v>
      </c>
      <c r="N79" s="90" t="s">
        <v>367</v>
      </c>
      <c r="O79" s="90" t="s">
        <v>1399</v>
      </c>
      <c r="P79" s="90" t="s">
        <v>1277</v>
      </c>
      <c r="Q79" s="91" t="s">
        <v>1955</v>
      </c>
      <c r="R79" s="49"/>
      <c r="S79" s="50" t="s">
        <v>2271</v>
      </c>
      <c r="T79" s="34"/>
      <c r="U79"/>
    </row>
    <row r="80" spans="1:21" ht="12.75">
      <c r="A80" s="45" t="s">
        <v>2272</v>
      </c>
      <c r="B80" s="51">
        <v>37</v>
      </c>
      <c r="C80" s="46" t="s">
        <v>3501</v>
      </c>
      <c r="D80" s="86" t="s">
        <v>60</v>
      </c>
      <c r="E80" s="87" t="s">
        <v>61</v>
      </c>
      <c r="F80" s="87" t="s">
        <v>62</v>
      </c>
      <c r="G80" s="87" t="s">
        <v>63</v>
      </c>
      <c r="H80" s="87" t="s">
        <v>1236</v>
      </c>
      <c r="I80" s="87" t="s">
        <v>1237</v>
      </c>
      <c r="J80" s="87" t="s">
        <v>1238</v>
      </c>
      <c r="K80" s="87" t="s">
        <v>1239</v>
      </c>
      <c r="L80" s="87" t="s">
        <v>1926</v>
      </c>
      <c r="M80" s="87" t="s">
        <v>1851</v>
      </c>
      <c r="N80" s="87" t="s">
        <v>1927</v>
      </c>
      <c r="O80" s="87" t="s">
        <v>1928</v>
      </c>
      <c r="P80" s="87" t="s">
        <v>2208</v>
      </c>
      <c r="Q80" s="88" t="s">
        <v>2209</v>
      </c>
      <c r="R80" s="40"/>
      <c r="S80" s="41" t="s">
        <v>2210</v>
      </c>
      <c r="T80" s="34"/>
      <c r="U80"/>
    </row>
    <row r="81" spans="1:21" ht="12.75">
      <c r="A81" s="42" t="s">
        <v>3059</v>
      </c>
      <c r="B81" s="47"/>
      <c r="C81" s="48" t="s">
        <v>3062</v>
      </c>
      <c r="D81" s="89" t="s">
        <v>396</v>
      </c>
      <c r="E81" s="90" t="s">
        <v>397</v>
      </c>
      <c r="F81" s="90" t="s">
        <v>174</v>
      </c>
      <c r="G81" s="90" t="s">
        <v>398</v>
      </c>
      <c r="H81" s="90" t="s">
        <v>1536</v>
      </c>
      <c r="I81" s="90" t="s">
        <v>1537</v>
      </c>
      <c r="J81" s="90" t="s">
        <v>1355</v>
      </c>
      <c r="K81" s="90" t="s">
        <v>396</v>
      </c>
      <c r="L81" s="90" t="s">
        <v>385</v>
      </c>
      <c r="M81" s="90" t="s">
        <v>3453</v>
      </c>
      <c r="N81" s="90" t="s">
        <v>1985</v>
      </c>
      <c r="O81" s="90" t="s">
        <v>366</v>
      </c>
      <c r="P81" s="90" t="s">
        <v>2273</v>
      </c>
      <c r="Q81" s="91" t="s">
        <v>366</v>
      </c>
      <c r="R81" s="49"/>
      <c r="S81" s="50" t="s">
        <v>2211</v>
      </c>
      <c r="T81" s="34"/>
      <c r="U81"/>
    </row>
    <row r="82" spans="1:21" ht="12.75">
      <c r="A82" s="45" t="s">
        <v>2274</v>
      </c>
      <c r="B82" s="51">
        <v>119</v>
      </c>
      <c r="C82" s="46" t="s">
        <v>3583</v>
      </c>
      <c r="D82" s="86" t="s">
        <v>3409</v>
      </c>
      <c r="E82" s="87" t="s">
        <v>426</v>
      </c>
      <c r="F82" s="87" t="s">
        <v>278</v>
      </c>
      <c r="G82" s="87" t="s">
        <v>427</v>
      </c>
      <c r="H82" s="87" t="s">
        <v>1359</v>
      </c>
      <c r="I82" s="87" t="s">
        <v>1406</v>
      </c>
      <c r="J82" s="87" t="s">
        <v>1360</v>
      </c>
      <c r="K82" s="87" t="s">
        <v>1210</v>
      </c>
      <c r="L82" s="87" t="s">
        <v>1952</v>
      </c>
      <c r="M82" s="87" t="s">
        <v>1851</v>
      </c>
      <c r="N82" s="87" t="s">
        <v>1897</v>
      </c>
      <c r="O82" s="87" t="s">
        <v>692</v>
      </c>
      <c r="P82" s="87" t="s">
        <v>2275</v>
      </c>
      <c r="Q82" s="88" t="s">
        <v>2276</v>
      </c>
      <c r="R82" s="40"/>
      <c r="S82" s="41" t="s">
        <v>2277</v>
      </c>
      <c r="T82" s="34"/>
      <c r="U82"/>
    </row>
    <row r="83" spans="1:21" ht="12.75">
      <c r="A83" s="42" t="s">
        <v>3006</v>
      </c>
      <c r="B83" s="47"/>
      <c r="C83" s="48" t="s">
        <v>3042</v>
      </c>
      <c r="D83" s="89" t="s">
        <v>429</v>
      </c>
      <c r="E83" s="90" t="s">
        <v>230</v>
      </c>
      <c r="F83" s="90" t="s">
        <v>430</v>
      </c>
      <c r="G83" s="90" t="s">
        <v>431</v>
      </c>
      <c r="H83" s="90" t="s">
        <v>430</v>
      </c>
      <c r="I83" s="90" t="s">
        <v>1551</v>
      </c>
      <c r="J83" s="90" t="s">
        <v>1552</v>
      </c>
      <c r="K83" s="90" t="s">
        <v>1553</v>
      </c>
      <c r="L83" s="90" t="s">
        <v>1986</v>
      </c>
      <c r="M83" s="90" t="s">
        <v>3631</v>
      </c>
      <c r="N83" s="90" t="s">
        <v>1517</v>
      </c>
      <c r="O83" s="90" t="s">
        <v>1539</v>
      </c>
      <c r="P83" s="90" t="s">
        <v>1331</v>
      </c>
      <c r="Q83" s="91" t="s">
        <v>1391</v>
      </c>
      <c r="R83" s="49"/>
      <c r="S83" s="50" t="s">
        <v>2278</v>
      </c>
      <c r="T83" s="34"/>
      <c r="U83"/>
    </row>
    <row r="84" spans="1:21" ht="12.75">
      <c r="A84" s="45" t="s">
        <v>1327</v>
      </c>
      <c r="B84" s="51">
        <v>50</v>
      </c>
      <c r="C84" s="46" t="s">
        <v>3514</v>
      </c>
      <c r="D84" s="86" t="s">
        <v>8</v>
      </c>
      <c r="E84" s="87" t="s">
        <v>9</v>
      </c>
      <c r="F84" s="87" t="s">
        <v>3753</v>
      </c>
      <c r="G84" s="87" t="s">
        <v>10</v>
      </c>
      <c r="H84" s="87" t="s">
        <v>1220</v>
      </c>
      <c r="I84" s="87" t="s">
        <v>1221</v>
      </c>
      <c r="J84" s="87" t="s">
        <v>1222</v>
      </c>
      <c r="K84" s="87" t="s">
        <v>1223</v>
      </c>
      <c r="L84" s="87" t="s">
        <v>1923</v>
      </c>
      <c r="M84" s="87" t="s">
        <v>1851</v>
      </c>
      <c r="N84" s="87" t="s">
        <v>3723</v>
      </c>
      <c r="O84" s="87" t="s">
        <v>1924</v>
      </c>
      <c r="P84" s="87" t="s">
        <v>1900</v>
      </c>
      <c r="Q84" s="88" t="s">
        <v>2212</v>
      </c>
      <c r="R84" s="40" t="s">
        <v>359</v>
      </c>
      <c r="S84" s="41" t="s">
        <v>2213</v>
      </c>
      <c r="T84" s="34"/>
      <c r="U84"/>
    </row>
    <row r="85" spans="1:21" ht="12.75">
      <c r="A85" s="42" t="s">
        <v>3006</v>
      </c>
      <c r="B85" s="47"/>
      <c r="C85" s="48" t="s">
        <v>3013</v>
      </c>
      <c r="D85" s="89" t="s">
        <v>374</v>
      </c>
      <c r="E85" s="90" t="s">
        <v>119</v>
      </c>
      <c r="F85" s="90" t="s">
        <v>128</v>
      </c>
      <c r="G85" s="90" t="s">
        <v>129</v>
      </c>
      <c r="H85" s="90" t="s">
        <v>411</v>
      </c>
      <c r="I85" s="90" t="s">
        <v>1526</v>
      </c>
      <c r="J85" s="90" t="s">
        <v>1527</v>
      </c>
      <c r="K85" s="90" t="s">
        <v>1389</v>
      </c>
      <c r="L85" s="90" t="s">
        <v>1982</v>
      </c>
      <c r="M85" s="90" t="s">
        <v>3631</v>
      </c>
      <c r="N85" s="90" t="s">
        <v>1493</v>
      </c>
      <c r="O85" s="90" t="s">
        <v>3717</v>
      </c>
      <c r="P85" s="90" t="s">
        <v>1999</v>
      </c>
      <c r="Q85" s="91" t="s">
        <v>1982</v>
      </c>
      <c r="R85" s="49"/>
      <c r="S85" s="50" t="s">
        <v>2214</v>
      </c>
      <c r="T85" s="34"/>
      <c r="U85"/>
    </row>
    <row r="86" spans="1:21" ht="12.75">
      <c r="A86" s="45" t="s">
        <v>1333</v>
      </c>
      <c r="B86" s="51">
        <v>73</v>
      </c>
      <c r="C86" s="46" t="s">
        <v>3537</v>
      </c>
      <c r="D86" s="86" t="s">
        <v>214</v>
      </c>
      <c r="E86" s="87" t="s">
        <v>165</v>
      </c>
      <c r="F86" s="87" t="s">
        <v>215</v>
      </c>
      <c r="G86" s="87" t="s">
        <v>216</v>
      </c>
      <c r="H86" s="87" t="s">
        <v>1347</v>
      </c>
      <c r="I86" s="87" t="s">
        <v>1348</v>
      </c>
      <c r="J86" s="87" t="s">
        <v>1349</v>
      </c>
      <c r="K86" s="87" t="s">
        <v>1350</v>
      </c>
      <c r="L86" s="87" t="s">
        <v>737</v>
      </c>
      <c r="M86" s="87" t="s">
        <v>1851</v>
      </c>
      <c r="N86" s="87" t="s">
        <v>1931</v>
      </c>
      <c r="O86" s="87" t="s">
        <v>643</v>
      </c>
      <c r="P86" s="87" t="s">
        <v>2279</v>
      </c>
      <c r="Q86" s="88" t="s">
        <v>2280</v>
      </c>
      <c r="R86" s="40"/>
      <c r="S86" s="41" t="s">
        <v>2281</v>
      </c>
      <c r="T86" s="34"/>
      <c r="U86"/>
    </row>
    <row r="87" spans="1:21" ht="12.75">
      <c r="A87" s="42" t="s">
        <v>3057</v>
      </c>
      <c r="B87" s="47"/>
      <c r="C87" s="48" t="s">
        <v>3065</v>
      </c>
      <c r="D87" s="89" t="s">
        <v>253</v>
      </c>
      <c r="E87" s="90" t="s">
        <v>98</v>
      </c>
      <c r="F87" s="90" t="s">
        <v>282</v>
      </c>
      <c r="G87" s="90" t="s">
        <v>78</v>
      </c>
      <c r="H87" s="90" t="s">
        <v>1542</v>
      </c>
      <c r="I87" s="90" t="s">
        <v>1445</v>
      </c>
      <c r="J87" s="90" t="s">
        <v>1543</v>
      </c>
      <c r="K87" s="90" t="s">
        <v>1246</v>
      </c>
      <c r="L87" s="90" t="s">
        <v>1738</v>
      </c>
      <c r="M87" s="90" t="s">
        <v>3453</v>
      </c>
      <c r="N87" s="90" t="s">
        <v>1981</v>
      </c>
      <c r="O87" s="90" t="s">
        <v>1242</v>
      </c>
      <c r="P87" s="90" t="s">
        <v>1334</v>
      </c>
      <c r="Q87" s="91" t="s">
        <v>1263</v>
      </c>
      <c r="R87" s="49"/>
      <c r="S87" s="50" t="s">
        <v>2282</v>
      </c>
      <c r="T87" s="34"/>
      <c r="U87"/>
    </row>
    <row r="88" spans="1:21" ht="12.75">
      <c r="A88" s="45" t="s">
        <v>171</v>
      </c>
      <c r="B88" s="51">
        <v>77</v>
      </c>
      <c r="C88" s="46" t="s">
        <v>3541</v>
      </c>
      <c r="D88" s="86" t="s">
        <v>308</v>
      </c>
      <c r="E88" s="87" t="s">
        <v>309</v>
      </c>
      <c r="F88" s="87" t="s">
        <v>310</v>
      </c>
      <c r="G88" s="87" t="s">
        <v>311</v>
      </c>
      <c r="H88" s="87" t="s">
        <v>1408</v>
      </c>
      <c r="I88" s="87" t="s">
        <v>1409</v>
      </c>
      <c r="J88" s="87" t="s">
        <v>1410</v>
      </c>
      <c r="K88" s="87" t="s">
        <v>1411</v>
      </c>
      <c r="L88" s="87" t="s">
        <v>1987</v>
      </c>
      <c r="M88" s="87" t="s">
        <v>1851</v>
      </c>
      <c r="N88" s="87" t="s">
        <v>1897</v>
      </c>
      <c r="O88" s="87" t="s">
        <v>1411</v>
      </c>
      <c r="P88" s="87" t="s">
        <v>2328</v>
      </c>
      <c r="Q88" s="88" t="s">
        <v>2329</v>
      </c>
      <c r="R88" s="40"/>
      <c r="S88" s="41" t="s">
        <v>2330</v>
      </c>
      <c r="T88" s="34"/>
      <c r="U88"/>
    </row>
    <row r="89" spans="1:21" ht="12.75">
      <c r="A89" s="42" t="s">
        <v>3025</v>
      </c>
      <c r="B89" s="47"/>
      <c r="C89" s="48" t="s">
        <v>3027</v>
      </c>
      <c r="D89" s="89" t="s">
        <v>540</v>
      </c>
      <c r="E89" s="90" t="s">
        <v>541</v>
      </c>
      <c r="F89" s="90" t="s">
        <v>513</v>
      </c>
      <c r="G89" s="90" t="s">
        <v>542</v>
      </c>
      <c r="H89" s="90" t="s">
        <v>1554</v>
      </c>
      <c r="I89" s="90" t="s">
        <v>1555</v>
      </c>
      <c r="J89" s="90" t="s">
        <v>1556</v>
      </c>
      <c r="K89" s="90" t="s">
        <v>229</v>
      </c>
      <c r="L89" s="90" t="s">
        <v>401</v>
      </c>
      <c r="M89" s="90" t="s">
        <v>3453</v>
      </c>
      <c r="N89" s="90" t="s">
        <v>1517</v>
      </c>
      <c r="O89" s="90" t="s">
        <v>417</v>
      </c>
      <c r="P89" s="90" t="s">
        <v>1412</v>
      </c>
      <c r="Q89" s="91" t="s">
        <v>2331</v>
      </c>
      <c r="R89" s="49"/>
      <c r="S89" s="50" t="s">
        <v>2332</v>
      </c>
      <c r="T89" s="34"/>
      <c r="U89"/>
    </row>
    <row r="90" spans="1:21" ht="12.75">
      <c r="A90" s="45" t="s">
        <v>2333</v>
      </c>
      <c r="B90" s="51">
        <v>84</v>
      </c>
      <c r="C90" s="46" t="s">
        <v>3548</v>
      </c>
      <c r="D90" s="86" t="s">
        <v>269</v>
      </c>
      <c r="E90" s="87" t="s">
        <v>270</v>
      </c>
      <c r="F90" s="87" t="s">
        <v>271</v>
      </c>
      <c r="G90" s="87" t="s">
        <v>272</v>
      </c>
      <c r="H90" s="87" t="s">
        <v>1248</v>
      </c>
      <c r="I90" s="87" t="s">
        <v>1406</v>
      </c>
      <c r="J90" s="87" t="s">
        <v>1214</v>
      </c>
      <c r="K90" s="87" t="s">
        <v>1298</v>
      </c>
      <c r="L90" s="87" t="s">
        <v>1956</v>
      </c>
      <c r="M90" s="87" t="s">
        <v>1851</v>
      </c>
      <c r="N90" s="87" t="s">
        <v>1897</v>
      </c>
      <c r="O90" s="87" t="s">
        <v>1895</v>
      </c>
      <c r="P90" s="87" t="s">
        <v>2283</v>
      </c>
      <c r="Q90" s="88" t="s">
        <v>2284</v>
      </c>
      <c r="R90" s="40"/>
      <c r="S90" s="41" t="s">
        <v>2285</v>
      </c>
      <c r="T90" s="34"/>
      <c r="U90"/>
    </row>
    <row r="91" spans="1:21" ht="12.75">
      <c r="A91" s="42" t="s">
        <v>3025</v>
      </c>
      <c r="B91" s="47"/>
      <c r="C91" s="48" t="s">
        <v>2771</v>
      </c>
      <c r="D91" s="89" t="s">
        <v>130</v>
      </c>
      <c r="E91" s="90" t="s">
        <v>438</v>
      </c>
      <c r="F91" s="90" t="s">
        <v>439</v>
      </c>
      <c r="G91" s="90" t="s">
        <v>365</v>
      </c>
      <c r="H91" s="90" t="s">
        <v>130</v>
      </c>
      <c r="I91" s="90" t="s">
        <v>1370</v>
      </c>
      <c r="J91" s="90" t="s">
        <v>1541</v>
      </c>
      <c r="K91" s="90" t="s">
        <v>1521</v>
      </c>
      <c r="L91" s="90" t="s">
        <v>1379</v>
      </c>
      <c r="M91" s="90" t="s">
        <v>3453</v>
      </c>
      <c r="N91" s="90" t="s">
        <v>1517</v>
      </c>
      <c r="O91" s="90" t="s">
        <v>1404</v>
      </c>
      <c r="P91" s="90" t="s">
        <v>2334</v>
      </c>
      <c r="Q91" s="91" t="s">
        <v>1345</v>
      </c>
      <c r="R91" s="49"/>
      <c r="S91" s="50" t="s">
        <v>2286</v>
      </c>
      <c r="T91" s="34"/>
      <c r="U91"/>
    </row>
    <row r="92" spans="1:21" ht="12.75">
      <c r="A92" s="45" t="s">
        <v>2335</v>
      </c>
      <c r="B92" s="51">
        <v>59</v>
      </c>
      <c r="C92" s="46" t="s">
        <v>3523</v>
      </c>
      <c r="D92" s="86" t="s">
        <v>283</v>
      </c>
      <c r="E92" s="87" t="s">
        <v>284</v>
      </c>
      <c r="F92" s="87" t="s">
        <v>285</v>
      </c>
      <c r="G92" s="87" t="s">
        <v>286</v>
      </c>
      <c r="H92" s="87" t="s">
        <v>1402</v>
      </c>
      <c r="I92" s="87" t="s">
        <v>1265</v>
      </c>
      <c r="J92" s="87" t="s">
        <v>1245</v>
      </c>
      <c r="K92" s="87" t="s">
        <v>1403</v>
      </c>
      <c r="L92" s="87" t="s">
        <v>1338</v>
      </c>
      <c r="M92" s="87" t="s">
        <v>1851</v>
      </c>
      <c r="N92" s="87" t="s">
        <v>1897</v>
      </c>
      <c r="O92" s="87" t="s">
        <v>1951</v>
      </c>
      <c r="P92" s="87" t="s">
        <v>1900</v>
      </c>
      <c r="Q92" s="88" t="s">
        <v>2287</v>
      </c>
      <c r="R92" s="40"/>
      <c r="S92" s="41" t="s">
        <v>2288</v>
      </c>
      <c r="T92" s="34"/>
      <c r="U92"/>
    </row>
    <row r="93" spans="1:21" ht="12.75">
      <c r="A93" s="42" t="s">
        <v>3006</v>
      </c>
      <c r="B93" s="47"/>
      <c r="C93" s="48" t="s">
        <v>3278</v>
      </c>
      <c r="D93" s="89" t="s">
        <v>458</v>
      </c>
      <c r="E93" s="90" t="s">
        <v>459</v>
      </c>
      <c r="F93" s="90" t="s">
        <v>325</v>
      </c>
      <c r="G93" s="90" t="s">
        <v>324</v>
      </c>
      <c r="H93" s="90" t="s">
        <v>1317</v>
      </c>
      <c r="I93" s="90" t="s">
        <v>1385</v>
      </c>
      <c r="J93" s="90" t="s">
        <v>1545</v>
      </c>
      <c r="K93" s="90" t="s">
        <v>1405</v>
      </c>
      <c r="L93" s="90" t="s">
        <v>1983</v>
      </c>
      <c r="M93" s="90" t="s">
        <v>3631</v>
      </c>
      <c r="N93" s="90" t="s">
        <v>1517</v>
      </c>
      <c r="O93" s="90" t="s">
        <v>1984</v>
      </c>
      <c r="P93" s="90" t="s">
        <v>1999</v>
      </c>
      <c r="Q93" s="91" t="s">
        <v>2336</v>
      </c>
      <c r="R93" s="49"/>
      <c r="S93" s="50" t="s">
        <v>2289</v>
      </c>
      <c r="T93" s="34"/>
      <c r="U93"/>
    </row>
    <row r="94" spans="1:21" ht="12.75">
      <c r="A94" s="45" t="s">
        <v>2337</v>
      </c>
      <c r="B94" s="51">
        <v>92</v>
      </c>
      <c r="C94" s="46" t="s">
        <v>3556</v>
      </c>
      <c r="D94" s="86" t="s">
        <v>3695</v>
      </c>
      <c r="E94" s="87" t="s">
        <v>106</v>
      </c>
      <c r="F94" s="87" t="s">
        <v>250</v>
      </c>
      <c r="G94" s="87" t="s">
        <v>251</v>
      </c>
      <c r="H94" s="87" t="s">
        <v>1249</v>
      </c>
      <c r="I94" s="87" t="s">
        <v>1356</v>
      </c>
      <c r="J94" s="87" t="s">
        <v>1357</v>
      </c>
      <c r="K94" s="87" t="s">
        <v>1298</v>
      </c>
      <c r="L94" s="87" t="s">
        <v>1953</v>
      </c>
      <c r="M94" s="87" t="s">
        <v>1851</v>
      </c>
      <c r="N94" s="87" t="s">
        <v>1897</v>
      </c>
      <c r="O94" s="87" t="s">
        <v>1954</v>
      </c>
      <c r="P94" s="87" t="s">
        <v>2290</v>
      </c>
      <c r="Q94" s="88" t="s">
        <v>2291</v>
      </c>
      <c r="R94" s="40"/>
      <c r="S94" s="41" t="s">
        <v>2292</v>
      </c>
      <c r="T94" s="34"/>
      <c r="U94"/>
    </row>
    <row r="95" spans="1:21" ht="12.75">
      <c r="A95" s="42" t="s">
        <v>3059</v>
      </c>
      <c r="B95" s="47"/>
      <c r="C95" s="48" t="s">
        <v>3062</v>
      </c>
      <c r="D95" s="89" t="s">
        <v>422</v>
      </c>
      <c r="E95" s="90" t="s">
        <v>219</v>
      </c>
      <c r="F95" s="90" t="s">
        <v>253</v>
      </c>
      <c r="G95" s="90" t="s">
        <v>423</v>
      </c>
      <c r="H95" s="90" t="s">
        <v>1548</v>
      </c>
      <c r="I95" s="90" t="s">
        <v>1549</v>
      </c>
      <c r="J95" s="90" t="s">
        <v>219</v>
      </c>
      <c r="K95" s="90" t="s">
        <v>1550</v>
      </c>
      <c r="L95" s="90" t="s">
        <v>1449</v>
      </c>
      <c r="M95" s="90" t="s">
        <v>3453</v>
      </c>
      <c r="N95" s="90" t="s">
        <v>3707</v>
      </c>
      <c r="O95" s="90" t="s">
        <v>1534</v>
      </c>
      <c r="P95" s="90" t="s">
        <v>123</v>
      </c>
      <c r="Q95" s="91" t="s">
        <v>123</v>
      </c>
      <c r="R95" s="49"/>
      <c r="S95" s="50" t="s">
        <v>2293</v>
      </c>
      <c r="T95" s="34"/>
      <c r="U95"/>
    </row>
    <row r="96" spans="1:21" ht="12.75">
      <c r="A96" s="45" t="s">
        <v>1346</v>
      </c>
      <c r="B96" s="51">
        <v>39</v>
      </c>
      <c r="C96" s="46" t="s">
        <v>3503</v>
      </c>
      <c r="D96" s="86" t="s">
        <v>91</v>
      </c>
      <c r="E96" s="87" t="s">
        <v>92</v>
      </c>
      <c r="F96" s="87" t="s">
        <v>93</v>
      </c>
      <c r="G96" s="87" t="s">
        <v>94</v>
      </c>
      <c r="H96" s="87" t="s">
        <v>1248</v>
      </c>
      <c r="I96" s="87" t="s">
        <v>1249</v>
      </c>
      <c r="J96" s="87" t="s">
        <v>1250</v>
      </c>
      <c r="K96" s="87" t="s">
        <v>1251</v>
      </c>
      <c r="L96" s="87" t="s">
        <v>1926</v>
      </c>
      <c r="M96" s="87" t="s">
        <v>1851</v>
      </c>
      <c r="N96" s="87" t="s">
        <v>1927</v>
      </c>
      <c r="O96" s="87" t="s">
        <v>1933</v>
      </c>
      <c r="P96" s="87" t="s">
        <v>2215</v>
      </c>
      <c r="Q96" s="88" t="s">
        <v>2216</v>
      </c>
      <c r="R96" s="40"/>
      <c r="S96" s="41" t="s">
        <v>2217</v>
      </c>
      <c r="T96" s="34"/>
      <c r="U96"/>
    </row>
    <row r="97" spans="1:21" ht="12.75">
      <c r="A97" s="42" t="s">
        <v>3059</v>
      </c>
      <c r="B97" s="47"/>
      <c r="C97" s="48" t="s">
        <v>3062</v>
      </c>
      <c r="D97" s="89" t="s">
        <v>444</v>
      </c>
      <c r="E97" s="90" t="s">
        <v>156</v>
      </c>
      <c r="F97" s="90" t="s">
        <v>445</v>
      </c>
      <c r="G97" s="90" t="s">
        <v>441</v>
      </c>
      <c r="H97" s="90" t="s">
        <v>1546</v>
      </c>
      <c r="I97" s="90" t="s">
        <v>423</v>
      </c>
      <c r="J97" s="90" t="s">
        <v>1547</v>
      </c>
      <c r="K97" s="90" t="s">
        <v>1366</v>
      </c>
      <c r="L97" s="90" t="s">
        <v>385</v>
      </c>
      <c r="M97" s="90" t="s">
        <v>3453</v>
      </c>
      <c r="N97" s="90" t="s">
        <v>1985</v>
      </c>
      <c r="O97" s="90" t="s">
        <v>123</v>
      </c>
      <c r="P97" s="90" t="s">
        <v>1308</v>
      </c>
      <c r="Q97" s="91" t="s">
        <v>1559</v>
      </c>
      <c r="R97" s="49"/>
      <c r="S97" s="50" t="s">
        <v>2218</v>
      </c>
      <c r="T97" s="34"/>
      <c r="U97"/>
    </row>
    <row r="98" spans="1:21" ht="12.75">
      <c r="A98" s="45" t="s">
        <v>1353</v>
      </c>
      <c r="B98" s="51">
        <v>105</v>
      </c>
      <c r="C98" s="46" t="s">
        <v>3569</v>
      </c>
      <c r="D98" s="86" t="s">
        <v>532</v>
      </c>
      <c r="E98" s="87" t="s">
        <v>533</v>
      </c>
      <c r="F98" s="87" t="s">
        <v>3607</v>
      </c>
      <c r="G98" s="87" t="s">
        <v>94</v>
      </c>
      <c r="H98" s="87" t="s">
        <v>1440</v>
      </c>
      <c r="I98" s="87" t="s">
        <v>1441</v>
      </c>
      <c r="J98" s="87" t="s">
        <v>1442</v>
      </c>
      <c r="K98" s="87" t="s">
        <v>1443</v>
      </c>
      <c r="L98" s="87" t="s">
        <v>1990</v>
      </c>
      <c r="M98" s="87" t="s">
        <v>1851</v>
      </c>
      <c r="N98" s="87" t="s">
        <v>1897</v>
      </c>
      <c r="O98" s="87" t="s">
        <v>1991</v>
      </c>
      <c r="P98" s="87" t="s">
        <v>2338</v>
      </c>
      <c r="Q98" s="88" t="s">
        <v>2339</v>
      </c>
      <c r="R98" s="40"/>
      <c r="S98" s="41" t="s">
        <v>2340</v>
      </c>
      <c r="T98" s="34"/>
      <c r="U98"/>
    </row>
    <row r="99" spans="1:21" ht="12.75">
      <c r="A99" s="42" t="s">
        <v>3059</v>
      </c>
      <c r="B99" s="47"/>
      <c r="C99" s="48" t="s">
        <v>3084</v>
      </c>
      <c r="D99" s="89" t="s">
        <v>535</v>
      </c>
      <c r="E99" s="90" t="s">
        <v>536</v>
      </c>
      <c r="F99" s="90" t="s">
        <v>537</v>
      </c>
      <c r="G99" s="90" t="s">
        <v>441</v>
      </c>
      <c r="H99" s="90" t="s">
        <v>1570</v>
      </c>
      <c r="I99" s="90" t="s">
        <v>337</v>
      </c>
      <c r="J99" s="90" t="s">
        <v>1571</v>
      </c>
      <c r="K99" s="90" t="s">
        <v>1572</v>
      </c>
      <c r="L99" s="90" t="s">
        <v>1542</v>
      </c>
      <c r="M99" s="90" t="s">
        <v>3453</v>
      </c>
      <c r="N99" s="90" t="s">
        <v>3707</v>
      </c>
      <c r="O99" s="90" t="s">
        <v>1432</v>
      </c>
      <c r="P99" s="90" t="s">
        <v>420</v>
      </c>
      <c r="Q99" s="91" t="s">
        <v>1336</v>
      </c>
      <c r="R99" s="49"/>
      <c r="S99" s="50" t="s">
        <v>2341</v>
      </c>
      <c r="T99" s="34"/>
      <c r="U99"/>
    </row>
    <row r="100" spans="1:21" ht="12.75">
      <c r="A100" s="45" t="s">
        <v>2342</v>
      </c>
      <c r="B100" s="51">
        <v>94</v>
      </c>
      <c r="C100" s="46" t="s">
        <v>3558</v>
      </c>
      <c r="D100" s="86" t="s">
        <v>516</v>
      </c>
      <c r="E100" s="87" t="s">
        <v>289</v>
      </c>
      <c r="F100" s="87" t="s">
        <v>102</v>
      </c>
      <c r="G100" s="87" t="s">
        <v>775</v>
      </c>
      <c r="H100" s="87" t="s">
        <v>1427</v>
      </c>
      <c r="I100" s="87" t="s">
        <v>1428</v>
      </c>
      <c r="J100" s="87" t="s">
        <v>1429</v>
      </c>
      <c r="K100" s="87" t="s">
        <v>1230</v>
      </c>
      <c r="L100" s="87" t="s">
        <v>1959</v>
      </c>
      <c r="M100" s="87" t="s">
        <v>1851</v>
      </c>
      <c r="N100" s="87" t="s">
        <v>1897</v>
      </c>
      <c r="O100" s="87" t="s">
        <v>1960</v>
      </c>
      <c r="P100" s="87" t="s">
        <v>2294</v>
      </c>
      <c r="Q100" s="88" t="s">
        <v>2295</v>
      </c>
      <c r="R100" s="40"/>
      <c r="S100" s="41" t="s">
        <v>2296</v>
      </c>
      <c r="T100" s="34"/>
      <c r="U100"/>
    </row>
    <row r="101" spans="1:21" ht="12.75">
      <c r="A101" s="42" t="s">
        <v>3059</v>
      </c>
      <c r="B101" s="47"/>
      <c r="C101" s="48" t="s">
        <v>3062</v>
      </c>
      <c r="D101" s="89" t="s">
        <v>331</v>
      </c>
      <c r="E101" s="90" t="s">
        <v>499</v>
      </c>
      <c r="F101" s="90" t="s">
        <v>343</v>
      </c>
      <c r="G101" s="90" t="s">
        <v>517</v>
      </c>
      <c r="H101" s="90" t="s">
        <v>1562</v>
      </c>
      <c r="I101" s="90" t="s">
        <v>306</v>
      </c>
      <c r="J101" s="90" t="s">
        <v>1563</v>
      </c>
      <c r="K101" s="90" t="s">
        <v>1351</v>
      </c>
      <c r="L101" s="90" t="s">
        <v>422</v>
      </c>
      <c r="M101" s="90" t="s">
        <v>3453</v>
      </c>
      <c r="N101" s="90" t="s">
        <v>3707</v>
      </c>
      <c r="O101" s="90" t="s">
        <v>1571</v>
      </c>
      <c r="P101" s="90" t="s">
        <v>1381</v>
      </c>
      <c r="Q101" s="91" t="s">
        <v>1400</v>
      </c>
      <c r="R101" s="49"/>
      <c r="S101" s="50" t="s">
        <v>2297</v>
      </c>
      <c r="T101" s="34"/>
      <c r="U101"/>
    </row>
    <row r="102" spans="1:21" ht="12.75">
      <c r="A102" s="45" t="s">
        <v>2343</v>
      </c>
      <c r="B102" s="51">
        <v>116</v>
      </c>
      <c r="C102" s="46" t="s">
        <v>3580</v>
      </c>
      <c r="D102" s="86" t="s">
        <v>451</v>
      </c>
      <c r="E102" s="87" t="s">
        <v>452</v>
      </c>
      <c r="F102" s="87" t="s">
        <v>266</v>
      </c>
      <c r="G102" s="87" t="s">
        <v>453</v>
      </c>
      <c r="H102" s="87" t="s">
        <v>1367</v>
      </c>
      <c r="I102" s="87" t="s">
        <v>1109</v>
      </c>
      <c r="J102" s="87" t="s">
        <v>1368</v>
      </c>
      <c r="K102" s="87" t="s">
        <v>1369</v>
      </c>
      <c r="L102" s="87" t="s">
        <v>1961</v>
      </c>
      <c r="M102" s="87" t="s">
        <v>1851</v>
      </c>
      <c r="N102" s="87" t="s">
        <v>1897</v>
      </c>
      <c r="O102" s="87" t="s">
        <v>1962</v>
      </c>
      <c r="P102" s="87" t="s">
        <v>2298</v>
      </c>
      <c r="Q102" s="88" t="s">
        <v>2299</v>
      </c>
      <c r="R102" s="40" t="s">
        <v>359</v>
      </c>
      <c r="S102" s="41" t="s">
        <v>2300</v>
      </c>
      <c r="T102" s="34"/>
      <c r="U102"/>
    </row>
    <row r="103" spans="1:21" ht="12.75">
      <c r="A103" s="42" t="s">
        <v>3025</v>
      </c>
      <c r="B103" s="47"/>
      <c r="C103" s="48" t="s">
        <v>3309</v>
      </c>
      <c r="D103" s="89" t="s">
        <v>455</v>
      </c>
      <c r="E103" s="90" t="s">
        <v>391</v>
      </c>
      <c r="F103" s="90" t="s">
        <v>435</v>
      </c>
      <c r="G103" s="90" t="s">
        <v>456</v>
      </c>
      <c r="H103" s="90" t="s">
        <v>1565</v>
      </c>
      <c r="I103" s="90" t="s">
        <v>1566</v>
      </c>
      <c r="J103" s="90" t="s">
        <v>299</v>
      </c>
      <c r="K103" s="90" t="s">
        <v>765</v>
      </c>
      <c r="L103" s="90" t="s">
        <v>434</v>
      </c>
      <c r="M103" s="90" t="s">
        <v>3453</v>
      </c>
      <c r="N103" s="90" t="s">
        <v>1517</v>
      </c>
      <c r="O103" s="90" t="s">
        <v>1540</v>
      </c>
      <c r="P103" s="90" t="s">
        <v>2344</v>
      </c>
      <c r="Q103" s="91" t="s">
        <v>1417</v>
      </c>
      <c r="R103" s="49"/>
      <c r="S103" s="50" t="s">
        <v>2301</v>
      </c>
      <c r="T103" s="34"/>
      <c r="U103"/>
    </row>
    <row r="104" spans="1:21" ht="12.75">
      <c r="A104" s="45" t="s">
        <v>1958</v>
      </c>
      <c r="B104" s="51">
        <v>87</v>
      </c>
      <c r="C104" s="46" t="s">
        <v>3551</v>
      </c>
      <c r="D104" s="86" t="s">
        <v>339</v>
      </c>
      <c r="E104" s="87" t="s">
        <v>340</v>
      </c>
      <c r="F104" s="87" t="s">
        <v>341</v>
      </c>
      <c r="G104" s="87" t="s">
        <v>88</v>
      </c>
      <c r="H104" s="87" t="s">
        <v>1446</v>
      </c>
      <c r="I104" s="87" t="s">
        <v>1447</v>
      </c>
      <c r="J104" s="87" t="s">
        <v>1448</v>
      </c>
      <c r="K104" s="87" t="s">
        <v>1298</v>
      </c>
      <c r="L104" s="87" t="s">
        <v>1337</v>
      </c>
      <c r="M104" s="87" t="s">
        <v>1851</v>
      </c>
      <c r="N104" s="87" t="s">
        <v>1931</v>
      </c>
      <c r="O104" s="87" t="s">
        <v>1946</v>
      </c>
      <c r="P104" s="87" t="s">
        <v>2345</v>
      </c>
      <c r="Q104" s="88" t="s">
        <v>2346</v>
      </c>
      <c r="R104" s="40"/>
      <c r="S104" s="41" t="s">
        <v>2347</v>
      </c>
      <c r="T104" s="34"/>
      <c r="U104"/>
    </row>
    <row r="105" spans="1:21" ht="12.75">
      <c r="A105" s="42" t="s">
        <v>3057</v>
      </c>
      <c r="B105" s="47"/>
      <c r="C105" s="48" t="s">
        <v>2776</v>
      </c>
      <c r="D105" s="89" t="s">
        <v>615</v>
      </c>
      <c r="E105" s="90" t="s">
        <v>616</v>
      </c>
      <c r="F105" s="90" t="s">
        <v>617</v>
      </c>
      <c r="G105" s="90" t="s">
        <v>421</v>
      </c>
      <c r="H105" s="90" t="s">
        <v>1573</v>
      </c>
      <c r="I105" s="90" t="s">
        <v>420</v>
      </c>
      <c r="J105" s="90" t="s">
        <v>1352</v>
      </c>
      <c r="K105" s="90" t="s">
        <v>1392</v>
      </c>
      <c r="L105" s="90" t="s">
        <v>2000</v>
      </c>
      <c r="M105" s="90" t="s">
        <v>3453</v>
      </c>
      <c r="N105" s="90" t="s">
        <v>1981</v>
      </c>
      <c r="O105" s="90" t="s">
        <v>1399</v>
      </c>
      <c r="P105" s="90" t="s">
        <v>1543</v>
      </c>
      <c r="Q105" s="91" t="s">
        <v>1398</v>
      </c>
      <c r="R105" s="49"/>
      <c r="S105" s="50" t="s">
        <v>2348</v>
      </c>
      <c r="T105" s="34"/>
      <c r="U105"/>
    </row>
    <row r="106" spans="1:21" ht="12.75">
      <c r="A106" s="45" t="s">
        <v>2349</v>
      </c>
      <c r="B106" s="51">
        <v>114</v>
      </c>
      <c r="C106" s="46" t="s">
        <v>3578</v>
      </c>
      <c r="D106" s="86" t="s">
        <v>3675</v>
      </c>
      <c r="E106" s="87" t="s">
        <v>607</v>
      </c>
      <c r="F106" s="87" t="s">
        <v>608</v>
      </c>
      <c r="G106" s="87" t="s">
        <v>609</v>
      </c>
      <c r="H106" s="87" t="s">
        <v>1372</v>
      </c>
      <c r="I106" s="87" t="s">
        <v>1123</v>
      </c>
      <c r="J106" s="87" t="s">
        <v>1373</v>
      </c>
      <c r="K106" s="87" t="s">
        <v>1374</v>
      </c>
      <c r="L106" s="87" t="s">
        <v>1968</v>
      </c>
      <c r="M106" s="87" t="s">
        <v>1851</v>
      </c>
      <c r="N106" s="87" t="s">
        <v>1897</v>
      </c>
      <c r="O106" s="87" t="s">
        <v>1969</v>
      </c>
      <c r="P106" s="87" t="s">
        <v>2302</v>
      </c>
      <c r="Q106" s="88" t="s">
        <v>2303</v>
      </c>
      <c r="R106" s="40" t="s">
        <v>109</v>
      </c>
      <c r="S106" s="41" t="s">
        <v>2304</v>
      </c>
      <c r="T106" s="34"/>
      <c r="U106"/>
    </row>
    <row r="107" spans="1:21" ht="12.75">
      <c r="A107" s="42" t="s">
        <v>3025</v>
      </c>
      <c r="B107" s="47"/>
      <c r="C107" s="48" t="s">
        <v>3309</v>
      </c>
      <c r="D107" s="89" t="s">
        <v>402</v>
      </c>
      <c r="E107" s="90" t="s">
        <v>611</v>
      </c>
      <c r="F107" s="90" t="s">
        <v>612</v>
      </c>
      <c r="G107" s="90" t="s">
        <v>70</v>
      </c>
      <c r="H107" s="90" t="s">
        <v>523</v>
      </c>
      <c r="I107" s="90" t="s">
        <v>540</v>
      </c>
      <c r="J107" s="90" t="s">
        <v>1474</v>
      </c>
      <c r="K107" s="90" t="s">
        <v>1455</v>
      </c>
      <c r="L107" s="90" t="s">
        <v>2003</v>
      </c>
      <c r="M107" s="90" t="s">
        <v>3453</v>
      </c>
      <c r="N107" s="90" t="s">
        <v>1517</v>
      </c>
      <c r="O107" s="90" t="s">
        <v>1580</v>
      </c>
      <c r="P107" s="90" t="s">
        <v>181</v>
      </c>
      <c r="Q107" s="91" t="s">
        <v>392</v>
      </c>
      <c r="R107" s="49"/>
      <c r="S107" s="50" t="s">
        <v>2305</v>
      </c>
      <c r="T107" s="34"/>
      <c r="U107"/>
    </row>
    <row r="108" spans="1:21" ht="12.75">
      <c r="A108" s="45" t="s">
        <v>2350</v>
      </c>
      <c r="B108" s="51">
        <v>91</v>
      </c>
      <c r="C108" s="46" t="s">
        <v>3555</v>
      </c>
      <c r="D108" s="86" t="s">
        <v>301</v>
      </c>
      <c r="E108" s="87" t="s">
        <v>302</v>
      </c>
      <c r="F108" s="87" t="s">
        <v>303</v>
      </c>
      <c r="G108" s="87" t="s">
        <v>304</v>
      </c>
      <c r="H108" s="87" t="s">
        <v>1420</v>
      </c>
      <c r="I108" s="87" t="s">
        <v>1420</v>
      </c>
      <c r="J108" s="87" t="s">
        <v>1421</v>
      </c>
      <c r="K108" s="87" t="s">
        <v>3378</v>
      </c>
      <c r="L108" s="87" t="s">
        <v>1988</v>
      </c>
      <c r="M108" s="87" t="s">
        <v>1851</v>
      </c>
      <c r="N108" s="87" t="s">
        <v>1897</v>
      </c>
      <c r="O108" s="87" t="s">
        <v>1966</v>
      </c>
      <c r="P108" s="87" t="s">
        <v>2351</v>
      </c>
      <c r="Q108" s="88" t="s">
        <v>2352</v>
      </c>
      <c r="R108" s="40"/>
      <c r="S108" s="41" t="s">
        <v>2353</v>
      </c>
      <c r="T108" s="34"/>
      <c r="U108"/>
    </row>
    <row r="109" spans="1:21" ht="12.75">
      <c r="A109" s="42" t="s">
        <v>3059</v>
      </c>
      <c r="B109" s="47"/>
      <c r="C109" s="48" t="s">
        <v>2787</v>
      </c>
      <c r="D109" s="89" t="s">
        <v>337</v>
      </c>
      <c r="E109" s="90" t="s">
        <v>475</v>
      </c>
      <c r="F109" s="90" t="s">
        <v>529</v>
      </c>
      <c r="G109" s="90" t="s">
        <v>530</v>
      </c>
      <c r="H109" s="90" t="s">
        <v>563</v>
      </c>
      <c r="I109" s="90" t="s">
        <v>1558</v>
      </c>
      <c r="J109" s="90" t="s">
        <v>397</v>
      </c>
      <c r="K109" s="90" t="s">
        <v>617</v>
      </c>
      <c r="L109" s="90" t="s">
        <v>1571</v>
      </c>
      <c r="M109" s="90" t="s">
        <v>3453</v>
      </c>
      <c r="N109" s="90" t="s">
        <v>3707</v>
      </c>
      <c r="O109" s="90" t="s">
        <v>1430</v>
      </c>
      <c r="P109" s="90" t="s">
        <v>1559</v>
      </c>
      <c r="Q109" s="91" t="s">
        <v>1366</v>
      </c>
      <c r="R109" s="49"/>
      <c r="S109" s="50" t="s">
        <v>2354</v>
      </c>
      <c r="T109" s="34"/>
      <c r="U109"/>
    </row>
    <row r="110" spans="1:21" ht="12.75">
      <c r="A110" s="45" t="s">
        <v>2355</v>
      </c>
      <c r="B110" s="51">
        <v>82</v>
      </c>
      <c r="C110" s="46" t="s">
        <v>3546</v>
      </c>
      <c r="D110" s="86" t="s">
        <v>314</v>
      </c>
      <c r="E110" s="87" t="s">
        <v>315</v>
      </c>
      <c r="F110" s="87" t="s">
        <v>316</v>
      </c>
      <c r="G110" s="87" t="s">
        <v>286</v>
      </c>
      <c r="H110" s="87" t="s">
        <v>1422</v>
      </c>
      <c r="I110" s="87" t="s">
        <v>1423</v>
      </c>
      <c r="J110" s="87" t="s">
        <v>1424</v>
      </c>
      <c r="K110" s="87" t="s">
        <v>1425</v>
      </c>
      <c r="L110" s="87" t="s">
        <v>1997</v>
      </c>
      <c r="M110" s="87" t="s">
        <v>1851</v>
      </c>
      <c r="N110" s="87" t="s">
        <v>1931</v>
      </c>
      <c r="O110" s="87" t="s">
        <v>1992</v>
      </c>
      <c r="P110" s="87" t="s">
        <v>2356</v>
      </c>
      <c r="Q110" s="88" t="s">
        <v>2357</v>
      </c>
      <c r="R110" s="40"/>
      <c r="S110" s="41" t="s">
        <v>2358</v>
      </c>
      <c r="T110" s="34"/>
      <c r="U110"/>
    </row>
    <row r="111" spans="1:21" ht="12.75">
      <c r="A111" s="42" t="s">
        <v>3057</v>
      </c>
      <c r="B111" s="47"/>
      <c r="C111" s="48" t="s">
        <v>2766</v>
      </c>
      <c r="D111" s="89" t="s">
        <v>544</v>
      </c>
      <c r="E111" s="90" t="s">
        <v>545</v>
      </c>
      <c r="F111" s="90" t="s">
        <v>509</v>
      </c>
      <c r="G111" s="90" t="s">
        <v>537</v>
      </c>
      <c r="H111" s="90" t="s">
        <v>343</v>
      </c>
      <c r="I111" s="90" t="s">
        <v>1381</v>
      </c>
      <c r="J111" s="90" t="s">
        <v>1561</v>
      </c>
      <c r="K111" s="90" t="s">
        <v>1444</v>
      </c>
      <c r="L111" s="90" t="s">
        <v>1998</v>
      </c>
      <c r="M111" s="90" t="s">
        <v>3453</v>
      </c>
      <c r="N111" s="90" t="s">
        <v>1981</v>
      </c>
      <c r="O111" s="90" t="s">
        <v>1999</v>
      </c>
      <c r="P111" s="90" t="s">
        <v>1995</v>
      </c>
      <c r="Q111" s="91" t="s">
        <v>1401</v>
      </c>
      <c r="R111" s="49"/>
      <c r="S111" s="50" t="s">
        <v>2359</v>
      </c>
      <c r="T111" s="34"/>
      <c r="U111"/>
    </row>
    <row r="112" spans="1:21" ht="12.75">
      <c r="A112" s="45" t="s">
        <v>2360</v>
      </c>
      <c r="B112" s="51">
        <v>110</v>
      </c>
      <c r="C112" s="46" t="s">
        <v>3574</v>
      </c>
      <c r="D112" s="86" t="s">
        <v>471</v>
      </c>
      <c r="E112" s="87" t="s">
        <v>302</v>
      </c>
      <c r="F112" s="87" t="s">
        <v>472</v>
      </c>
      <c r="G112" s="87" t="s">
        <v>473</v>
      </c>
      <c r="H112" s="87" t="s">
        <v>1221</v>
      </c>
      <c r="I112" s="87" t="s">
        <v>1117</v>
      </c>
      <c r="J112" s="87" t="s">
        <v>1434</v>
      </c>
      <c r="K112" s="87" t="s">
        <v>1435</v>
      </c>
      <c r="L112" s="87" t="s">
        <v>1953</v>
      </c>
      <c r="M112" s="87" t="s">
        <v>1851</v>
      </c>
      <c r="N112" s="87" t="s">
        <v>1931</v>
      </c>
      <c r="O112" s="87" t="s">
        <v>1967</v>
      </c>
      <c r="P112" s="87" t="s">
        <v>2306</v>
      </c>
      <c r="Q112" s="88" t="s">
        <v>2307</v>
      </c>
      <c r="R112" s="40"/>
      <c r="S112" s="41" t="s">
        <v>2308</v>
      </c>
      <c r="T112" s="34"/>
      <c r="U112"/>
    </row>
    <row r="113" spans="1:21" ht="12.75">
      <c r="A113" s="42" t="s">
        <v>3057</v>
      </c>
      <c r="B113" s="47"/>
      <c r="C113" s="48" t="s">
        <v>3065</v>
      </c>
      <c r="D113" s="89" t="s">
        <v>306</v>
      </c>
      <c r="E113" s="90" t="s">
        <v>475</v>
      </c>
      <c r="F113" s="90" t="s">
        <v>248</v>
      </c>
      <c r="G113" s="90" t="s">
        <v>476</v>
      </c>
      <c r="H113" s="90" t="s">
        <v>1567</v>
      </c>
      <c r="I113" s="90" t="s">
        <v>1568</v>
      </c>
      <c r="J113" s="90" t="s">
        <v>1460</v>
      </c>
      <c r="K113" s="90" t="s">
        <v>1569</v>
      </c>
      <c r="L113" s="90" t="s">
        <v>1995</v>
      </c>
      <c r="M113" s="90" t="s">
        <v>3453</v>
      </c>
      <c r="N113" s="90" t="s">
        <v>1981</v>
      </c>
      <c r="O113" s="90" t="s">
        <v>1996</v>
      </c>
      <c r="P113" s="90" t="s">
        <v>1450</v>
      </c>
      <c r="Q113" s="91" t="s">
        <v>2063</v>
      </c>
      <c r="R113" s="49"/>
      <c r="S113" s="50" t="s">
        <v>2309</v>
      </c>
      <c r="T113" s="34"/>
      <c r="U113"/>
    </row>
    <row r="114" spans="1:21" ht="12.75">
      <c r="A114" s="45" t="s">
        <v>2361</v>
      </c>
      <c r="B114" s="51">
        <v>88</v>
      </c>
      <c r="C114" s="46" t="s">
        <v>3552</v>
      </c>
      <c r="D114" s="86" t="s">
        <v>264</v>
      </c>
      <c r="E114" s="87" t="s">
        <v>265</v>
      </c>
      <c r="F114" s="87" t="s">
        <v>266</v>
      </c>
      <c r="G114" s="87" t="s">
        <v>251</v>
      </c>
      <c r="H114" s="87" t="s">
        <v>1413</v>
      </c>
      <c r="I114" s="87" t="s">
        <v>1414</v>
      </c>
      <c r="J114" s="87" t="s">
        <v>1415</v>
      </c>
      <c r="K114" s="87" t="s">
        <v>1416</v>
      </c>
      <c r="L114" s="87" t="s">
        <v>1306</v>
      </c>
      <c r="M114" s="87" t="s">
        <v>1851</v>
      </c>
      <c r="N114" s="87" t="s">
        <v>1897</v>
      </c>
      <c r="O114" s="87" t="s">
        <v>1957</v>
      </c>
      <c r="P114" s="87" t="s">
        <v>2310</v>
      </c>
      <c r="Q114" s="88" t="s">
        <v>2311</v>
      </c>
      <c r="R114" s="40"/>
      <c r="S114" s="41" t="s">
        <v>2312</v>
      </c>
      <c r="T114" s="34"/>
      <c r="U114"/>
    </row>
    <row r="115" spans="1:21" ht="12.75">
      <c r="A115" s="42" t="s">
        <v>3025</v>
      </c>
      <c r="B115" s="47"/>
      <c r="C115" s="48" t="s">
        <v>3027</v>
      </c>
      <c r="D115" s="89" t="s">
        <v>434</v>
      </c>
      <c r="E115" s="90" t="s">
        <v>195</v>
      </c>
      <c r="F115" s="90" t="s">
        <v>435</v>
      </c>
      <c r="G115" s="90" t="s">
        <v>436</v>
      </c>
      <c r="H115" s="90" t="s">
        <v>541</v>
      </c>
      <c r="I115" s="90" t="s">
        <v>1473</v>
      </c>
      <c r="J115" s="90" t="s">
        <v>1557</v>
      </c>
      <c r="K115" s="90" t="s">
        <v>1468</v>
      </c>
      <c r="L115" s="90" t="s">
        <v>1541</v>
      </c>
      <c r="M115" s="90" t="s">
        <v>3453</v>
      </c>
      <c r="N115" s="90" t="s">
        <v>1517</v>
      </c>
      <c r="O115" s="90" t="s">
        <v>1418</v>
      </c>
      <c r="P115" s="90" t="s">
        <v>2362</v>
      </c>
      <c r="Q115" s="91" t="s">
        <v>1370</v>
      </c>
      <c r="R115" s="49"/>
      <c r="S115" s="50" t="s">
        <v>2313</v>
      </c>
      <c r="T115" s="34"/>
      <c r="U115"/>
    </row>
    <row r="116" spans="1:21" ht="12.75">
      <c r="A116" s="45" t="s">
        <v>1989</v>
      </c>
      <c r="B116" s="51">
        <v>97</v>
      </c>
      <c r="C116" s="46" t="s">
        <v>3561</v>
      </c>
      <c r="D116" s="86" t="s">
        <v>3737</v>
      </c>
      <c r="E116" s="87" t="s">
        <v>504</v>
      </c>
      <c r="F116" s="87" t="s">
        <v>505</v>
      </c>
      <c r="G116" s="87" t="s">
        <v>506</v>
      </c>
      <c r="H116" s="87" t="s">
        <v>1437</v>
      </c>
      <c r="I116" s="87" t="s">
        <v>1438</v>
      </c>
      <c r="J116" s="87" t="s">
        <v>1439</v>
      </c>
      <c r="K116" s="87" t="s">
        <v>1344</v>
      </c>
      <c r="L116" s="87" t="s">
        <v>1248</v>
      </c>
      <c r="M116" s="87" t="s">
        <v>1851</v>
      </c>
      <c r="N116" s="87" t="s">
        <v>1897</v>
      </c>
      <c r="O116" s="87" t="s">
        <v>1964</v>
      </c>
      <c r="P116" s="87" t="s">
        <v>2314</v>
      </c>
      <c r="Q116" s="88" t="s">
        <v>2315</v>
      </c>
      <c r="R116" s="40"/>
      <c r="S116" s="41" t="s">
        <v>2316</v>
      </c>
      <c r="T116" s="34"/>
      <c r="U116"/>
    </row>
    <row r="117" spans="1:21" ht="12.75">
      <c r="A117" s="42" t="s">
        <v>3059</v>
      </c>
      <c r="B117" s="47"/>
      <c r="C117" s="48" t="s">
        <v>3051</v>
      </c>
      <c r="D117" s="89" t="s">
        <v>318</v>
      </c>
      <c r="E117" s="90" t="s">
        <v>441</v>
      </c>
      <c r="F117" s="90" t="s">
        <v>508</v>
      </c>
      <c r="G117" s="90" t="s">
        <v>509</v>
      </c>
      <c r="H117" s="90" t="s">
        <v>537</v>
      </c>
      <c r="I117" s="90" t="s">
        <v>1492</v>
      </c>
      <c r="J117" s="90" t="s">
        <v>1436</v>
      </c>
      <c r="K117" s="90" t="s">
        <v>1504</v>
      </c>
      <c r="L117" s="90" t="s">
        <v>1431</v>
      </c>
      <c r="M117" s="90" t="s">
        <v>3453</v>
      </c>
      <c r="N117" s="90" t="s">
        <v>3707</v>
      </c>
      <c r="O117" s="90" t="s">
        <v>1504</v>
      </c>
      <c r="P117" s="90" t="s">
        <v>1436</v>
      </c>
      <c r="Q117" s="91" t="s">
        <v>1426</v>
      </c>
      <c r="R117" s="49"/>
      <c r="S117" s="50" t="s">
        <v>2317</v>
      </c>
      <c r="T117" s="34"/>
      <c r="U117"/>
    </row>
    <row r="118" spans="1:21" ht="12.75">
      <c r="A118" s="45" t="s">
        <v>2363</v>
      </c>
      <c r="B118" s="51">
        <v>90</v>
      </c>
      <c r="C118" s="46" t="s">
        <v>3554</v>
      </c>
      <c r="D118" s="86" t="s">
        <v>164</v>
      </c>
      <c r="E118" s="87" t="s">
        <v>165</v>
      </c>
      <c r="F118" s="87" t="s">
        <v>166</v>
      </c>
      <c r="G118" s="87" t="s">
        <v>167</v>
      </c>
      <c r="H118" s="87" t="s">
        <v>1375</v>
      </c>
      <c r="I118" s="87" t="s">
        <v>1376</v>
      </c>
      <c r="J118" s="87" t="s">
        <v>1377</v>
      </c>
      <c r="K118" s="87" t="s">
        <v>1378</v>
      </c>
      <c r="L118" s="87" t="s">
        <v>1237</v>
      </c>
      <c r="M118" s="87" t="s">
        <v>1851</v>
      </c>
      <c r="N118" s="87" t="s">
        <v>1897</v>
      </c>
      <c r="O118" s="87" t="s">
        <v>1934</v>
      </c>
      <c r="P118" s="87" t="s">
        <v>2318</v>
      </c>
      <c r="Q118" s="88" t="s">
        <v>2319</v>
      </c>
      <c r="R118" s="40"/>
      <c r="S118" s="41" t="s">
        <v>2320</v>
      </c>
      <c r="T118" s="34"/>
      <c r="U118"/>
    </row>
    <row r="119" spans="1:21" ht="12.75">
      <c r="A119" s="42" t="s">
        <v>3025</v>
      </c>
      <c r="B119" s="47"/>
      <c r="C119" s="48" t="s">
        <v>3053</v>
      </c>
      <c r="D119" s="89" t="s">
        <v>391</v>
      </c>
      <c r="E119" s="90" t="s">
        <v>392</v>
      </c>
      <c r="F119" s="90" t="s">
        <v>3699</v>
      </c>
      <c r="G119" s="90" t="s">
        <v>169</v>
      </c>
      <c r="H119" s="90" t="s">
        <v>1582</v>
      </c>
      <c r="I119" s="90" t="s">
        <v>1583</v>
      </c>
      <c r="J119" s="90" t="s">
        <v>1584</v>
      </c>
      <c r="K119" s="90" t="s">
        <v>523</v>
      </c>
      <c r="L119" s="90" t="s">
        <v>299</v>
      </c>
      <c r="M119" s="90" t="s">
        <v>3453</v>
      </c>
      <c r="N119" s="90" t="s">
        <v>1517</v>
      </c>
      <c r="O119" s="90" t="s">
        <v>1710</v>
      </c>
      <c r="P119" s="90" t="s">
        <v>1555</v>
      </c>
      <c r="Q119" s="91" t="s">
        <v>1407</v>
      </c>
      <c r="R119" s="49"/>
      <c r="S119" s="50" t="s">
        <v>2321</v>
      </c>
      <c r="T119" s="34"/>
      <c r="U119"/>
    </row>
    <row r="120" spans="1:21" ht="12.75">
      <c r="A120" s="45" t="s">
        <v>2364</v>
      </c>
      <c r="B120" s="51">
        <v>96</v>
      </c>
      <c r="C120" s="46" t="s">
        <v>3560</v>
      </c>
      <c r="D120" s="86" t="s">
        <v>227</v>
      </c>
      <c r="E120" s="87" t="s">
        <v>556</v>
      </c>
      <c r="F120" s="87" t="s">
        <v>557</v>
      </c>
      <c r="G120" s="87" t="s">
        <v>558</v>
      </c>
      <c r="H120" s="87" t="s">
        <v>1456</v>
      </c>
      <c r="I120" s="87" t="s">
        <v>1457</v>
      </c>
      <c r="J120" s="87" t="s">
        <v>1458</v>
      </c>
      <c r="K120" s="87" t="s">
        <v>1459</v>
      </c>
      <c r="L120" s="87" t="s">
        <v>1988</v>
      </c>
      <c r="M120" s="87" t="s">
        <v>1851</v>
      </c>
      <c r="N120" s="87" t="s">
        <v>1897</v>
      </c>
      <c r="O120" s="87" t="s">
        <v>1992</v>
      </c>
      <c r="P120" s="87" t="s">
        <v>2365</v>
      </c>
      <c r="Q120" s="88" t="s">
        <v>2366</v>
      </c>
      <c r="R120" s="40"/>
      <c r="S120" s="41" t="s">
        <v>2367</v>
      </c>
      <c r="T120" s="34"/>
      <c r="U120"/>
    </row>
    <row r="121" spans="1:21" ht="12.75">
      <c r="A121" s="42" t="s">
        <v>3059</v>
      </c>
      <c r="B121" s="47"/>
      <c r="C121" s="48" t="s">
        <v>3062</v>
      </c>
      <c r="D121" s="89" t="s">
        <v>560</v>
      </c>
      <c r="E121" s="90" t="s">
        <v>561</v>
      </c>
      <c r="F121" s="90" t="s">
        <v>562</v>
      </c>
      <c r="G121" s="90" t="s">
        <v>563</v>
      </c>
      <c r="H121" s="90" t="s">
        <v>560</v>
      </c>
      <c r="I121" s="90" t="s">
        <v>1500</v>
      </c>
      <c r="J121" s="90" t="s">
        <v>1575</v>
      </c>
      <c r="K121" s="90" t="s">
        <v>1381</v>
      </c>
      <c r="L121" s="90" t="s">
        <v>1571</v>
      </c>
      <c r="M121" s="90" t="s">
        <v>3453</v>
      </c>
      <c r="N121" s="90" t="s">
        <v>3707</v>
      </c>
      <c r="O121" s="90" t="s">
        <v>1366</v>
      </c>
      <c r="P121" s="90" t="s">
        <v>1426</v>
      </c>
      <c r="Q121" s="91" t="s">
        <v>2368</v>
      </c>
      <c r="R121" s="49"/>
      <c r="S121" s="50" t="s">
        <v>2369</v>
      </c>
      <c r="T121" s="34"/>
      <c r="U121"/>
    </row>
    <row r="122" spans="1:21" ht="12.75">
      <c r="A122" s="45" t="s">
        <v>1564</v>
      </c>
      <c r="B122" s="51">
        <v>98</v>
      </c>
      <c r="C122" s="46" t="s">
        <v>3562</v>
      </c>
      <c r="D122" s="86" t="s">
        <v>271</v>
      </c>
      <c r="E122" s="87" t="s">
        <v>547</v>
      </c>
      <c r="F122" s="87" t="s">
        <v>548</v>
      </c>
      <c r="G122" s="87" t="s">
        <v>17</v>
      </c>
      <c r="H122" s="87" t="s">
        <v>1469</v>
      </c>
      <c r="I122" s="87" t="s">
        <v>1469</v>
      </c>
      <c r="J122" s="87" t="s">
        <v>1470</v>
      </c>
      <c r="K122" s="87" t="s">
        <v>1471</v>
      </c>
      <c r="L122" s="87" t="s">
        <v>2001</v>
      </c>
      <c r="M122" s="87" t="s">
        <v>1851</v>
      </c>
      <c r="N122" s="87" t="s">
        <v>1897</v>
      </c>
      <c r="O122" s="87" t="s">
        <v>1210</v>
      </c>
      <c r="P122" s="87" t="s">
        <v>2370</v>
      </c>
      <c r="Q122" s="88" t="s">
        <v>2371</v>
      </c>
      <c r="R122" s="40"/>
      <c r="S122" s="41" t="s">
        <v>2372</v>
      </c>
      <c r="T122" s="34"/>
      <c r="U122"/>
    </row>
    <row r="123" spans="1:21" ht="12.75">
      <c r="A123" s="42" t="s">
        <v>3025</v>
      </c>
      <c r="B123" s="47"/>
      <c r="C123" s="48" t="s">
        <v>2804</v>
      </c>
      <c r="D123" s="89" t="s">
        <v>550</v>
      </c>
      <c r="E123" s="90" t="s">
        <v>551</v>
      </c>
      <c r="F123" s="90" t="s">
        <v>552</v>
      </c>
      <c r="G123" s="90" t="s">
        <v>553</v>
      </c>
      <c r="H123" s="90" t="s">
        <v>1578</v>
      </c>
      <c r="I123" s="90" t="s">
        <v>1579</v>
      </c>
      <c r="J123" s="90" t="s">
        <v>1580</v>
      </c>
      <c r="K123" s="90" t="s">
        <v>1581</v>
      </c>
      <c r="L123" s="90" t="s">
        <v>2002</v>
      </c>
      <c r="M123" s="90" t="s">
        <v>3453</v>
      </c>
      <c r="N123" s="90" t="s">
        <v>1517</v>
      </c>
      <c r="O123" s="90" t="s">
        <v>1512</v>
      </c>
      <c r="P123" s="90" t="s">
        <v>1566</v>
      </c>
      <c r="Q123" s="91" t="s">
        <v>541</v>
      </c>
      <c r="R123" s="49"/>
      <c r="S123" s="50" t="s">
        <v>2373</v>
      </c>
      <c r="T123" s="34"/>
      <c r="U123"/>
    </row>
    <row r="124" spans="1:21" ht="12.75">
      <c r="A124" s="45" t="s">
        <v>433</v>
      </c>
      <c r="B124" s="51">
        <v>102</v>
      </c>
      <c r="C124" s="46" t="s">
        <v>3566</v>
      </c>
      <c r="D124" s="86" t="s">
        <v>488</v>
      </c>
      <c r="E124" s="87" t="s">
        <v>489</v>
      </c>
      <c r="F124" s="87" t="s">
        <v>490</v>
      </c>
      <c r="G124" s="87" t="s">
        <v>491</v>
      </c>
      <c r="H124" s="87" t="s">
        <v>1451</v>
      </c>
      <c r="I124" s="87" t="s">
        <v>1452</v>
      </c>
      <c r="J124" s="87" t="s">
        <v>1453</v>
      </c>
      <c r="K124" s="87" t="s">
        <v>1454</v>
      </c>
      <c r="L124" s="87" t="s">
        <v>1965</v>
      </c>
      <c r="M124" s="87" t="s">
        <v>1851</v>
      </c>
      <c r="N124" s="87" t="s">
        <v>1897</v>
      </c>
      <c r="O124" s="87" t="s">
        <v>1966</v>
      </c>
      <c r="P124" s="87" t="s">
        <v>1927</v>
      </c>
      <c r="Q124" s="88" t="s">
        <v>2322</v>
      </c>
      <c r="R124" s="40"/>
      <c r="S124" s="41" t="s">
        <v>2323</v>
      </c>
      <c r="T124" s="34"/>
      <c r="U124"/>
    </row>
    <row r="125" spans="1:21" ht="12.75">
      <c r="A125" s="42" t="s">
        <v>3025</v>
      </c>
      <c r="B125" s="47"/>
      <c r="C125" s="48" t="s">
        <v>2813</v>
      </c>
      <c r="D125" s="89" t="s">
        <v>493</v>
      </c>
      <c r="E125" s="90" t="s">
        <v>494</v>
      </c>
      <c r="F125" s="90" t="s">
        <v>495</v>
      </c>
      <c r="G125" s="90" t="s">
        <v>496</v>
      </c>
      <c r="H125" s="90" t="s">
        <v>1574</v>
      </c>
      <c r="I125" s="90" t="s">
        <v>1433</v>
      </c>
      <c r="J125" s="90" t="s">
        <v>1482</v>
      </c>
      <c r="K125" s="90" t="s">
        <v>1472</v>
      </c>
      <c r="L125" s="90" t="s">
        <v>1993</v>
      </c>
      <c r="M125" s="90" t="s">
        <v>3453</v>
      </c>
      <c r="N125" s="90" t="s">
        <v>1517</v>
      </c>
      <c r="O125" s="90" t="s">
        <v>1994</v>
      </c>
      <c r="P125" s="90" t="s">
        <v>1710</v>
      </c>
      <c r="Q125" s="91" t="s">
        <v>466</v>
      </c>
      <c r="R125" s="49"/>
      <c r="S125" s="50" t="s">
        <v>2324</v>
      </c>
      <c r="T125" s="34"/>
      <c r="U125"/>
    </row>
    <row r="126" spans="1:21" ht="12.75">
      <c r="A126" s="45" t="s">
        <v>437</v>
      </c>
      <c r="B126" s="51">
        <v>117</v>
      </c>
      <c r="C126" s="46" t="s">
        <v>3581</v>
      </c>
      <c r="D126" s="86" t="s">
        <v>519</v>
      </c>
      <c r="E126" s="87" t="s">
        <v>520</v>
      </c>
      <c r="F126" s="87" t="s">
        <v>521</v>
      </c>
      <c r="G126" s="87" t="s">
        <v>286</v>
      </c>
      <c r="H126" s="87" t="s">
        <v>1461</v>
      </c>
      <c r="I126" s="87" t="s">
        <v>1462</v>
      </c>
      <c r="J126" s="87" t="s">
        <v>1463</v>
      </c>
      <c r="K126" s="87" t="s">
        <v>1464</v>
      </c>
      <c r="L126" s="87" t="s">
        <v>2004</v>
      </c>
      <c r="M126" s="87" t="s">
        <v>1851</v>
      </c>
      <c r="N126" s="87" t="s">
        <v>1897</v>
      </c>
      <c r="O126" s="87" t="s">
        <v>2005</v>
      </c>
      <c r="P126" s="87" t="s">
        <v>2374</v>
      </c>
      <c r="Q126" s="88" t="s">
        <v>2375</v>
      </c>
      <c r="R126" s="40" t="s">
        <v>359</v>
      </c>
      <c r="S126" s="41" t="s">
        <v>2376</v>
      </c>
      <c r="T126" s="34"/>
      <c r="U126"/>
    </row>
    <row r="127" spans="1:21" ht="12.75">
      <c r="A127" s="42" t="s">
        <v>3025</v>
      </c>
      <c r="B127" s="47"/>
      <c r="C127" s="48" t="s">
        <v>2736</v>
      </c>
      <c r="D127" s="89" t="s">
        <v>523</v>
      </c>
      <c r="E127" s="90" t="s">
        <v>524</v>
      </c>
      <c r="F127" s="90" t="s">
        <v>525</v>
      </c>
      <c r="G127" s="90" t="s">
        <v>526</v>
      </c>
      <c r="H127" s="90" t="s">
        <v>1576</v>
      </c>
      <c r="I127" s="90" t="s">
        <v>551</v>
      </c>
      <c r="J127" s="90" t="s">
        <v>1577</v>
      </c>
      <c r="K127" s="90" t="s">
        <v>1465</v>
      </c>
      <c r="L127" s="90" t="s">
        <v>1467</v>
      </c>
      <c r="M127" s="90" t="s">
        <v>3453</v>
      </c>
      <c r="N127" s="90" t="s">
        <v>1517</v>
      </c>
      <c r="O127" s="90" t="s">
        <v>1433</v>
      </c>
      <c r="P127" s="90" t="s">
        <v>466</v>
      </c>
      <c r="Q127" s="91" t="s">
        <v>438</v>
      </c>
      <c r="R127" s="49"/>
      <c r="S127" s="50" t="s">
        <v>2377</v>
      </c>
      <c r="T127" s="34"/>
      <c r="U127"/>
    </row>
    <row r="128" spans="1:21" ht="12.75">
      <c r="A128" s="45" t="s">
        <v>2378</v>
      </c>
      <c r="B128" s="51">
        <v>122</v>
      </c>
      <c r="C128" s="46" t="s">
        <v>3586</v>
      </c>
      <c r="D128" s="86" t="s">
        <v>594</v>
      </c>
      <c r="E128" s="87" t="s">
        <v>333</v>
      </c>
      <c r="F128" s="87" t="s">
        <v>595</v>
      </c>
      <c r="G128" s="87" t="s">
        <v>596</v>
      </c>
      <c r="H128" s="87" t="s">
        <v>1590</v>
      </c>
      <c r="I128" s="87" t="s">
        <v>1591</v>
      </c>
      <c r="J128" s="87" t="s">
        <v>1592</v>
      </c>
      <c r="K128" s="87" t="s">
        <v>1593</v>
      </c>
      <c r="L128" s="87" t="s">
        <v>2006</v>
      </c>
      <c r="M128" s="87" t="s">
        <v>1851</v>
      </c>
      <c r="N128" s="87" t="s">
        <v>1897</v>
      </c>
      <c r="O128" s="87" t="s">
        <v>2007</v>
      </c>
      <c r="P128" s="87" t="s">
        <v>2379</v>
      </c>
      <c r="Q128" s="88" t="s">
        <v>2380</v>
      </c>
      <c r="R128" s="40"/>
      <c r="S128" s="41" t="s">
        <v>2381</v>
      </c>
      <c r="T128" s="34"/>
      <c r="U128"/>
    </row>
    <row r="129" spans="1:21" ht="12.75">
      <c r="A129" s="42" t="s">
        <v>3217</v>
      </c>
      <c r="B129" s="47"/>
      <c r="C129" s="48" t="s">
        <v>3322</v>
      </c>
      <c r="D129" s="89" t="s">
        <v>598</v>
      </c>
      <c r="E129" s="90" t="s">
        <v>599</v>
      </c>
      <c r="F129" s="90" t="s">
        <v>600</v>
      </c>
      <c r="G129" s="90" t="s">
        <v>601</v>
      </c>
      <c r="H129" s="90" t="s">
        <v>1594</v>
      </c>
      <c r="I129" s="90" t="s">
        <v>1595</v>
      </c>
      <c r="J129" s="90" t="s">
        <v>600</v>
      </c>
      <c r="K129" s="90" t="s">
        <v>1596</v>
      </c>
      <c r="L129" s="90" t="s">
        <v>2008</v>
      </c>
      <c r="M129" s="90" t="s">
        <v>3453</v>
      </c>
      <c r="N129" s="90" t="s">
        <v>3707</v>
      </c>
      <c r="O129" s="90" t="s">
        <v>2009</v>
      </c>
      <c r="P129" s="90" t="s">
        <v>2382</v>
      </c>
      <c r="Q129" s="91" t="s">
        <v>448</v>
      </c>
      <c r="R129" s="49"/>
      <c r="S129" s="50" t="s">
        <v>2383</v>
      </c>
      <c r="T129" s="34"/>
      <c r="U129"/>
    </row>
    <row r="130" spans="1:21" ht="12.75">
      <c r="A130" s="45" t="s">
        <v>2384</v>
      </c>
      <c r="B130" s="51">
        <v>113</v>
      </c>
      <c r="C130" s="46" t="s">
        <v>3577</v>
      </c>
      <c r="D130" s="86" t="s">
        <v>580</v>
      </c>
      <c r="E130" s="87" t="s">
        <v>581</v>
      </c>
      <c r="F130" s="87" t="s">
        <v>582</v>
      </c>
      <c r="G130" s="87" t="s">
        <v>583</v>
      </c>
      <c r="H130" s="87" t="s">
        <v>1475</v>
      </c>
      <c r="I130" s="87" t="s">
        <v>1476</v>
      </c>
      <c r="J130" s="87" t="s">
        <v>1477</v>
      </c>
      <c r="K130" s="87" t="s">
        <v>3378</v>
      </c>
      <c r="L130" s="87" t="s">
        <v>2011</v>
      </c>
      <c r="M130" s="87" t="s">
        <v>1851</v>
      </c>
      <c r="N130" s="87" t="s">
        <v>1931</v>
      </c>
      <c r="O130" s="87" t="s">
        <v>732</v>
      </c>
      <c r="P130" s="87" t="s">
        <v>2385</v>
      </c>
      <c r="Q130" s="88" t="s">
        <v>2386</v>
      </c>
      <c r="R130" s="40"/>
      <c r="S130" s="41" t="s">
        <v>2387</v>
      </c>
      <c r="T130" s="34"/>
      <c r="U130"/>
    </row>
    <row r="131" spans="1:21" ht="12.75">
      <c r="A131" s="42" t="s">
        <v>3057</v>
      </c>
      <c r="B131" s="47"/>
      <c r="C131" s="48" t="s">
        <v>2766</v>
      </c>
      <c r="D131" s="89" t="s">
        <v>585</v>
      </c>
      <c r="E131" s="90" t="s">
        <v>586</v>
      </c>
      <c r="F131" s="90" t="s">
        <v>476</v>
      </c>
      <c r="G131" s="90" t="s">
        <v>475</v>
      </c>
      <c r="H131" s="90" t="s">
        <v>1585</v>
      </c>
      <c r="I131" s="90" t="s">
        <v>1586</v>
      </c>
      <c r="J131" s="90" t="s">
        <v>1499</v>
      </c>
      <c r="K131" s="90" t="s">
        <v>1587</v>
      </c>
      <c r="L131" s="90" t="s">
        <v>2012</v>
      </c>
      <c r="M131" s="90" t="s">
        <v>3453</v>
      </c>
      <c r="N131" s="90" t="s">
        <v>1981</v>
      </c>
      <c r="O131" s="90" t="s">
        <v>2013</v>
      </c>
      <c r="P131" s="90" t="s">
        <v>2388</v>
      </c>
      <c r="Q131" s="91" t="s">
        <v>1436</v>
      </c>
      <c r="R131" s="49"/>
      <c r="S131" s="50" t="s">
        <v>2389</v>
      </c>
      <c r="T131" s="34"/>
      <c r="U131"/>
    </row>
    <row r="132" spans="1:21" ht="12.75">
      <c r="A132" s="45" t="s">
        <v>2390</v>
      </c>
      <c r="B132" s="51">
        <v>104</v>
      </c>
      <c r="C132" s="46" t="s">
        <v>3568</v>
      </c>
      <c r="D132" s="86" t="s">
        <v>3713</v>
      </c>
      <c r="E132" s="87" t="s">
        <v>670</v>
      </c>
      <c r="F132" s="87" t="s">
        <v>671</v>
      </c>
      <c r="G132" s="87" t="s">
        <v>672</v>
      </c>
      <c r="H132" s="87" t="s">
        <v>1609</v>
      </c>
      <c r="I132" s="87" t="s">
        <v>1610</v>
      </c>
      <c r="J132" s="87" t="s">
        <v>1611</v>
      </c>
      <c r="K132" s="87" t="s">
        <v>726</v>
      </c>
      <c r="L132" s="87" t="s">
        <v>1128</v>
      </c>
      <c r="M132" s="87" t="s">
        <v>1851</v>
      </c>
      <c r="N132" s="87" t="s">
        <v>1897</v>
      </c>
      <c r="O132" s="87" t="s">
        <v>2014</v>
      </c>
      <c r="P132" s="87" t="s">
        <v>2391</v>
      </c>
      <c r="Q132" s="88" t="s">
        <v>312</v>
      </c>
      <c r="R132" s="40"/>
      <c r="S132" s="41" t="s">
        <v>2392</v>
      </c>
      <c r="T132" s="34"/>
      <c r="U132"/>
    </row>
    <row r="133" spans="1:21" ht="12.75">
      <c r="A133" s="42" t="s">
        <v>3006</v>
      </c>
      <c r="B133" s="47"/>
      <c r="C133" s="48" t="s">
        <v>3042</v>
      </c>
      <c r="D133" s="89" t="s">
        <v>880</v>
      </c>
      <c r="E133" s="90" t="s">
        <v>674</v>
      </c>
      <c r="F133" s="90" t="s">
        <v>675</v>
      </c>
      <c r="G133" s="90" t="s">
        <v>575</v>
      </c>
      <c r="H133" s="90" t="s">
        <v>675</v>
      </c>
      <c r="I133" s="90" t="s">
        <v>1612</v>
      </c>
      <c r="J133" s="90" t="s">
        <v>1613</v>
      </c>
      <c r="K133" s="90" t="s">
        <v>1614</v>
      </c>
      <c r="L133" s="90" t="s">
        <v>1505</v>
      </c>
      <c r="M133" s="90" t="s">
        <v>3631</v>
      </c>
      <c r="N133" s="90" t="s">
        <v>1517</v>
      </c>
      <c r="O133" s="90" t="s">
        <v>1948</v>
      </c>
      <c r="P133" s="90" t="s">
        <v>2023</v>
      </c>
      <c r="Q133" s="91" t="s">
        <v>2393</v>
      </c>
      <c r="R133" s="49"/>
      <c r="S133" s="50" t="s">
        <v>2394</v>
      </c>
      <c r="T133" s="34"/>
      <c r="U133"/>
    </row>
    <row r="134" spans="1:21" ht="12.75">
      <c r="A134" s="45" t="s">
        <v>2395</v>
      </c>
      <c r="B134" s="51">
        <v>123</v>
      </c>
      <c r="C134" s="46" t="s">
        <v>3587</v>
      </c>
      <c r="D134" s="86" t="s">
        <v>650</v>
      </c>
      <c r="E134" s="87" t="s">
        <v>651</v>
      </c>
      <c r="F134" s="87" t="s">
        <v>652</v>
      </c>
      <c r="G134" s="87" t="s">
        <v>653</v>
      </c>
      <c r="H134" s="87" t="s">
        <v>1615</v>
      </c>
      <c r="I134" s="87" t="s">
        <v>1616</v>
      </c>
      <c r="J134" s="87" t="s">
        <v>1617</v>
      </c>
      <c r="K134" s="87" t="s">
        <v>1618</v>
      </c>
      <c r="L134" s="87" t="s">
        <v>2015</v>
      </c>
      <c r="M134" s="87" t="s">
        <v>1851</v>
      </c>
      <c r="N134" s="87" t="s">
        <v>1897</v>
      </c>
      <c r="O134" s="87" t="s">
        <v>2016</v>
      </c>
      <c r="P134" s="87" t="s">
        <v>2396</v>
      </c>
      <c r="Q134" s="88" t="s">
        <v>2397</v>
      </c>
      <c r="R134" s="40"/>
      <c r="S134" s="41" t="s">
        <v>2398</v>
      </c>
      <c r="T134" s="34"/>
      <c r="U134"/>
    </row>
    <row r="135" spans="1:21" ht="12.75">
      <c r="A135" s="42" t="s">
        <v>3217</v>
      </c>
      <c r="B135" s="47"/>
      <c r="C135" s="48" t="s">
        <v>3322</v>
      </c>
      <c r="D135" s="89" t="s">
        <v>655</v>
      </c>
      <c r="E135" s="90" t="s">
        <v>656</v>
      </c>
      <c r="F135" s="90" t="s">
        <v>657</v>
      </c>
      <c r="G135" s="90" t="s">
        <v>658</v>
      </c>
      <c r="H135" s="90" t="s">
        <v>1619</v>
      </c>
      <c r="I135" s="90" t="s">
        <v>449</v>
      </c>
      <c r="J135" s="90" t="s">
        <v>1620</v>
      </c>
      <c r="K135" s="90" t="s">
        <v>1621</v>
      </c>
      <c r="L135" s="90" t="s">
        <v>2017</v>
      </c>
      <c r="M135" s="90" t="s">
        <v>3453</v>
      </c>
      <c r="N135" s="90" t="s">
        <v>3707</v>
      </c>
      <c r="O135" s="90" t="s">
        <v>2018</v>
      </c>
      <c r="P135" s="90" t="s">
        <v>2399</v>
      </c>
      <c r="Q135" s="91" t="s">
        <v>2400</v>
      </c>
      <c r="R135" s="49"/>
      <c r="S135" s="50" t="s">
        <v>2401</v>
      </c>
      <c r="T135" s="34"/>
      <c r="U135"/>
    </row>
    <row r="136" spans="1:21" ht="12.75">
      <c r="A136" s="45" t="s">
        <v>2402</v>
      </c>
      <c r="B136" s="51">
        <v>65</v>
      </c>
      <c r="C136" s="46" t="s">
        <v>3529</v>
      </c>
      <c r="D136" s="86" t="s">
        <v>320</v>
      </c>
      <c r="E136" s="87" t="s">
        <v>321</v>
      </c>
      <c r="F136" s="87" t="s">
        <v>3665</v>
      </c>
      <c r="G136" s="87" t="s">
        <v>322</v>
      </c>
      <c r="H136" s="87" t="s">
        <v>1220</v>
      </c>
      <c r="I136" s="87" t="s">
        <v>1248</v>
      </c>
      <c r="J136" s="87" t="s">
        <v>1501</v>
      </c>
      <c r="K136" s="87" t="s">
        <v>1502</v>
      </c>
      <c r="L136" s="87" t="s">
        <v>2041</v>
      </c>
      <c r="M136" s="87" t="s">
        <v>1851</v>
      </c>
      <c r="N136" s="87" t="s">
        <v>1897</v>
      </c>
      <c r="O136" s="87" t="s">
        <v>2042</v>
      </c>
      <c r="P136" s="87" t="s">
        <v>2403</v>
      </c>
      <c r="Q136" s="88" t="s">
        <v>2404</v>
      </c>
      <c r="R136" s="40"/>
      <c r="S136" s="41" t="s">
        <v>2405</v>
      </c>
      <c r="T136" s="34"/>
      <c r="U136"/>
    </row>
    <row r="137" spans="1:21" ht="12.75">
      <c r="A137" s="42" t="s">
        <v>3006</v>
      </c>
      <c r="B137" s="47"/>
      <c r="C137" s="48" t="s">
        <v>3042</v>
      </c>
      <c r="D137" s="89" t="s">
        <v>575</v>
      </c>
      <c r="E137" s="90" t="s">
        <v>576</v>
      </c>
      <c r="F137" s="90" t="s">
        <v>577</v>
      </c>
      <c r="G137" s="90" t="s">
        <v>578</v>
      </c>
      <c r="H137" s="90" t="s">
        <v>411</v>
      </c>
      <c r="I137" s="90" t="s">
        <v>1679</v>
      </c>
      <c r="J137" s="90" t="s">
        <v>1680</v>
      </c>
      <c r="K137" s="90" t="s">
        <v>3641</v>
      </c>
      <c r="L137" s="90" t="s">
        <v>2043</v>
      </c>
      <c r="M137" s="90" t="s">
        <v>3631</v>
      </c>
      <c r="N137" s="90" t="s">
        <v>1517</v>
      </c>
      <c r="O137" s="90" t="s">
        <v>71</v>
      </c>
      <c r="P137" s="90" t="s">
        <v>2406</v>
      </c>
      <c r="Q137" s="91" t="s">
        <v>414</v>
      </c>
      <c r="R137" s="49"/>
      <c r="S137" s="50" t="s">
        <v>2407</v>
      </c>
      <c r="T137" s="34"/>
      <c r="U137"/>
    </row>
    <row r="138" spans="1:21" ht="12.75">
      <c r="A138" s="45" t="s">
        <v>2010</v>
      </c>
      <c r="B138" s="51">
        <v>83</v>
      </c>
      <c r="C138" s="46" t="s">
        <v>3547</v>
      </c>
      <c r="D138" s="86" t="s">
        <v>327</v>
      </c>
      <c r="E138" s="87" t="s">
        <v>328</v>
      </c>
      <c r="F138" s="87" t="s">
        <v>329</v>
      </c>
      <c r="G138" s="87" t="s">
        <v>39</v>
      </c>
      <c r="H138" s="87" t="s">
        <v>1483</v>
      </c>
      <c r="I138" s="87" t="s">
        <v>1484</v>
      </c>
      <c r="J138" s="87" t="s">
        <v>1485</v>
      </c>
      <c r="K138" s="87" t="s">
        <v>1486</v>
      </c>
      <c r="L138" s="87" t="s">
        <v>731</v>
      </c>
      <c r="M138" s="87" t="s">
        <v>1851</v>
      </c>
      <c r="N138" s="87" t="s">
        <v>1931</v>
      </c>
      <c r="O138" s="87" t="s">
        <v>1907</v>
      </c>
      <c r="P138" s="87" t="s">
        <v>2408</v>
      </c>
      <c r="Q138" s="88" t="s">
        <v>2409</v>
      </c>
      <c r="R138" s="40"/>
      <c r="S138" s="41" t="s">
        <v>2410</v>
      </c>
      <c r="T138" s="34"/>
      <c r="U138"/>
    </row>
    <row r="139" spans="1:21" ht="12.75">
      <c r="A139" s="42" t="s">
        <v>3057</v>
      </c>
      <c r="B139" s="47"/>
      <c r="C139" s="48" t="s">
        <v>2768</v>
      </c>
      <c r="D139" s="89" t="s">
        <v>741</v>
      </c>
      <c r="E139" s="90" t="s">
        <v>590</v>
      </c>
      <c r="F139" s="90" t="s">
        <v>591</v>
      </c>
      <c r="G139" s="90" t="s">
        <v>592</v>
      </c>
      <c r="H139" s="90" t="s">
        <v>1597</v>
      </c>
      <c r="I139" s="90" t="s">
        <v>1598</v>
      </c>
      <c r="J139" s="90" t="s">
        <v>576</v>
      </c>
      <c r="K139" s="90" t="s">
        <v>1599</v>
      </c>
      <c r="L139" s="90" t="s">
        <v>1479</v>
      </c>
      <c r="M139" s="90" t="s">
        <v>3453</v>
      </c>
      <c r="N139" s="90" t="s">
        <v>1981</v>
      </c>
      <c r="O139" s="90" t="s">
        <v>1552</v>
      </c>
      <c r="P139" s="90" t="s">
        <v>1575</v>
      </c>
      <c r="Q139" s="91" t="s">
        <v>1478</v>
      </c>
      <c r="R139" s="49"/>
      <c r="S139" s="50" t="s">
        <v>2411</v>
      </c>
      <c r="T139" s="34"/>
      <c r="U139"/>
    </row>
    <row r="140" spans="1:21" ht="12.75">
      <c r="A140" s="45" t="s">
        <v>2412</v>
      </c>
      <c r="B140" s="51">
        <v>121</v>
      </c>
      <c r="C140" s="46" t="s">
        <v>3585</v>
      </c>
      <c r="D140" s="86" t="s">
        <v>661</v>
      </c>
      <c r="E140" s="87" t="s">
        <v>662</v>
      </c>
      <c r="F140" s="87" t="s">
        <v>663</v>
      </c>
      <c r="G140" s="87" t="s">
        <v>664</v>
      </c>
      <c r="H140" s="87" t="s">
        <v>1622</v>
      </c>
      <c r="I140" s="87" t="s">
        <v>1623</v>
      </c>
      <c r="J140" s="87" t="s">
        <v>1490</v>
      </c>
      <c r="K140" s="87" t="s">
        <v>1624</v>
      </c>
      <c r="L140" s="87" t="s">
        <v>2024</v>
      </c>
      <c r="M140" s="87" t="s">
        <v>1851</v>
      </c>
      <c r="N140" s="87" t="s">
        <v>1897</v>
      </c>
      <c r="O140" s="87" t="s">
        <v>1683</v>
      </c>
      <c r="P140" s="87" t="s">
        <v>2413</v>
      </c>
      <c r="Q140" s="88" t="s">
        <v>2414</v>
      </c>
      <c r="R140" s="40"/>
      <c r="S140" s="41" t="s">
        <v>2415</v>
      </c>
      <c r="T140" s="34"/>
      <c r="U140"/>
    </row>
    <row r="141" spans="1:21" ht="12.75">
      <c r="A141" s="42" t="s">
        <v>3217</v>
      </c>
      <c r="B141" s="47"/>
      <c r="C141" s="48" t="s">
        <v>3322</v>
      </c>
      <c r="D141" s="89" t="s">
        <v>875</v>
      </c>
      <c r="E141" s="90" t="s">
        <v>666</v>
      </c>
      <c r="F141" s="90" t="s">
        <v>667</v>
      </c>
      <c r="G141" s="90" t="s">
        <v>707</v>
      </c>
      <c r="H141" s="90" t="s">
        <v>1625</v>
      </c>
      <c r="I141" s="90" t="s">
        <v>1626</v>
      </c>
      <c r="J141" s="90" t="s">
        <v>1627</v>
      </c>
      <c r="K141" s="90" t="s">
        <v>1628</v>
      </c>
      <c r="L141" s="90" t="s">
        <v>2025</v>
      </c>
      <c r="M141" s="90" t="s">
        <v>3453</v>
      </c>
      <c r="N141" s="90" t="s">
        <v>3707</v>
      </c>
      <c r="O141" s="90" t="s">
        <v>445</v>
      </c>
      <c r="P141" s="90" t="s">
        <v>2416</v>
      </c>
      <c r="Q141" s="91" t="s">
        <v>2417</v>
      </c>
      <c r="R141" s="49"/>
      <c r="S141" s="50" t="s">
        <v>2418</v>
      </c>
      <c r="T141" s="34"/>
      <c r="U141"/>
    </row>
    <row r="142" spans="1:21" ht="12.75">
      <c r="A142" s="45" t="s">
        <v>2419</v>
      </c>
      <c r="B142" s="51">
        <v>127</v>
      </c>
      <c r="C142" s="46" t="s">
        <v>3591</v>
      </c>
      <c r="D142" s="86" t="s">
        <v>521</v>
      </c>
      <c r="E142" s="87" t="s">
        <v>686</v>
      </c>
      <c r="F142" s="87" t="s">
        <v>687</v>
      </c>
      <c r="G142" s="87" t="s">
        <v>664</v>
      </c>
      <c r="H142" s="87" t="s">
        <v>1496</v>
      </c>
      <c r="I142" s="87" t="s">
        <v>1629</v>
      </c>
      <c r="J142" s="87" t="s">
        <v>1630</v>
      </c>
      <c r="K142" s="87" t="s">
        <v>1631</v>
      </c>
      <c r="L142" s="87" t="s">
        <v>2026</v>
      </c>
      <c r="M142" s="87" t="s">
        <v>1851</v>
      </c>
      <c r="N142" s="87" t="s">
        <v>1897</v>
      </c>
      <c r="O142" s="87" t="s">
        <v>2027</v>
      </c>
      <c r="P142" s="87" t="s">
        <v>47</v>
      </c>
      <c r="Q142" s="88" t="s">
        <v>2420</v>
      </c>
      <c r="R142" s="40"/>
      <c r="S142" s="41" t="s">
        <v>2421</v>
      </c>
      <c r="T142" s="34"/>
      <c r="U142"/>
    </row>
    <row r="143" spans="1:21" ht="12.75">
      <c r="A143" s="42" t="s">
        <v>3217</v>
      </c>
      <c r="B143" s="47"/>
      <c r="C143" s="48" t="s">
        <v>3322</v>
      </c>
      <c r="D143" s="89" t="s">
        <v>766</v>
      </c>
      <c r="E143" s="90" t="s">
        <v>688</v>
      </c>
      <c r="F143" s="90" t="s">
        <v>689</v>
      </c>
      <c r="G143" s="90" t="s">
        <v>707</v>
      </c>
      <c r="H143" s="90" t="s">
        <v>1632</v>
      </c>
      <c r="I143" s="90" t="s">
        <v>1633</v>
      </c>
      <c r="J143" s="90" t="s">
        <v>1634</v>
      </c>
      <c r="K143" s="90" t="s">
        <v>1635</v>
      </c>
      <c r="L143" s="90" t="s">
        <v>1667</v>
      </c>
      <c r="M143" s="90" t="s">
        <v>3453</v>
      </c>
      <c r="N143" s="90" t="s">
        <v>3707</v>
      </c>
      <c r="O143" s="90" t="s">
        <v>2028</v>
      </c>
      <c r="P143" s="90" t="s">
        <v>2422</v>
      </c>
      <c r="Q143" s="91" t="s">
        <v>2423</v>
      </c>
      <c r="R143" s="49"/>
      <c r="S143" s="50" t="s">
        <v>2424</v>
      </c>
      <c r="T143" s="34"/>
      <c r="U143"/>
    </row>
    <row r="144" spans="1:21" ht="12.75">
      <c r="A144" s="45" t="s">
        <v>2425</v>
      </c>
      <c r="B144" s="51">
        <v>125</v>
      </c>
      <c r="C144" s="46" t="s">
        <v>3589</v>
      </c>
      <c r="D144" s="86" t="s">
        <v>671</v>
      </c>
      <c r="E144" s="87" t="s">
        <v>698</v>
      </c>
      <c r="F144" s="87" t="s">
        <v>699</v>
      </c>
      <c r="G144" s="87" t="s">
        <v>700</v>
      </c>
      <c r="H144" s="87" t="s">
        <v>1655</v>
      </c>
      <c r="I144" s="87" t="s">
        <v>1656</v>
      </c>
      <c r="J144" s="87" t="s">
        <v>1657</v>
      </c>
      <c r="K144" s="87" t="s">
        <v>1631</v>
      </c>
      <c r="L144" s="87" t="s">
        <v>2033</v>
      </c>
      <c r="M144" s="87" t="s">
        <v>1851</v>
      </c>
      <c r="N144" s="87" t="s">
        <v>1897</v>
      </c>
      <c r="O144" s="87" t="s">
        <v>2034</v>
      </c>
      <c r="P144" s="87" t="s">
        <v>29</v>
      </c>
      <c r="Q144" s="88" t="s">
        <v>2426</v>
      </c>
      <c r="R144" s="40"/>
      <c r="S144" s="41" t="s">
        <v>2427</v>
      </c>
      <c r="T144" s="34"/>
      <c r="U144"/>
    </row>
    <row r="145" spans="1:21" ht="12.75">
      <c r="A145" s="42" t="s">
        <v>3217</v>
      </c>
      <c r="B145" s="47"/>
      <c r="C145" s="48" t="s">
        <v>3322</v>
      </c>
      <c r="D145" s="89" t="s">
        <v>889</v>
      </c>
      <c r="E145" s="90" t="s">
        <v>701</v>
      </c>
      <c r="F145" s="90" t="s">
        <v>658</v>
      </c>
      <c r="G145" s="90" t="s">
        <v>702</v>
      </c>
      <c r="H145" s="90" t="s">
        <v>1658</v>
      </c>
      <c r="I145" s="90" t="s">
        <v>1659</v>
      </c>
      <c r="J145" s="90" t="s">
        <v>1660</v>
      </c>
      <c r="K145" s="90" t="s">
        <v>1635</v>
      </c>
      <c r="L145" s="90" t="s">
        <v>2035</v>
      </c>
      <c r="M145" s="90" t="s">
        <v>3453</v>
      </c>
      <c r="N145" s="90" t="s">
        <v>3707</v>
      </c>
      <c r="O145" s="90" t="s">
        <v>2036</v>
      </c>
      <c r="P145" s="90" t="s">
        <v>1973</v>
      </c>
      <c r="Q145" s="91" t="s">
        <v>2428</v>
      </c>
      <c r="R145" s="49"/>
      <c r="S145" s="50" t="s">
        <v>2429</v>
      </c>
      <c r="T145" s="34"/>
      <c r="U145"/>
    </row>
    <row r="146" spans="1:21" ht="12.75">
      <c r="A146" s="45" t="s">
        <v>2019</v>
      </c>
      <c r="B146" s="51">
        <v>108</v>
      </c>
      <c r="C146" s="46" t="s">
        <v>3572</v>
      </c>
      <c r="D146" s="86" t="s">
        <v>677</v>
      </c>
      <c r="E146" s="87" t="s">
        <v>678</v>
      </c>
      <c r="F146" s="87" t="s">
        <v>679</v>
      </c>
      <c r="G146" s="87" t="s">
        <v>680</v>
      </c>
      <c r="H146" s="87" t="s">
        <v>1495</v>
      </c>
      <c r="I146" s="87" t="s">
        <v>1496</v>
      </c>
      <c r="J146" s="87" t="s">
        <v>1497</v>
      </c>
      <c r="K146" s="87" t="s">
        <v>1498</v>
      </c>
      <c r="L146" s="87" t="s">
        <v>2029</v>
      </c>
      <c r="M146" s="87" t="s">
        <v>1851</v>
      </c>
      <c r="N146" s="87" t="s">
        <v>1897</v>
      </c>
      <c r="O146" s="87" t="s">
        <v>1714</v>
      </c>
      <c r="P146" s="87" t="s">
        <v>2430</v>
      </c>
      <c r="Q146" s="88" t="s">
        <v>2431</v>
      </c>
      <c r="R146" s="40"/>
      <c r="S146" s="41" t="s">
        <v>2432</v>
      </c>
      <c r="T146" s="34"/>
      <c r="U146"/>
    </row>
    <row r="147" spans="1:21" ht="12.75">
      <c r="A147" s="42" t="s">
        <v>3059</v>
      </c>
      <c r="B147" s="47"/>
      <c r="C147" s="48" t="s">
        <v>2827</v>
      </c>
      <c r="D147" s="89" t="s">
        <v>727</v>
      </c>
      <c r="E147" s="90" t="s">
        <v>682</v>
      </c>
      <c r="F147" s="90" t="s">
        <v>683</v>
      </c>
      <c r="G147" s="90" t="s">
        <v>684</v>
      </c>
      <c r="H147" s="90" t="s">
        <v>1637</v>
      </c>
      <c r="I147" s="90" t="s">
        <v>1638</v>
      </c>
      <c r="J147" s="90" t="s">
        <v>1639</v>
      </c>
      <c r="K147" s="90" t="s">
        <v>586</v>
      </c>
      <c r="L147" s="90" t="s">
        <v>615</v>
      </c>
      <c r="M147" s="90" t="s">
        <v>3453</v>
      </c>
      <c r="N147" s="90" t="s">
        <v>3707</v>
      </c>
      <c r="O147" s="90" t="s">
        <v>1586</v>
      </c>
      <c r="P147" s="90" t="s">
        <v>2433</v>
      </c>
      <c r="Q147" s="91" t="s">
        <v>1499</v>
      </c>
      <c r="R147" s="49"/>
      <c r="S147" s="50" t="s">
        <v>2434</v>
      </c>
      <c r="T147" s="34"/>
      <c r="U147"/>
    </row>
    <row r="148" spans="1:21" ht="12.75">
      <c r="A148" s="45" t="s">
        <v>2435</v>
      </c>
      <c r="B148" s="51">
        <v>129</v>
      </c>
      <c r="C148" s="46" t="s">
        <v>3593</v>
      </c>
      <c r="D148" s="86" t="s">
        <v>521</v>
      </c>
      <c r="E148" s="87" t="s">
        <v>709</v>
      </c>
      <c r="F148" s="87" t="s">
        <v>691</v>
      </c>
      <c r="G148" s="87" t="s">
        <v>710</v>
      </c>
      <c r="H148" s="87" t="s">
        <v>1661</v>
      </c>
      <c r="I148" s="87" t="s">
        <v>1396</v>
      </c>
      <c r="J148" s="87" t="s">
        <v>1662</v>
      </c>
      <c r="K148" s="87" t="s">
        <v>1663</v>
      </c>
      <c r="L148" s="87" t="s">
        <v>2044</v>
      </c>
      <c r="M148" s="87" t="s">
        <v>1851</v>
      </c>
      <c r="N148" s="87" t="s">
        <v>1897</v>
      </c>
      <c r="O148" s="87" t="s">
        <v>3408</v>
      </c>
      <c r="P148" s="87" t="s">
        <v>2436</v>
      </c>
      <c r="Q148" s="88" t="s">
        <v>2437</v>
      </c>
      <c r="R148" s="40"/>
      <c r="S148" s="41" t="s">
        <v>2438</v>
      </c>
      <c r="T148" s="34"/>
      <c r="U148"/>
    </row>
    <row r="149" spans="1:21" ht="12.75">
      <c r="A149" s="42" t="s">
        <v>3217</v>
      </c>
      <c r="B149" s="47"/>
      <c r="C149" s="48" t="s">
        <v>3322</v>
      </c>
      <c r="D149" s="89" t="s">
        <v>766</v>
      </c>
      <c r="E149" s="90" t="s">
        <v>711</v>
      </c>
      <c r="F149" s="90" t="s">
        <v>695</v>
      </c>
      <c r="G149" s="90" t="s">
        <v>717</v>
      </c>
      <c r="H149" s="90" t="s">
        <v>1664</v>
      </c>
      <c r="I149" s="90" t="s">
        <v>1665</v>
      </c>
      <c r="J149" s="90" t="s">
        <v>1666</v>
      </c>
      <c r="K149" s="90" t="s">
        <v>1667</v>
      </c>
      <c r="L149" s="90" t="s">
        <v>2045</v>
      </c>
      <c r="M149" s="90" t="s">
        <v>3453</v>
      </c>
      <c r="N149" s="90" t="s">
        <v>3707</v>
      </c>
      <c r="O149" s="90" t="s">
        <v>2046</v>
      </c>
      <c r="P149" s="90" t="s">
        <v>2439</v>
      </c>
      <c r="Q149" s="91" t="s">
        <v>2440</v>
      </c>
      <c r="R149" s="49"/>
      <c r="S149" s="50" t="s">
        <v>2441</v>
      </c>
      <c r="T149" s="34"/>
      <c r="U149"/>
    </row>
    <row r="150" spans="1:21" ht="12.75">
      <c r="A150" s="45" t="s">
        <v>503</v>
      </c>
      <c r="B150" s="51">
        <v>130</v>
      </c>
      <c r="C150" s="46" t="s">
        <v>3549</v>
      </c>
      <c r="D150" s="86" t="s">
        <v>521</v>
      </c>
      <c r="E150" s="87" t="s">
        <v>690</v>
      </c>
      <c r="F150" s="87" t="s">
        <v>691</v>
      </c>
      <c r="G150" s="87" t="s">
        <v>692</v>
      </c>
      <c r="H150" s="87" t="s">
        <v>1640</v>
      </c>
      <c r="I150" s="87" t="s">
        <v>1641</v>
      </c>
      <c r="J150" s="87" t="s">
        <v>1642</v>
      </c>
      <c r="K150" s="87" t="s">
        <v>1643</v>
      </c>
      <c r="L150" s="87" t="s">
        <v>2030</v>
      </c>
      <c r="M150" s="87" t="s">
        <v>1851</v>
      </c>
      <c r="N150" s="87" t="s">
        <v>1897</v>
      </c>
      <c r="O150" s="87" t="s">
        <v>1631</v>
      </c>
      <c r="P150" s="87" t="s">
        <v>2442</v>
      </c>
      <c r="Q150" s="88" t="s">
        <v>2443</v>
      </c>
      <c r="R150" s="40"/>
      <c r="S150" s="41" t="s">
        <v>2444</v>
      </c>
      <c r="T150" s="34"/>
      <c r="U150"/>
    </row>
    <row r="151" spans="1:21" ht="12.75">
      <c r="A151" s="42" t="s">
        <v>3217</v>
      </c>
      <c r="B151" s="47"/>
      <c r="C151" s="48" t="s">
        <v>3322</v>
      </c>
      <c r="D151" s="89" t="s">
        <v>766</v>
      </c>
      <c r="E151" s="90" t="s">
        <v>694</v>
      </c>
      <c r="F151" s="90" t="s">
        <v>695</v>
      </c>
      <c r="G151" s="90" t="s">
        <v>1888</v>
      </c>
      <c r="H151" s="90" t="s">
        <v>1644</v>
      </c>
      <c r="I151" s="90" t="s">
        <v>1645</v>
      </c>
      <c r="J151" s="90" t="s">
        <v>1646</v>
      </c>
      <c r="K151" s="90" t="s">
        <v>1647</v>
      </c>
      <c r="L151" s="90" t="s">
        <v>2031</v>
      </c>
      <c r="M151" s="90" t="s">
        <v>3453</v>
      </c>
      <c r="N151" s="90" t="s">
        <v>3707</v>
      </c>
      <c r="O151" s="90" t="s">
        <v>2032</v>
      </c>
      <c r="P151" s="90" t="s">
        <v>544</v>
      </c>
      <c r="Q151" s="91" t="s">
        <v>2445</v>
      </c>
      <c r="R151" s="49"/>
      <c r="S151" s="50" t="s">
        <v>2446</v>
      </c>
      <c r="T151" s="34"/>
      <c r="U151"/>
    </row>
    <row r="152" spans="1:21" ht="12.75">
      <c r="A152" s="45" t="s">
        <v>2447</v>
      </c>
      <c r="B152" s="51">
        <v>86</v>
      </c>
      <c r="C152" s="46" t="s">
        <v>3550</v>
      </c>
      <c r="D152" s="86" t="s">
        <v>763</v>
      </c>
      <c r="E152" s="87" t="s">
        <v>764</v>
      </c>
      <c r="F152" s="87" t="s">
        <v>914</v>
      </c>
      <c r="G152" s="87" t="s">
        <v>915</v>
      </c>
      <c r="H152" s="87" t="s">
        <v>1601</v>
      </c>
      <c r="I152" s="87" t="s">
        <v>1475</v>
      </c>
      <c r="J152" s="87" t="s">
        <v>1706</v>
      </c>
      <c r="K152" s="87" t="s">
        <v>1707</v>
      </c>
      <c r="L152" s="87" t="s">
        <v>1970</v>
      </c>
      <c r="M152" s="87" t="s">
        <v>1851</v>
      </c>
      <c r="N152" s="87" t="s">
        <v>1897</v>
      </c>
      <c r="O152" s="87" t="s">
        <v>1435</v>
      </c>
      <c r="P152" s="87" t="s">
        <v>2448</v>
      </c>
      <c r="Q152" s="88" t="s">
        <v>2449</v>
      </c>
      <c r="R152" s="40"/>
      <c r="S152" s="41" t="s">
        <v>2450</v>
      </c>
      <c r="T152" s="34"/>
      <c r="U152"/>
    </row>
    <row r="153" spans="1:21" ht="12.75">
      <c r="A153" s="42" t="s">
        <v>3025</v>
      </c>
      <c r="B153" s="47"/>
      <c r="C153" s="48" t="s">
        <v>3053</v>
      </c>
      <c r="D153" s="89" t="s">
        <v>765</v>
      </c>
      <c r="E153" s="90" t="s">
        <v>525</v>
      </c>
      <c r="F153" s="90" t="s">
        <v>1091</v>
      </c>
      <c r="G153" s="90" t="s">
        <v>1092</v>
      </c>
      <c r="H153" s="90" t="s">
        <v>1708</v>
      </c>
      <c r="I153" s="90" t="s">
        <v>1709</v>
      </c>
      <c r="J153" s="90" t="s">
        <v>1710</v>
      </c>
      <c r="K153" s="90" t="s">
        <v>1711</v>
      </c>
      <c r="L153" s="90" t="s">
        <v>1466</v>
      </c>
      <c r="M153" s="90" t="s">
        <v>3453</v>
      </c>
      <c r="N153" s="90" t="s">
        <v>1517</v>
      </c>
      <c r="O153" s="90" t="s">
        <v>2002</v>
      </c>
      <c r="P153" s="90" t="s">
        <v>1963</v>
      </c>
      <c r="Q153" s="91" t="s">
        <v>274</v>
      </c>
      <c r="R153" s="49"/>
      <c r="S153" s="50" t="s">
        <v>2451</v>
      </c>
      <c r="T153" s="34"/>
      <c r="U153"/>
    </row>
    <row r="154" spans="1:21" ht="12.75">
      <c r="A154" s="45" t="s">
        <v>2452</v>
      </c>
      <c r="B154" s="51">
        <v>111</v>
      </c>
      <c r="C154" s="46" t="s">
        <v>3575</v>
      </c>
      <c r="D154" s="86" t="s">
        <v>736</v>
      </c>
      <c r="E154" s="87" t="s">
        <v>737</v>
      </c>
      <c r="F154" s="87" t="s">
        <v>738</v>
      </c>
      <c r="G154" s="87" t="s">
        <v>664</v>
      </c>
      <c r="H154" s="87" t="s">
        <v>1675</v>
      </c>
      <c r="I154" s="87" t="s">
        <v>1218</v>
      </c>
      <c r="J154" s="87" t="s">
        <v>928</v>
      </c>
      <c r="K154" s="87" t="s">
        <v>1491</v>
      </c>
      <c r="L154" s="87" t="s">
        <v>2047</v>
      </c>
      <c r="M154" s="87" t="s">
        <v>1851</v>
      </c>
      <c r="N154" s="87" t="s">
        <v>1897</v>
      </c>
      <c r="O154" s="87" t="s">
        <v>1344</v>
      </c>
      <c r="P154" s="87" t="s">
        <v>2453</v>
      </c>
      <c r="Q154" s="88" t="s">
        <v>2454</v>
      </c>
      <c r="R154" s="40"/>
      <c r="S154" s="41" t="s">
        <v>2455</v>
      </c>
      <c r="T154" s="34"/>
      <c r="U154"/>
    </row>
    <row r="155" spans="1:21" ht="12.75">
      <c r="A155" s="42" t="s">
        <v>3006</v>
      </c>
      <c r="B155" s="47"/>
      <c r="C155" s="48" t="s">
        <v>3367</v>
      </c>
      <c r="D155" s="89" t="s">
        <v>771</v>
      </c>
      <c r="E155" s="90" t="s">
        <v>740</v>
      </c>
      <c r="F155" s="90" t="s">
        <v>741</v>
      </c>
      <c r="G155" s="90" t="s">
        <v>1889</v>
      </c>
      <c r="H155" s="90" t="s">
        <v>1676</v>
      </c>
      <c r="I155" s="90" t="s">
        <v>1677</v>
      </c>
      <c r="J155" s="90" t="s">
        <v>1678</v>
      </c>
      <c r="K155" s="90" t="s">
        <v>459</v>
      </c>
      <c r="L155" s="90" t="s">
        <v>2048</v>
      </c>
      <c r="M155" s="90" t="s">
        <v>3631</v>
      </c>
      <c r="N155" s="90" t="s">
        <v>1517</v>
      </c>
      <c r="O155" s="90" t="s">
        <v>2049</v>
      </c>
      <c r="P155" s="90" t="s">
        <v>2456</v>
      </c>
      <c r="Q155" s="91" t="s">
        <v>1487</v>
      </c>
      <c r="R155" s="49"/>
      <c r="S155" s="50" t="s">
        <v>2457</v>
      </c>
      <c r="T155" s="34"/>
      <c r="U155"/>
    </row>
    <row r="156" spans="1:21" ht="12.75">
      <c r="A156" s="45" t="s">
        <v>2458</v>
      </c>
      <c r="B156" s="51">
        <v>20</v>
      </c>
      <c r="C156" s="46" t="s">
        <v>3484</v>
      </c>
      <c r="D156" s="86" t="s">
        <v>114</v>
      </c>
      <c r="E156" s="87" t="s">
        <v>923</v>
      </c>
      <c r="F156" s="87" t="s">
        <v>914</v>
      </c>
      <c r="G156" s="87" t="s">
        <v>915</v>
      </c>
      <c r="H156" s="87" t="s">
        <v>1253</v>
      </c>
      <c r="I156" s="87" t="s">
        <v>1254</v>
      </c>
      <c r="J156" s="87" t="s">
        <v>1255</v>
      </c>
      <c r="K156" s="87" t="s">
        <v>1256</v>
      </c>
      <c r="L156" s="87" t="s">
        <v>1935</v>
      </c>
      <c r="M156" s="87" t="s">
        <v>1851</v>
      </c>
      <c r="N156" s="87" t="s">
        <v>1936</v>
      </c>
      <c r="O156" s="87" t="s">
        <v>1937</v>
      </c>
      <c r="P156" s="87" t="s">
        <v>2186</v>
      </c>
      <c r="Q156" s="88" t="s">
        <v>2219</v>
      </c>
      <c r="R156" s="40"/>
      <c r="S156" s="41" t="s">
        <v>2220</v>
      </c>
      <c r="T156" s="34"/>
      <c r="U156"/>
    </row>
    <row r="157" spans="1:21" ht="12.75">
      <c r="A157" s="42" t="s">
        <v>3025</v>
      </c>
      <c r="B157" s="47"/>
      <c r="C157" s="48" t="s">
        <v>3027</v>
      </c>
      <c r="D157" s="89" t="s">
        <v>774</v>
      </c>
      <c r="E157" s="90" t="s">
        <v>1094</v>
      </c>
      <c r="F157" s="90" t="s">
        <v>1091</v>
      </c>
      <c r="G157" s="90" t="s">
        <v>1092</v>
      </c>
      <c r="H157" s="90" t="s">
        <v>1192</v>
      </c>
      <c r="I157" s="90" t="s">
        <v>3689</v>
      </c>
      <c r="J157" s="90" t="s">
        <v>3649</v>
      </c>
      <c r="K157" s="90" t="s">
        <v>1279</v>
      </c>
      <c r="L157" s="90" t="s">
        <v>3669</v>
      </c>
      <c r="M157" s="90" t="s">
        <v>3453</v>
      </c>
      <c r="N157" s="90" t="s">
        <v>3689</v>
      </c>
      <c r="O157" s="90" t="s">
        <v>407</v>
      </c>
      <c r="P157" s="90" t="s">
        <v>1270</v>
      </c>
      <c r="Q157" s="91" t="s">
        <v>1174</v>
      </c>
      <c r="R157" s="49"/>
      <c r="S157" s="50" t="s">
        <v>2221</v>
      </c>
      <c r="T157" s="34"/>
      <c r="U157"/>
    </row>
    <row r="158" spans="1:21" ht="12.75">
      <c r="A158" s="45" t="s">
        <v>2459</v>
      </c>
      <c r="B158" s="51">
        <v>128</v>
      </c>
      <c r="C158" s="46" t="s">
        <v>3592</v>
      </c>
      <c r="D158" s="86" t="s">
        <v>521</v>
      </c>
      <c r="E158" s="87" t="s">
        <v>724</v>
      </c>
      <c r="F158" s="87" t="s">
        <v>725</v>
      </c>
      <c r="G158" s="87" t="s">
        <v>1890</v>
      </c>
      <c r="H158" s="87" t="s">
        <v>1668</v>
      </c>
      <c r="I158" s="87" t="s">
        <v>1282</v>
      </c>
      <c r="J158" s="87" t="s">
        <v>1669</v>
      </c>
      <c r="K158" s="87" t="s">
        <v>1670</v>
      </c>
      <c r="L158" s="87" t="s">
        <v>2053</v>
      </c>
      <c r="M158" s="87" t="s">
        <v>1851</v>
      </c>
      <c r="N158" s="87" t="s">
        <v>1897</v>
      </c>
      <c r="O158" s="87" t="s">
        <v>3437</v>
      </c>
      <c r="P158" s="87" t="s">
        <v>2307</v>
      </c>
      <c r="Q158" s="88" t="s">
        <v>2460</v>
      </c>
      <c r="R158" s="40"/>
      <c r="S158" s="41" t="s">
        <v>2461</v>
      </c>
      <c r="T158" s="34"/>
      <c r="U158"/>
    </row>
    <row r="159" spans="1:21" ht="12.75">
      <c r="A159" s="42" t="s">
        <v>3217</v>
      </c>
      <c r="B159" s="47"/>
      <c r="C159" s="48" t="s">
        <v>3322</v>
      </c>
      <c r="D159" s="89" t="s">
        <v>766</v>
      </c>
      <c r="E159" s="90" t="s">
        <v>727</v>
      </c>
      <c r="F159" s="90" t="s">
        <v>728</v>
      </c>
      <c r="G159" s="90" t="s">
        <v>747</v>
      </c>
      <c r="H159" s="90" t="s">
        <v>1671</v>
      </c>
      <c r="I159" s="90" t="s">
        <v>1672</v>
      </c>
      <c r="J159" s="90" t="s">
        <v>1673</v>
      </c>
      <c r="K159" s="90" t="s">
        <v>1674</v>
      </c>
      <c r="L159" s="90" t="s">
        <v>2054</v>
      </c>
      <c r="M159" s="90" t="s">
        <v>3453</v>
      </c>
      <c r="N159" s="90" t="s">
        <v>3707</v>
      </c>
      <c r="O159" s="90" t="s">
        <v>570</v>
      </c>
      <c r="P159" s="90" t="s">
        <v>2462</v>
      </c>
      <c r="Q159" s="91" t="s">
        <v>2463</v>
      </c>
      <c r="R159" s="49"/>
      <c r="S159" s="50" t="s">
        <v>2464</v>
      </c>
      <c r="T159" s="34"/>
      <c r="U159"/>
    </row>
    <row r="160" spans="1:21" ht="12.75">
      <c r="A160" s="45" t="s">
        <v>2465</v>
      </c>
      <c r="B160" s="51">
        <v>135</v>
      </c>
      <c r="C160" s="46" t="s">
        <v>3515</v>
      </c>
      <c r="D160" s="86" t="s">
        <v>521</v>
      </c>
      <c r="E160" s="87" t="s">
        <v>731</v>
      </c>
      <c r="F160" s="87" t="s">
        <v>691</v>
      </c>
      <c r="G160" s="87" t="s">
        <v>732</v>
      </c>
      <c r="H160" s="87" t="s">
        <v>1453</v>
      </c>
      <c r="I160" s="87" t="s">
        <v>1681</v>
      </c>
      <c r="J160" s="87" t="s">
        <v>1682</v>
      </c>
      <c r="K160" s="87" t="s">
        <v>1683</v>
      </c>
      <c r="L160" s="87" t="s">
        <v>2050</v>
      </c>
      <c r="M160" s="87" t="s">
        <v>1851</v>
      </c>
      <c r="N160" s="87" t="s">
        <v>1897</v>
      </c>
      <c r="O160" s="87" t="s">
        <v>43</v>
      </c>
      <c r="P160" s="87" t="s">
        <v>2466</v>
      </c>
      <c r="Q160" s="88" t="s">
        <v>2467</v>
      </c>
      <c r="R160" s="40"/>
      <c r="S160" s="41" t="s">
        <v>2468</v>
      </c>
      <c r="T160" s="34"/>
      <c r="U160"/>
    </row>
    <row r="161" spans="1:21" ht="12.75">
      <c r="A161" s="42" t="s">
        <v>3217</v>
      </c>
      <c r="B161" s="47"/>
      <c r="C161" s="48" t="s">
        <v>3338</v>
      </c>
      <c r="D161" s="89" t="s">
        <v>766</v>
      </c>
      <c r="E161" s="90" t="s">
        <v>733</v>
      </c>
      <c r="F161" s="90" t="s">
        <v>695</v>
      </c>
      <c r="G161" s="90" t="s">
        <v>722</v>
      </c>
      <c r="H161" s="90" t="s">
        <v>1684</v>
      </c>
      <c r="I161" s="90" t="s">
        <v>1685</v>
      </c>
      <c r="J161" s="90" t="s">
        <v>1686</v>
      </c>
      <c r="K161" s="90" t="s">
        <v>1687</v>
      </c>
      <c r="L161" s="90" t="s">
        <v>2051</v>
      </c>
      <c r="M161" s="90" t="s">
        <v>3453</v>
      </c>
      <c r="N161" s="90" t="s">
        <v>3707</v>
      </c>
      <c r="O161" s="90" t="s">
        <v>2052</v>
      </c>
      <c r="P161" s="90" t="s">
        <v>571</v>
      </c>
      <c r="Q161" s="91" t="s">
        <v>536</v>
      </c>
      <c r="R161" s="49"/>
      <c r="S161" s="50" t="s">
        <v>2469</v>
      </c>
      <c r="T161" s="34"/>
      <c r="U161"/>
    </row>
    <row r="162" spans="1:21" ht="12.75">
      <c r="A162" s="45" t="s">
        <v>1636</v>
      </c>
      <c r="B162" s="51">
        <v>133</v>
      </c>
      <c r="C162" s="46" t="s">
        <v>3563</v>
      </c>
      <c r="D162" s="86" t="s">
        <v>521</v>
      </c>
      <c r="E162" s="87" t="s">
        <v>745</v>
      </c>
      <c r="F162" s="87" t="s">
        <v>691</v>
      </c>
      <c r="G162" s="87" t="s">
        <v>3627</v>
      </c>
      <c r="H162" s="87" t="s">
        <v>1691</v>
      </c>
      <c r="I162" s="87" t="s">
        <v>1692</v>
      </c>
      <c r="J162" s="87" t="s">
        <v>1693</v>
      </c>
      <c r="K162" s="87" t="s">
        <v>1694</v>
      </c>
      <c r="L162" s="87" t="s">
        <v>1641</v>
      </c>
      <c r="M162" s="87" t="s">
        <v>1851</v>
      </c>
      <c r="N162" s="87" t="s">
        <v>1897</v>
      </c>
      <c r="O162" s="87" t="s">
        <v>1935</v>
      </c>
      <c r="P162" s="87" t="s">
        <v>2470</v>
      </c>
      <c r="Q162" s="88" t="s">
        <v>2471</v>
      </c>
      <c r="R162" s="40" t="s">
        <v>359</v>
      </c>
      <c r="S162" s="41" t="s">
        <v>2472</v>
      </c>
      <c r="T162" s="34"/>
      <c r="U162"/>
    </row>
    <row r="163" spans="1:21" ht="12.75">
      <c r="A163" s="42" t="s">
        <v>3217</v>
      </c>
      <c r="B163" s="47"/>
      <c r="C163" s="48" t="s">
        <v>3338</v>
      </c>
      <c r="D163" s="89" t="s">
        <v>766</v>
      </c>
      <c r="E163" s="90" t="s">
        <v>746</v>
      </c>
      <c r="F163" s="90" t="s">
        <v>695</v>
      </c>
      <c r="G163" s="90" t="s">
        <v>734</v>
      </c>
      <c r="H163" s="90" t="s">
        <v>1695</v>
      </c>
      <c r="I163" s="90" t="s">
        <v>1696</v>
      </c>
      <c r="J163" s="90" t="s">
        <v>1697</v>
      </c>
      <c r="K163" s="90" t="s">
        <v>1698</v>
      </c>
      <c r="L163" s="90" t="s">
        <v>2055</v>
      </c>
      <c r="M163" s="90" t="s">
        <v>3453</v>
      </c>
      <c r="N163" s="90" t="s">
        <v>3707</v>
      </c>
      <c r="O163" s="90" t="s">
        <v>605</v>
      </c>
      <c r="P163" s="90" t="s">
        <v>508</v>
      </c>
      <c r="Q163" s="91" t="s">
        <v>475</v>
      </c>
      <c r="R163" s="49"/>
      <c r="S163" s="50" t="s">
        <v>2473</v>
      </c>
      <c r="T163" s="34"/>
      <c r="U163"/>
    </row>
    <row r="164" spans="1:21" ht="12.75">
      <c r="A164" s="45" t="s">
        <v>2474</v>
      </c>
      <c r="B164" s="51">
        <v>72</v>
      </c>
      <c r="C164" s="46" t="s">
        <v>3536</v>
      </c>
      <c r="D164" s="86" t="s">
        <v>761</v>
      </c>
      <c r="E164" s="87" t="s">
        <v>762</v>
      </c>
      <c r="F164" s="87" t="s">
        <v>910</v>
      </c>
      <c r="G164" s="87" t="s">
        <v>902</v>
      </c>
      <c r="H164" s="87" t="s">
        <v>1723</v>
      </c>
      <c r="I164" s="87" t="s">
        <v>1724</v>
      </c>
      <c r="J164" s="87" t="s">
        <v>1725</v>
      </c>
      <c r="K164" s="87" t="s">
        <v>1726</v>
      </c>
      <c r="L164" s="87" t="s">
        <v>2062</v>
      </c>
      <c r="M164" s="87" t="s">
        <v>1851</v>
      </c>
      <c r="N164" s="87" t="s">
        <v>1931</v>
      </c>
      <c r="O164" s="87" t="s">
        <v>1411</v>
      </c>
      <c r="P164" s="87" t="s">
        <v>2475</v>
      </c>
      <c r="Q164" s="88" t="s">
        <v>2476</v>
      </c>
      <c r="R164" s="40" t="s">
        <v>1727</v>
      </c>
      <c r="S164" s="41" t="s">
        <v>2477</v>
      </c>
      <c r="T164" s="34"/>
      <c r="U164"/>
    </row>
    <row r="165" spans="1:21" ht="12.75">
      <c r="A165" s="42" t="s">
        <v>3057</v>
      </c>
      <c r="B165" s="47"/>
      <c r="C165" s="48" t="s">
        <v>3065</v>
      </c>
      <c r="D165" s="89" t="s">
        <v>280</v>
      </c>
      <c r="E165" s="90" t="s">
        <v>282</v>
      </c>
      <c r="F165" s="90" t="s">
        <v>1090</v>
      </c>
      <c r="G165" s="90" t="s">
        <v>1089</v>
      </c>
      <c r="H165" s="90" t="s">
        <v>742</v>
      </c>
      <c r="I165" s="90" t="s">
        <v>1728</v>
      </c>
      <c r="J165" s="90" t="s">
        <v>1729</v>
      </c>
      <c r="K165" s="90" t="s">
        <v>589</v>
      </c>
      <c r="L165" s="90" t="s">
        <v>447</v>
      </c>
      <c r="M165" s="90" t="s">
        <v>3453</v>
      </c>
      <c r="N165" s="90" t="s">
        <v>1981</v>
      </c>
      <c r="O165" s="90" t="s">
        <v>2063</v>
      </c>
      <c r="P165" s="90" t="s">
        <v>2478</v>
      </c>
      <c r="Q165" s="91" t="s">
        <v>2068</v>
      </c>
      <c r="R165" s="49"/>
      <c r="S165" s="50" t="s">
        <v>2479</v>
      </c>
      <c r="T165" s="34"/>
      <c r="U165"/>
    </row>
    <row r="166" spans="1:21" ht="12.75">
      <c r="A166" s="45" t="s">
        <v>2480</v>
      </c>
      <c r="B166" s="51">
        <v>38</v>
      </c>
      <c r="C166" s="46" t="s">
        <v>3502</v>
      </c>
      <c r="D166" s="86" t="s">
        <v>947</v>
      </c>
      <c r="E166" s="87" t="s">
        <v>948</v>
      </c>
      <c r="F166" s="87" t="s">
        <v>910</v>
      </c>
      <c r="G166" s="87" t="s">
        <v>902</v>
      </c>
      <c r="H166" s="87" t="s">
        <v>1259</v>
      </c>
      <c r="I166" s="87" t="s">
        <v>1260</v>
      </c>
      <c r="J166" s="87" t="s">
        <v>1261</v>
      </c>
      <c r="K166" s="87" t="s">
        <v>1262</v>
      </c>
      <c r="L166" s="87" t="s">
        <v>1413</v>
      </c>
      <c r="M166" s="87" t="s">
        <v>1851</v>
      </c>
      <c r="N166" s="87" t="s">
        <v>1938</v>
      </c>
      <c r="O166" s="87" t="s">
        <v>1939</v>
      </c>
      <c r="P166" s="87" t="s">
        <v>2222</v>
      </c>
      <c r="Q166" s="88" t="s">
        <v>2223</v>
      </c>
      <c r="R166" s="40"/>
      <c r="S166" s="41" t="s">
        <v>2224</v>
      </c>
      <c r="T166" s="34"/>
      <c r="U166"/>
    </row>
    <row r="167" spans="1:21" ht="12.75">
      <c r="A167" s="42" t="s">
        <v>3057</v>
      </c>
      <c r="B167" s="47"/>
      <c r="C167" s="48" t="s">
        <v>3206</v>
      </c>
      <c r="D167" s="89" t="s">
        <v>950</v>
      </c>
      <c r="E167" s="90" t="s">
        <v>1102</v>
      </c>
      <c r="F167" s="90" t="s">
        <v>1090</v>
      </c>
      <c r="G167" s="90" t="s">
        <v>1089</v>
      </c>
      <c r="H167" s="90" t="s">
        <v>1736</v>
      </c>
      <c r="I167" s="90" t="s">
        <v>1737</v>
      </c>
      <c r="J167" s="90" t="s">
        <v>1738</v>
      </c>
      <c r="K167" s="90" t="s">
        <v>1450</v>
      </c>
      <c r="L167" s="90" t="s">
        <v>2066</v>
      </c>
      <c r="M167" s="90" t="s">
        <v>3453</v>
      </c>
      <c r="N167" s="90" t="s">
        <v>2067</v>
      </c>
      <c r="O167" s="90" t="s">
        <v>2068</v>
      </c>
      <c r="P167" s="90" t="s">
        <v>1355</v>
      </c>
      <c r="Q167" s="91" t="s">
        <v>1382</v>
      </c>
      <c r="R167" s="49"/>
      <c r="S167" s="50" t="s">
        <v>2225</v>
      </c>
      <c r="T167" s="34"/>
      <c r="U167"/>
    </row>
    <row r="168" spans="1:21" ht="12.75">
      <c r="A168" s="45" t="s">
        <v>555</v>
      </c>
      <c r="B168" s="51">
        <v>74</v>
      </c>
      <c r="C168" s="46" t="s">
        <v>3538</v>
      </c>
      <c r="D168" s="86" t="s">
        <v>770</v>
      </c>
      <c r="E168" s="87" t="s">
        <v>926</v>
      </c>
      <c r="F168" s="87" t="s">
        <v>927</v>
      </c>
      <c r="G168" s="87" t="s">
        <v>928</v>
      </c>
      <c r="H168" s="87" t="s">
        <v>1730</v>
      </c>
      <c r="I168" s="87" t="s">
        <v>1218</v>
      </c>
      <c r="J168" s="87" t="s">
        <v>1731</v>
      </c>
      <c r="K168" s="87" t="s">
        <v>1732</v>
      </c>
      <c r="L168" s="87" t="s">
        <v>2064</v>
      </c>
      <c r="M168" s="87" t="s">
        <v>1851</v>
      </c>
      <c r="N168" s="87" t="s">
        <v>1897</v>
      </c>
      <c r="O168" s="87" t="s">
        <v>2065</v>
      </c>
      <c r="P168" s="87" t="s">
        <v>89</v>
      </c>
      <c r="Q168" s="88" t="s">
        <v>2484</v>
      </c>
      <c r="R168" s="277" t="s">
        <v>359</v>
      </c>
      <c r="S168" s="41" t="s">
        <v>2485</v>
      </c>
      <c r="T168" s="34"/>
      <c r="U168"/>
    </row>
    <row r="169" spans="1:21" ht="12.75">
      <c r="A169" s="42" t="s">
        <v>3059</v>
      </c>
      <c r="B169" s="47"/>
      <c r="C169" s="48" t="s">
        <v>2756</v>
      </c>
      <c r="D169" s="89" t="s">
        <v>773</v>
      </c>
      <c r="E169" s="90" t="s">
        <v>1096</v>
      </c>
      <c r="F169" s="90" t="s">
        <v>1097</v>
      </c>
      <c r="G169" s="90" t="s">
        <v>1097</v>
      </c>
      <c r="H169" s="90" t="s">
        <v>1733</v>
      </c>
      <c r="I169" s="90" t="s">
        <v>1734</v>
      </c>
      <c r="J169" s="90" t="s">
        <v>1735</v>
      </c>
      <c r="K169" s="90" t="s">
        <v>1639</v>
      </c>
      <c r="L169" s="90" t="s">
        <v>536</v>
      </c>
      <c r="M169" s="90" t="s">
        <v>3453</v>
      </c>
      <c r="N169" s="90" t="s">
        <v>3707</v>
      </c>
      <c r="O169" s="90" t="s">
        <v>536</v>
      </c>
      <c r="P169" s="90" t="s">
        <v>536</v>
      </c>
      <c r="Q169" s="91" t="s">
        <v>1985</v>
      </c>
      <c r="R169" s="49"/>
      <c r="S169" s="50" t="s">
        <v>2486</v>
      </c>
      <c r="T169" s="34"/>
      <c r="U169"/>
    </row>
    <row r="170" spans="1:21" ht="12.75">
      <c r="A170" s="45" t="s">
        <v>2649</v>
      </c>
      <c r="B170" s="51">
        <v>109</v>
      </c>
      <c r="C170" s="46" t="s">
        <v>3573</v>
      </c>
      <c r="D170" s="86" t="s">
        <v>619</v>
      </c>
      <c r="E170" s="87" t="s">
        <v>620</v>
      </c>
      <c r="F170" s="87" t="s">
        <v>621</v>
      </c>
      <c r="G170" s="87" t="s">
        <v>622</v>
      </c>
      <c r="H170" s="87" t="s">
        <v>1480</v>
      </c>
      <c r="I170" s="87" t="s">
        <v>1476</v>
      </c>
      <c r="J170" s="87" t="s">
        <v>1481</v>
      </c>
      <c r="K170" s="87" t="s">
        <v>1454</v>
      </c>
      <c r="L170" s="87" t="s">
        <v>1590</v>
      </c>
      <c r="M170" s="87" t="s">
        <v>1851</v>
      </c>
      <c r="N170" s="87" t="s">
        <v>1897</v>
      </c>
      <c r="O170" s="87" t="s">
        <v>2056</v>
      </c>
      <c r="P170" s="87" t="s">
        <v>2481</v>
      </c>
      <c r="Q170" s="88" t="s">
        <v>2482</v>
      </c>
      <c r="R170" s="40" t="s">
        <v>2648</v>
      </c>
      <c r="S170" s="41" t="s">
        <v>2650</v>
      </c>
      <c r="T170" s="34"/>
      <c r="U170"/>
    </row>
    <row r="171" spans="1:21" ht="12.75">
      <c r="A171" s="42" t="s">
        <v>3025</v>
      </c>
      <c r="B171" s="47"/>
      <c r="C171" s="48" t="s">
        <v>2736</v>
      </c>
      <c r="D171" s="89" t="s">
        <v>624</v>
      </c>
      <c r="E171" s="90" t="s">
        <v>625</v>
      </c>
      <c r="F171" s="90" t="s">
        <v>626</v>
      </c>
      <c r="G171" s="90" t="s">
        <v>627</v>
      </c>
      <c r="H171" s="90" t="s">
        <v>1588</v>
      </c>
      <c r="I171" s="90" t="s">
        <v>1589</v>
      </c>
      <c r="J171" s="90" t="s">
        <v>512</v>
      </c>
      <c r="K171" s="90" t="s">
        <v>1472</v>
      </c>
      <c r="L171" s="90" t="s">
        <v>2057</v>
      </c>
      <c r="M171" s="90" t="s">
        <v>3453</v>
      </c>
      <c r="N171" s="90" t="s">
        <v>1517</v>
      </c>
      <c r="O171" s="90" t="s">
        <v>1393</v>
      </c>
      <c r="P171" s="90" t="s">
        <v>1466</v>
      </c>
      <c r="Q171" s="91" t="s">
        <v>2483</v>
      </c>
      <c r="R171" s="49"/>
      <c r="S171" s="50" t="s">
        <v>2651</v>
      </c>
      <c r="T171" s="34"/>
      <c r="U171"/>
    </row>
    <row r="172" spans="1:21" ht="12.75">
      <c r="A172" s="45"/>
      <c r="B172" s="51">
        <v>3</v>
      </c>
      <c r="C172" s="46" t="s">
        <v>3427</v>
      </c>
      <c r="D172" s="86" t="s">
        <v>3428</v>
      </c>
      <c r="E172" s="87" t="s">
        <v>3429</v>
      </c>
      <c r="F172" s="87" t="s">
        <v>3430</v>
      </c>
      <c r="G172" s="87" t="s">
        <v>3431</v>
      </c>
      <c r="H172" s="87" t="s">
        <v>1112</v>
      </c>
      <c r="I172" s="87" t="s">
        <v>1113</v>
      </c>
      <c r="J172" s="87" t="s">
        <v>1109</v>
      </c>
      <c r="K172" s="87" t="s">
        <v>1114</v>
      </c>
      <c r="L172" s="87" t="s">
        <v>1832</v>
      </c>
      <c r="M172" s="87" t="s">
        <v>1833</v>
      </c>
      <c r="N172" s="87" t="s">
        <v>1834</v>
      </c>
      <c r="O172" s="87" t="s">
        <v>216</v>
      </c>
      <c r="P172" s="87" t="s">
        <v>2110</v>
      </c>
      <c r="Q172" s="88" t="s">
        <v>2111</v>
      </c>
      <c r="R172" s="193" t="s">
        <v>2112</v>
      </c>
      <c r="S172" s="194"/>
      <c r="T172" s="34"/>
      <c r="U172"/>
    </row>
    <row r="173" spans="1:21" ht="12.75">
      <c r="A173" s="42" t="s">
        <v>2985</v>
      </c>
      <c r="B173" s="47"/>
      <c r="C173" s="48" t="s">
        <v>3264</v>
      </c>
      <c r="D173" s="89" t="s">
        <v>3404</v>
      </c>
      <c r="E173" s="90" t="s">
        <v>3413</v>
      </c>
      <c r="F173" s="90" t="s">
        <v>3594</v>
      </c>
      <c r="G173" s="90" t="s">
        <v>3423</v>
      </c>
      <c r="H173" s="90" t="s">
        <v>3393</v>
      </c>
      <c r="I173" s="90" t="s">
        <v>3424</v>
      </c>
      <c r="J173" s="90" t="s">
        <v>3383</v>
      </c>
      <c r="K173" s="90" t="s">
        <v>3383</v>
      </c>
      <c r="L173" s="90" t="s">
        <v>3394</v>
      </c>
      <c r="M173" s="90" t="s">
        <v>3394</v>
      </c>
      <c r="N173" s="90" t="s">
        <v>3383</v>
      </c>
      <c r="O173" s="90" t="s">
        <v>3383</v>
      </c>
      <c r="P173" s="90" t="s">
        <v>3383</v>
      </c>
      <c r="Q173" s="91" t="s">
        <v>3640</v>
      </c>
      <c r="R173" s="195"/>
      <c r="S173" s="196"/>
      <c r="T173" s="34"/>
      <c r="U173"/>
    </row>
    <row r="174" spans="1:21" ht="12.75">
      <c r="A174" s="45"/>
      <c r="B174" s="51">
        <v>103</v>
      </c>
      <c r="C174" s="46" t="s">
        <v>3567</v>
      </c>
      <c r="D174" s="86" t="s">
        <v>947</v>
      </c>
      <c r="E174" s="87" t="s">
        <v>948</v>
      </c>
      <c r="F174" s="87" t="s">
        <v>910</v>
      </c>
      <c r="G174" s="87" t="s">
        <v>902</v>
      </c>
      <c r="H174" s="87" t="s">
        <v>1739</v>
      </c>
      <c r="I174" s="87" t="s">
        <v>1740</v>
      </c>
      <c r="J174" s="87" t="s">
        <v>1741</v>
      </c>
      <c r="K174" s="87" t="s">
        <v>1663</v>
      </c>
      <c r="L174" s="87" t="s">
        <v>2069</v>
      </c>
      <c r="M174" s="87" t="s">
        <v>1851</v>
      </c>
      <c r="N174" s="87" t="s">
        <v>1931</v>
      </c>
      <c r="O174" s="87" t="s">
        <v>2070</v>
      </c>
      <c r="P174" s="87" t="s">
        <v>2303</v>
      </c>
      <c r="Q174" s="88" t="s">
        <v>2487</v>
      </c>
      <c r="R174" s="193" t="s">
        <v>899</v>
      </c>
      <c r="S174" s="194"/>
      <c r="T174" s="34"/>
      <c r="U174"/>
    </row>
    <row r="175" spans="1:21" ht="12.75">
      <c r="A175" s="42" t="s">
        <v>3057</v>
      </c>
      <c r="B175" s="47"/>
      <c r="C175" s="48" t="s">
        <v>3206</v>
      </c>
      <c r="D175" s="89" t="s">
        <v>950</v>
      </c>
      <c r="E175" s="90" t="s">
        <v>1102</v>
      </c>
      <c r="F175" s="90" t="s">
        <v>1090</v>
      </c>
      <c r="G175" s="90" t="s">
        <v>1089</v>
      </c>
      <c r="H175" s="90" t="s">
        <v>1742</v>
      </c>
      <c r="I175" s="90" t="s">
        <v>1743</v>
      </c>
      <c r="J175" s="90" t="s">
        <v>1744</v>
      </c>
      <c r="K175" s="90" t="s">
        <v>1745</v>
      </c>
      <c r="L175" s="90" t="s">
        <v>2071</v>
      </c>
      <c r="M175" s="90" t="s">
        <v>3453</v>
      </c>
      <c r="N175" s="90" t="s">
        <v>1981</v>
      </c>
      <c r="O175" s="90" t="s">
        <v>1479</v>
      </c>
      <c r="P175" s="90" t="s">
        <v>2012</v>
      </c>
      <c r="Q175" s="91" t="s">
        <v>2433</v>
      </c>
      <c r="R175" s="195"/>
      <c r="S175" s="196"/>
      <c r="T175" s="34"/>
      <c r="U175"/>
    </row>
    <row r="176" spans="1:21" ht="12.75">
      <c r="A176" s="45"/>
      <c r="B176" s="51">
        <v>56</v>
      </c>
      <c r="C176" s="46" t="s">
        <v>3520</v>
      </c>
      <c r="D176" s="86" t="s">
        <v>3675</v>
      </c>
      <c r="E176" s="87" t="s">
        <v>92</v>
      </c>
      <c r="F176" s="87" t="s">
        <v>192</v>
      </c>
      <c r="G176" s="87" t="s">
        <v>32</v>
      </c>
      <c r="H176" s="87" t="s">
        <v>1341</v>
      </c>
      <c r="I176" s="87" t="s">
        <v>1342</v>
      </c>
      <c r="J176" s="87" t="s">
        <v>1343</v>
      </c>
      <c r="K176" s="87" t="s">
        <v>1344</v>
      </c>
      <c r="L176" s="87" t="s">
        <v>1949</v>
      </c>
      <c r="M176" s="87" t="s">
        <v>1851</v>
      </c>
      <c r="N176" s="87" t="s">
        <v>1897</v>
      </c>
      <c r="O176" s="87" t="s">
        <v>1251</v>
      </c>
      <c r="P176" s="87" t="s">
        <v>2488</v>
      </c>
      <c r="Q176" s="88"/>
      <c r="R176" s="193" t="s">
        <v>1823</v>
      </c>
      <c r="S176" s="194"/>
      <c r="T176" s="34"/>
      <c r="U176"/>
    </row>
    <row r="177" spans="1:21" ht="12.75">
      <c r="A177" s="42" t="s">
        <v>3025</v>
      </c>
      <c r="B177" s="47"/>
      <c r="C177" s="48" t="s">
        <v>3051</v>
      </c>
      <c r="D177" s="89" t="s">
        <v>402</v>
      </c>
      <c r="E177" s="90" t="s">
        <v>181</v>
      </c>
      <c r="F177" s="90" t="s">
        <v>194</v>
      </c>
      <c r="G177" s="90" t="s">
        <v>403</v>
      </c>
      <c r="H177" s="90" t="s">
        <v>553</v>
      </c>
      <c r="I177" s="90" t="s">
        <v>1541</v>
      </c>
      <c r="J177" s="90" t="s">
        <v>1419</v>
      </c>
      <c r="K177" s="90" t="s">
        <v>1419</v>
      </c>
      <c r="L177" s="90" t="s">
        <v>118</v>
      </c>
      <c r="M177" s="90" t="s">
        <v>3453</v>
      </c>
      <c r="N177" s="90" t="s">
        <v>1517</v>
      </c>
      <c r="O177" s="90" t="s">
        <v>1980</v>
      </c>
      <c r="P177" s="90" t="s">
        <v>194</v>
      </c>
      <c r="Q177" s="91"/>
      <c r="R177" s="195"/>
      <c r="S177" s="196"/>
      <c r="T177" s="34"/>
      <c r="U177"/>
    </row>
    <row r="178" spans="1:21" ht="12.75">
      <c r="A178" s="45"/>
      <c r="B178" s="51">
        <v>112</v>
      </c>
      <c r="C178" s="46" t="s">
        <v>3576</v>
      </c>
      <c r="D178" s="86" t="s">
        <v>630</v>
      </c>
      <c r="E178" s="87" t="s">
        <v>631</v>
      </c>
      <c r="F178" s="87" t="s">
        <v>632</v>
      </c>
      <c r="G178" s="87" t="s">
        <v>633</v>
      </c>
      <c r="H178" s="87" t="s">
        <v>1488</v>
      </c>
      <c r="I178" s="87" t="s">
        <v>1489</v>
      </c>
      <c r="J178" s="87" t="s">
        <v>1490</v>
      </c>
      <c r="K178" s="87" t="s">
        <v>1491</v>
      </c>
      <c r="L178" s="87" t="s">
        <v>2020</v>
      </c>
      <c r="M178" s="87" t="s">
        <v>1851</v>
      </c>
      <c r="N178" s="87" t="s">
        <v>1931</v>
      </c>
      <c r="O178" s="87" t="s">
        <v>2021</v>
      </c>
      <c r="P178" s="87" t="s">
        <v>77</v>
      </c>
      <c r="Q178" s="88"/>
      <c r="R178" s="193" t="s">
        <v>1267</v>
      </c>
      <c r="S178" s="194"/>
      <c r="T178" s="34"/>
      <c r="U178"/>
    </row>
    <row r="179" spans="1:21" ht="12.75">
      <c r="A179" s="42" t="s">
        <v>3057</v>
      </c>
      <c r="B179" s="47"/>
      <c r="C179" s="48" t="s">
        <v>3084</v>
      </c>
      <c r="D179" s="89" t="s">
        <v>870</v>
      </c>
      <c r="E179" s="90" t="s">
        <v>635</v>
      </c>
      <c r="F179" s="90" t="s">
        <v>636</v>
      </c>
      <c r="G179" s="90" t="s">
        <v>637</v>
      </c>
      <c r="H179" s="90" t="s">
        <v>1607</v>
      </c>
      <c r="I179" s="90" t="s">
        <v>645</v>
      </c>
      <c r="J179" s="90" t="s">
        <v>1608</v>
      </c>
      <c r="K179" s="90" t="s">
        <v>1479</v>
      </c>
      <c r="L179" s="90" t="s">
        <v>2022</v>
      </c>
      <c r="M179" s="90" t="s">
        <v>3453</v>
      </c>
      <c r="N179" s="90" t="s">
        <v>1981</v>
      </c>
      <c r="O179" s="90" t="s">
        <v>2023</v>
      </c>
      <c r="P179" s="90" t="s">
        <v>1613</v>
      </c>
      <c r="Q179" s="91"/>
      <c r="R179" s="195"/>
      <c r="S179" s="196"/>
      <c r="T179" s="34"/>
      <c r="U179"/>
    </row>
    <row r="180" spans="1:21" ht="12.75">
      <c r="A180" s="45"/>
      <c r="B180" s="51">
        <v>132</v>
      </c>
      <c r="C180" s="46" t="s">
        <v>3564</v>
      </c>
      <c r="D180" s="86" t="s">
        <v>521</v>
      </c>
      <c r="E180" s="87" t="s">
        <v>704</v>
      </c>
      <c r="F180" s="87" t="s">
        <v>691</v>
      </c>
      <c r="G180" s="87" t="s">
        <v>705</v>
      </c>
      <c r="H180" s="87" t="s">
        <v>1648</v>
      </c>
      <c r="I180" s="87" t="s">
        <v>1649</v>
      </c>
      <c r="J180" s="87" t="s">
        <v>1650</v>
      </c>
      <c r="K180" s="87" t="s">
        <v>3446</v>
      </c>
      <c r="L180" s="87" t="s">
        <v>2037</v>
      </c>
      <c r="M180" s="87" t="s">
        <v>1851</v>
      </c>
      <c r="N180" s="87" t="s">
        <v>1897</v>
      </c>
      <c r="O180" s="87" t="s">
        <v>2038</v>
      </c>
      <c r="P180" s="87" t="s">
        <v>64</v>
      </c>
      <c r="Q180" s="88"/>
      <c r="R180" s="193" t="s">
        <v>958</v>
      </c>
      <c r="S180" s="194"/>
      <c r="T180" s="34"/>
      <c r="U180"/>
    </row>
    <row r="181" spans="1:21" ht="12.75">
      <c r="A181" s="42" t="s">
        <v>3217</v>
      </c>
      <c r="B181" s="47"/>
      <c r="C181" s="48" t="s">
        <v>2885</v>
      </c>
      <c r="D181" s="89" t="s">
        <v>766</v>
      </c>
      <c r="E181" s="90" t="s">
        <v>706</v>
      </c>
      <c r="F181" s="90" t="s">
        <v>695</v>
      </c>
      <c r="G181" s="90" t="s">
        <v>688</v>
      </c>
      <c r="H181" s="90" t="s">
        <v>1651</v>
      </c>
      <c r="I181" s="90" t="s">
        <v>1652</v>
      </c>
      <c r="J181" s="90" t="s">
        <v>1653</v>
      </c>
      <c r="K181" s="90" t="s">
        <v>1654</v>
      </c>
      <c r="L181" s="90" t="s">
        <v>2039</v>
      </c>
      <c r="M181" s="90" t="s">
        <v>3453</v>
      </c>
      <c r="N181" s="90" t="s">
        <v>3707</v>
      </c>
      <c r="O181" s="90" t="s">
        <v>2040</v>
      </c>
      <c r="P181" s="90" t="s">
        <v>2489</v>
      </c>
      <c r="Q181" s="91"/>
      <c r="R181" s="195"/>
      <c r="S181" s="196"/>
      <c r="T181" s="34"/>
      <c r="U181"/>
    </row>
    <row r="182" spans="1:21" ht="12.75">
      <c r="A182" s="45"/>
      <c r="B182" s="51">
        <v>46</v>
      </c>
      <c r="C182" s="46" t="s">
        <v>3510</v>
      </c>
      <c r="D182" s="86" t="s">
        <v>3719</v>
      </c>
      <c r="E182" s="87" t="s">
        <v>3720</v>
      </c>
      <c r="F182" s="87" t="s">
        <v>3721</v>
      </c>
      <c r="G182" s="87" t="s">
        <v>3722</v>
      </c>
      <c r="H182" s="87" t="s">
        <v>1169</v>
      </c>
      <c r="I182" s="87" t="s">
        <v>1170</v>
      </c>
      <c r="J182" s="87" t="s">
        <v>1171</v>
      </c>
      <c r="K182" s="87" t="s">
        <v>1172</v>
      </c>
      <c r="L182" s="87" t="s">
        <v>1118</v>
      </c>
      <c r="M182" s="87" t="s">
        <v>1851</v>
      </c>
      <c r="N182" s="87" t="s">
        <v>1894</v>
      </c>
      <c r="O182" s="87" t="s">
        <v>1895</v>
      </c>
      <c r="P182" s="87"/>
      <c r="Q182" s="88"/>
      <c r="R182" s="193" t="s">
        <v>957</v>
      </c>
      <c r="S182" s="194"/>
      <c r="T182" s="34"/>
      <c r="U182"/>
    </row>
    <row r="183" spans="1:21" ht="12.75">
      <c r="A183" s="42" t="s">
        <v>3025</v>
      </c>
      <c r="B183" s="47"/>
      <c r="C183" s="48" t="s">
        <v>3027</v>
      </c>
      <c r="D183" s="89" t="s">
        <v>3709</v>
      </c>
      <c r="E183" s="90" t="s">
        <v>3724</v>
      </c>
      <c r="F183" s="90" t="s">
        <v>365</v>
      </c>
      <c r="G183" s="90" t="s">
        <v>3725</v>
      </c>
      <c r="H183" s="90" t="s">
        <v>3725</v>
      </c>
      <c r="I183" s="90" t="s">
        <v>1258</v>
      </c>
      <c r="J183" s="90" t="s">
        <v>3660</v>
      </c>
      <c r="K183" s="90" t="s">
        <v>1512</v>
      </c>
      <c r="L183" s="90" t="s">
        <v>1173</v>
      </c>
      <c r="M183" s="90" t="s">
        <v>3453</v>
      </c>
      <c r="N183" s="90" t="s">
        <v>1580</v>
      </c>
      <c r="O183" s="90" t="s">
        <v>1404</v>
      </c>
      <c r="P183" s="90"/>
      <c r="Q183" s="91"/>
      <c r="R183" s="195"/>
      <c r="S183" s="196"/>
      <c r="T183" s="34"/>
      <c r="U183"/>
    </row>
    <row r="184" spans="1:21" ht="12.75">
      <c r="A184" s="45"/>
      <c r="B184" s="51">
        <v>36</v>
      </c>
      <c r="C184" s="46" t="s">
        <v>3500</v>
      </c>
      <c r="D184" s="86" t="s">
        <v>73</v>
      </c>
      <c r="E184" s="87" t="s">
        <v>74</v>
      </c>
      <c r="F184" s="87" t="s">
        <v>75</v>
      </c>
      <c r="G184" s="87" t="s">
        <v>76</v>
      </c>
      <c r="H184" s="87" t="s">
        <v>1228</v>
      </c>
      <c r="I184" s="87" t="s">
        <v>737</v>
      </c>
      <c r="J184" s="87" t="s">
        <v>1229</v>
      </c>
      <c r="K184" s="87" t="s">
        <v>1230</v>
      </c>
      <c r="L184" s="87" t="s">
        <v>1930</v>
      </c>
      <c r="M184" s="87" t="s">
        <v>1851</v>
      </c>
      <c r="N184" s="87" t="s">
        <v>1931</v>
      </c>
      <c r="O184" s="87" t="s">
        <v>1932</v>
      </c>
      <c r="P184" s="87"/>
      <c r="Q184" s="88"/>
      <c r="R184" s="193" t="s">
        <v>957</v>
      </c>
      <c r="S184" s="194"/>
      <c r="T184" s="34"/>
      <c r="U184"/>
    </row>
    <row r="185" spans="1:21" ht="12.75">
      <c r="A185" s="42" t="s">
        <v>3057</v>
      </c>
      <c r="B185" s="47"/>
      <c r="C185" s="48" t="s">
        <v>3100</v>
      </c>
      <c r="D185" s="89" t="s">
        <v>125</v>
      </c>
      <c r="E185" s="90" t="s">
        <v>253</v>
      </c>
      <c r="F185" s="90" t="s">
        <v>123</v>
      </c>
      <c r="G185" s="90" t="s">
        <v>282</v>
      </c>
      <c r="H185" s="90" t="s">
        <v>78</v>
      </c>
      <c r="I185" s="90" t="s">
        <v>98</v>
      </c>
      <c r="J185" s="90" t="s">
        <v>1534</v>
      </c>
      <c r="K185" s="90" t="s">
        <v>248</v>
      </c>
      <c r="L185" s="90" t="s">
        <v>366</v>
      </c>
      <c r="M185" s="90" t="s">
        <v>3453</v>
      </c>
      <c r="N185" s="90" t="s">
        <v>1981</v>
      </c>
      <c r="O185" s="90" t="s">
        <v>1335</v>
      </c>
      <c r="P185" s="90"/>
      <c r="Q185" s="91"/>
      <c r="R185" s="195"/>
      <c r="S185" s="196"/>
      <c r="T185" s="34"/>
      <c r="U185"/>
    </row>
    <row r="186" spans="1:21" ht="12.75">
      <c r="A186" s="45"/>
      <c r="B186" s="51">
        <v>124</v>
      </c>
      <c r="C186" s="46" t="s">
        <v>3588</v>
      </c>
      <c r="D186" s="86" t="s">
        <v>521</v>
      </c>
      <c r="E186" s="87" t="s">
        <v>114</v>
      </c>
      <c r="F186" s="87" t="s">
        <v>919</v>
      </c>
      <c r="G186" s="87" t="s">
        <v>920</v>
      </c>
      <c r="H186" s="87" t="s">
        <v>1712</v>
      </c>
      <c r="I186" s="87" t="s">
        <v>1713</v>
      </c>
      <c r="J186" s="87" t="s">
        <v>937</v>
      </c>
      <c r="K186" s="87" t="s">
        <v>1714</v>
      </c>
      <c r="L186" s="87" t="s">
        <v>2058</v>
      </c>
      <c r="M186" s="87" t="s">
        <v>1851</v>
      </c>
      <c r="N186" s="87" t="s">
        <v>1897</v>
      </c>
      <c r="O186" s="87" t="s">
        <v>2059</v>
      </c>
      <c r="P186" s="87"/>
      <c r="Q186" s="88"/>
      <c r="R186" s="193" t="s">
        <v>899</v>
      </c>
      <c r="S186" s="194"/>
      <c r="T186" s="34"/>
      <c r="U186"/>
    </row>
    <row r="187" spans="1:21" ht="12.75">
      <c r="A187" s="42" t="s">
        <v>3217</v>
      </c>
      <c r="B187" s="47"/>
      <c r="C187" s="48" t="s">
        <v>3322</v>
      </c>
      <c r="D187" s="89" t="s">
        <v>766</v>
      </c>
      <c r="E187" s="90" t="s">
        <v>667</v>
      </c>
      <c r="F187" s="90" t="s">
        <v>930</v>
      </c>
      <c r="G187" s="90" t="s">
        <v>930</v>
      </c>
      <c r="H187" s="90" t="s">
        <v>1715</v>
      </c>
      <c r="I187" s="90" t="s">
        <v>1716</v>
      </c>
      <c r="J187" s="90" t="s">
        <v>1717</v>
      </c>
      <c r="K187" s="90" t="s">
        <v>1718</v>
      </c>
      <c r="L187" s="90" t="s">
        <v>1621</v>
      </c>
      <c r="M187" s="90" t="s">
        <v>3453</v>
      </c>
      <c r="N187" s="90" t="s">
        <v>3707</v>
      </c>
      <c r="O187" s="90" t="s">
        <v>2061</v>
      </c>
      <c r="P187" s="90"/>
      <c r="Q187" s="91"/>
      <c r="R187" s="195"/>
      <c r="S187" s="196"/>
      <c r="T187" s="34"/>
      <c r="U187"/>
    </row>
    <row r="188" spans="1:21" ht="12.75">
      <c r="A188" s="45"/>
      <c r="B188" s="51">
        <v>52</v>
      </c>
      <c r="C188" s="46" t="s">
        <v>3516</v>
      </c>
      <c r="D188" s="86" t="s">
        <v>25</v>
      </c>
      <c r="E188" s="87" t="s">
        <v>26</v>
      </c>
      <c r="F188" s="87" t="s">
        <v>27</v>
      </c>
      <c r="G188" s="87" t="s">
        <v>28</v>
      </c>
      <c r="H188" s="87" t="s">
        <v>1293</v>
      </c>
      <c r="I188" s="87" t="s">
        <v>1294</v>
      </c>
      <c r="J188" s="87" t="s">
        <v>1297</v>
      </c>
      <c r="K188" s="87" t="s">
        <v>1298</v>
      </c>
      <c r="L188" s="87" t="s">
        <v>1189</v>
      </c>
      <c r="M188" s="87" t="s">
        <v>1851</v>
      </c>
      <c r="N188" s="87"/>
      <c r="O188" s="87"/>
      <c r="P188" s="87"/>
      <c r="Q188" s="88"/>
      <c r="R188" s="193" t="s">
        <v>957</v>
      </c>
      <c r="S188" s="194"/>
      <c r="T188" s="34"/>
      <c r="U188"/>
    </row>
    <row r="189" spans="1:21" ht="12.75">
      <c r="A189" s="42" t="s">
        <v>3025</v>
      </c>
      <c r="B189" s="47"/>
      <c r="C189" s="48" t="s">
        <v>3027</v>
      </c>
      <c r="D189" s="89" t="s">
        <v>375</v>
      </c>
      <c r="E189" s="90" t="s">
        <v>376</v>
      </c>
      <c r="F189" s="90" t="s">
        <v>3689</v>
      </c>
      <c r="G189" s="90" t="s">
        <v>377</v>
      </c>
      <c r="H189" s="90" t="s">
        <v>222</v>
      </c>
      <c r="I189" s="90" t="s">
        <v>1520</v>
      </c>
      <c r="J189" s="90" t="s">
        <v>149</v>
      </c>
      <c r="K189" s="90" t="s">
        <v>1521</v>
      </c>
      <c r="L189" s="90" t="s">
        <v>137</v>
      </c>
      <c r="M189" s="90" t="s">
        <v>3453</v>
      </c>
      <c r="N189" s="90"/>
      <c r="O189" s="90"/>
      <c r="P189" s="90"/>
      <c r="Q189" s="91"/>
      <c r="R189" s="195"/>
      <c r="S189" s="196"/>
      <c r="T189" s="34"/>
      <c r="U189"/>
    </row>
    <row r="190" spans="1:21" ht="12.75">
      <c r="A190" s="45"/>
      <c r="B190" s="51">
        <v>27</v>
      </c>
      <c r="C190" s="46" t="s">
        <v>3491</v>
      </c>
      <c r="D190" s="86" t="s">
        <v>3728</v>
      </c>
      <c r="E190" s="87" t="s">
        <v>3729</v>
      </c>
      <c r="F190" s="87" t="s">
        <v>3730</v>
      </c>
      <c r="G190" s="87" t="s">
        <v>3705</v>
      </c>
      <c r="H190" s="87" t="s">
        <v>1233</v>
      </c>
      <c r="I190" s="87" t="s">
        <v>1234</v>
      </c>
      <c r="J190" s="87" t="s">
        <v>1235</v>
      </c>
      <c r="K190" s="87" t="s">
        <v>1215</v>
      </c>
      <c r="L190" s="87" t="s">
        <v>2072</v>
      </c>
      <c r="M190" s="87" t="s">
        <v>1851</v>
      </c>
      <c r="N190" s="87"/>
      <c r="O190" s="87"/>
      <c r="P190" s="87"/>
      <c r="Q190" s="88"/>
      <c r="R190" s="193" t="s">
        <v>957</v>
      </c>
      <c r="S190" s="194"/>
      <c r="T190" s="34"/>
      <c r="U190"/>
    </row>
    <row r="191" spans="1:21" ht="12.75">
      <c r="A191" s="42" t="s">
        <v>2998</v>
      </c>
      <c r="B191" s="47"/>
      <c r="C191" s="48" t="s">
        <v>2696</v>
      </c>
      <c r="D191" s="89" t="s">
        <v>366</v>
      </c>
      <c r="E191" s="90" t="s">
        <v>3732</v>
      </c>
      <c r="F191" s="90" t="s">
        <v>120</v>
      </c>
      <c r="G191" s="90" t="s">
        <v>3709</v>
      </c>
      <c r="H191" s="90" t="s">
        <v>1392</v>
      </c>
      <c r="I191" s="90" t="s">
        <v>1535</v>
      </c>
      <c r="J191" s="90" t="s">
        <v>1219</v>
      </c>
      <c r="K191" s="90" t="s">
        <v>1240</v>
      </c>
      <c r="L191" s="90" t="s">
        <v>369</v>
      </c>
      <c r="M191" s="90" t="s">
        <v>3453</v>
      </c>
      <c r="N191" s="90"/>
      <c r="O191" s="90"/>
      <c r="P191" s="90"/>
      <c r="Q191" s="91"/>
      <c r="R191" s="195"/>
      <c r="S191" s="196"/>
      <c r="T191" s="34"/>
      <c r="U191"/>
    </row>
    <row r="192" spans="1:21" ht="12.75">
      <c r="A192" s="45"/>
      <c r="B192" s="51">
        <v>35</v>
      </c>
      <c r="C192" s="46" t="s">
        <v>3499</v>
      </c>
      <c r="D192" s="86" t="s">
        <v>3675</v>
      </c>
      <c r="E192" s="87" t="s">
        <v>86</v>
      </c>
      <c r="F192" s="87" t="s">
        <v>87</v>
      </c>
      <c r="G192" s="87" t="s">
        <v>88</v>
      </c>
      <c r="H192" s="87" t="s">
        <v>1243</v>
      </c>
      <c r="I192" s="87" t="s">
        <v>1244</v>
      </c>
      <c r="J192" s="87" t="s">
        <v>1245</v>
      </c>
      <c r="K192" s="87" t="s">
        <v>1172</v>
      </c>
      <c r="L192" s="87" t="s">
        <v>2073</v>
      </c>
      <c r="M192" s="87" t="s">
        <v>1851</v>
      </c>
      <c r="N192" s="87"/>
      <c r="O192" s="87"/>
      <c r="P192" s="87"/>
      <c r="Q192" s="88"/>
      <c r="R192" s="193" t="s">
        <v>1105</v>
      </c>
      <c r="S192" s="194"/>
      <c r="T192" s="34"/>
      <c r="U192"/>
    </row>
    <row r="193" spans="1:21" ht="12.75">
      <c r="A193" s="42" t="s">
        <v>3057</v>
      </c>
      <c r="B193" s="47"/>
      <c r="C193" s="48" t="s">
        <v>3206</v>
      </c>
      <c r="D193" s="89" t="s">
        <v>419</v>
      </c>
      <c r="E193" s="90" t="s">
        <v>420</v>
      </c>
      <c r="F193" s="90" t="s">
        <v>98</v>
      </c>
      <c r="G193" s="90" t="s">
        <v>421</v>
      </c>
      <c r="H193" s="90" t="s">
        <v>1544</v>
      </c>
      <c r="I193" s="90" t="s">
        <v>1351</v>
      </c>
      <c r="J193" s="90" t="s">
        <v>1398</v>
      </c>
      <c r="K193" s="90" t="s">
        <v>1308</v>
      </c>
      <c r="L193" s="90" t="s">
        <v>1334</v>
      </c>
      <c r="M193" s="90" t="s">
        <v>3453</v>
      </c>
      <c r="N193" s="90"/>
      <c r="O193" s="90"/>
      <c r="P193" s="90"/>
      <c r="Q193" s="91"/>
      <c r="R193" s="195"/>
      <c r="S193" s="196"/>
      <c r="T193" s="34"/>
      <c r="U193"/>
    </row>
    <row r="194" spans="1:21" ht="12.75">
      <c r="A194" s="45"/>
      <c r="B194" s="51">
        <v>89</v>
      </c>
      <c r="C194" s="46" t="s">
        <v>3553</v>
      </c>
      <c r="D194" s="86" t="s">
        <v>750</v>
      </c>
      <c r="E194" s="87" t="s">
        <v>751</v>
      </c>
      <c r="F194" s="87" t="s">
        <v>752</v>
      </c>
      <c r="G194" s="87" t="s">
        <v>902</v>
      </c>
      <c r="H194" s="87" t="s">
        <v>1480</v>
      </c>
      <c r="I194" s="87" t="s">
        <v>1128</v>
      </c>
      <c r="J194" s="87" t="s">
        <v>1688</v>
      </c>
      <c r="K194" s="87" t="s">
        <v>1689</v>
      </c>
      <c r="L194" s="87" t="s">
        <v>2074</v>
      </c>
      <c r="M194" s="87" t="s">
        <v>1851</v>
      </c>
      <c r="N194" s="87"/>
      <c r="O194" s="87"/>
      <c r="P194" s="87"/>
      <c r="Q194" s="88"/>
      <c r="R194" s="193" t="s">
        <v>899</v>
      </c>
      <c r="S194" s="194"/>
      <c r="T194" s="34"/>
      <c r="U194"/>
    </row>
    <row r="195" spans="1:21" ht="12.75">
      <c r="A195" s="42" t="s">
        <v>3057</v>
      </c>
      <c r="B195" s="47"/>
      <c r="C195" s="48" t="s">
        <v>2782</v>
      </c>
      <c r="D195" s="89" t="s">
        <v>590</v>
      </c>
      <c r="E195" s="90" t="s">
        <v>753</v>
      </c>
      <c r="F195" s="90" t="s">
        <v>754</v>
      </c>
      <c r="G195" s="90" t="s">
        <v>1089</v>
      </c>
      <c r="H195" s="90" t="s">
        <v>1690</v>
      </c>
      <c r="I195" s="90" t="s">
        <v>421</v>
      </c>
      <c r="J195" s="90" t="s">
        <v>1493</v>
      </c>
      <c r="K195" s="90" t="s">
        <v>1494</v>
      </c>
      <c r="L195" s="90" t="s">
        <v>2075</v>
      </c>
      <c r="M195" s="90" t="s">
        <v>3453</v>
      </c>
      <c r="N195" s="90"/>
      <c r="O195" s="90"/>
      <c r="P195" s="90"/>
      <c r="Q195" s="91"/>
      <c r="R195" s="195"/>
      <c r="S195" s="196"/>
      <c r="T195" s="34"/>
      <c r="U195"/>
    </row>
    <row r="196" spans="1:21" ht="12.75">
      <c r="A196" s="45"/>
      <c r="B196" s="51">
        <v>136</v>
      </c>
      <c r="C196" s="46" t="s">
        <v>3511</v>
      </c>
      <c r="D196" s="86" t="s">
        <v>521</v>
      </c>
      <c r="E196" s="87" t="s">
        <v>719</v>
      </c>
      <c r="F196" s="87" t="s">
        <v>691</v>
      </c>
      <c r="G196" s="87" t="s">
        <v>720</v>
      </c>
      <c r="H196" s="87" t="s">
        <v>1448</v>
      </c>
      <c r="I196" s="87" t="s">
        <v>1719</v>
      </c>
      <c r="J196" s="87" t="s">
        <v>1720</v>
      </c>
      <c r="K196" s="87" t="s">
        <v>1721</v>
      </c>
      <c r="L196" s="87" t="s">
        <v>2076</v>
      </c>
      <c r="M196" s="87" t="s">
        <v>1851</v>
      </c>
      <c r="N196" s="87"/>
      <c r="O196" s="87"/>
      <c r="P196" s="87"/>
      <c r="Q196" s="88"/>
      <c r="R196" s="193" t="s">
        <v>1823</v>
      </c>
      <c r="S196" s="194"/>
      <c r="T196" s="34"/>
      <c r="U196"/>
    </row>
    <row r="197" spans="1:21" ht="12.75">
      <c r="A197" s="42" t="s">
        <v>3217</v>
      </c>
      <c r="B197" s="47"/>
      <c r="C197" s="48" t="s">
        <v>3322</v>
      </c>
      <c r="D197" s="89" t="s">
        <v>766</v>
      </c>
      <c r="E197" s="90" t="s">
        <v>721</v>
      </c>
      <c r="F197" s="90" t="s">
        <v>695</v>
      </c>
      <c r="G197" s="90" t="s">
        <v>712</v>
      </c>
      <c r="H197" s="90" t="s">
        <v>1722</v>
      </c>
      <c r="I197" s="90" t="s">
        <v>875</v>
      </c>
      <c r="J197" s="90" t="s">
        <v>682</v>
      </c>
      <c r="K197" s="90" t="s">
        <v>1638</v>
      </c>
      <c r="L197" s="90" t="s">
        <v>683</v>
      </c>
      <c r="M197" s="90" t="s">
        <v>3453</v>
      </c>
      <c r="N197" s="90"/>
      <c r="O197" s="90"/>
      <c r="P197" s="90"/>
      <c r="Q197" s="91"/>
      <c r="R197" s="195"/>
      <c r="S197" s="196"/>
      <c r="T197" s="34"/>
      <c r="U197"/>
    </row>
    <row r="198" spans="1:21" ht="12.75">
      <c r="A198" s="45"/>
      <c r="B198" s="51">
        <v>18</v>
      </c>
      <c r="C198" s="46" t="s">
        <v>3482</v>
      </c>
      <c r="D198" s="86" t="s">
        <v>3625</v>
      </c>
      <c r="E198" s="87" t="s">
        <v>3626</v>
      </c>
      <c r="F198" s="87" t="s">
        <v>3627</v>
      </c>
      <c r="G198" s="87" t="s">
        <v>3628</v>
      </c>
      <c r="H198" s="87" t="s">
        <v>1138</v>
      </c>
      <c r="I198" s="87" t="s">
        <v>1135</v>
      </c>
      <c r="J198" s="87" t="s">
        <v>1139</v>
      </c>
      <c r="K198" s="87" t="s">
        <v>622</v>
      </c>
      <c r="L198" s="87" t="s">
        <v>1887</v>
      </c>
      <c r="M198" s="87"/>
      <c r="N198" s="87"/>
      <c r="O198" s="87"/>
      <c r="P198" s="87"/>
      <c r="Q198" s="88"/>
      <c r="R198" s="193" t="s">
        <v>957</v>
      </c>
      <c r="S198" s="194"/>
      <c r="T198" s="34"/>
      <c r="U198"/>
    </row>
    <row r="199" spans="1:21" ht="12.75">
      <c r="A199" s="42" t="s">
        <v>3006</v>
      </c>
      <c r="B199" s="47"/>
      <c r="C199" s="48" t="s">
        <v>3013</v>
      </c>
      <c r="D199" s="89" t="s">
        <v>3630</v>
      </c>
      <c r="E199" s="90" t="s">
        <v>3631</v>
      </c>
      <c r="F199" s="90" t="s">
        <v>3631</v>
      </c>
      <c r="G199" s="90" t="s">
        <v>118</v>
      </c>
      <c r="H199" s="90" t="s">
        <v>1508</v>
      </c>
      <c r="I199" s="90" t="s">
        <v>1507</v>
      </c>
      <c r="J199" s="90" t="s">
        <v>3603</v>
      </c>
      <c r="K199" s="90" t="s">
        <v>3613</v>
      </c>
      <c r="L199" s="90" t="s">
        <v>3603</v>
      </c>
      <c r="M199" s="90"/>
      <c r="N199" s="90"/>
      <c r="O199" s="90"/>
      <c r="P199" s="90"/>
      <c r="Q199" s="91"/>
      <c r="R199" s="195"/>
      <c r="S199" s="196"/>
      <c r="T199" s="34"/>
      <c r="U199"/>
    </row>
    <row r="200" spans="1:21" ht="12.75">
      <c r="A200" s="45"/>
      <c r="B200" s="51">
        <v>115</v>
      </c>
      <c r="C200" s="46" t="s">
        <v>3579</v>
      </c>
      <c r="D200" s="86" t="s">
        <v>102</v>
      </c>
      <c r="E200" s="87" t="s">
        <v>755</v>
      </c>
      <c r="F200" s="87" t="s">
        <v>756</v>
      </c>
      <c r="G200" s="87" t="s">
        <v>902</v>
      </c>
      <c r="H200" s="87" t="s">
        <v>1699</v>
      </c>
      <c r="I200" s="87" t="s">
        <v>1700</v>
      </c>
      <c r="J200" s="87" t="s">
        <v>1701</v>
      </c>
      <c r="K200" s="87" t="s">
        <v>732</v>
      </c>
      <c r="L200" s="87" t="s">
        <v>2030</v>
      </c>
      <c r="M200" s="87"/>
      <c r="N200" s="87"/>
      <c r="O200" s="87"/>
      <c r="P200" s="87"/>
      <c r="Q200" s="88"/>
      <c r="R200" s="193" t="s">
        <v>899</v>
      </c>
      <c r="S200" s="194"/>
      <c r="T200" s="34"/>
      <c r="U200"/>
    </row>
    <row r="201" spans="1:21" ht="12.75">
      <c r="A201" s="42" t="s">
        <v>3057</v>
      </c>
      <c r="B201" s="47"/>
      <c r="C201" s="48" t="s">
        <v>3065</v>
      </c>
      <c r="D201" s="89" t="s">
        <v>757</v>
      </c>
      <c r="E201" s="90" t="s">
        <v>589</v>
      </c>
      <c r="F201" s="90" t="s">
        <v>758</v>
      </c>
      <c r="G201" s="90" t="s">
        <v>1089</v>
      </c>
      <c r="H201" s="90" t="s">
        <v>1702</v>
      </c>
      <c r="I201" s="90" t="s">
        <v>1703</v>
      </c>
      <c r="J201" s="90" t="s">
        <v>1704</v>
      </c>
      <c r="K201" s="90" t="s">
        <v>1705</v>
      </c>
      <c r="L201" s="90" t="s">
        <v>2077</v>
      </c>
      <c r="M201" s="90"/>
      <c r="N201" s="90"/>
      <c r="O201" s="90"/>
      <c r="P201" s="90"/>
      <c r="Q201" s="91"/>
      <c r="R201" s="195"/>
      <c r="S201" s="196"/>
      <c r="T201" s="34"/>
      <c r="U201"/>
    </row>
    <row r="202" spans="1:21" ht="12.75">
      <c r="A202" s="45"/>
      <c r="B202" s="51">
        <v>43</v>
      </c>
      <c r="C202" s="46" t="s">
        <v>3507</v>
      </c>
      <c r="D202" s="86" t="s">
        <v>3673</v>
      </c>
      <c r="E202" s="87" t="s">
        <v>3694</v>
      </c>
      <c r="F202" s="87" t="s">
        <v>3695</v>
      </c>
      <c r="G202" s="87" t="s">
        <v>3696</v>
      </c>
      <c r="H202" s="87" t="s">
        <v>1199</v>
      </c>
      <c r="I202" s="87" t="s">
        <v>1200</v>
      </c>
      <c r="J202" s="87" t="s">
        <v>1201</v>
      </c>
      <c r="K202" s="87" t="s">
        <v>322</v>
      </c>
      <c r="L202" s="87"/>
      <c r="M202" s="87"/>
      <c r="N202" s="87"/>
      <c r="O202" s="87"/>
      <c r="P202" s="87"/>
      <c r="Q202" s="88"/>
      <c r="R202" s="193" t="s">
        <v>956</v>
      </c>
      <c r="S202" s="194"/>
      <c r="T202" s="34"/>
      <c r="U202"/>
    </row>
    <row r="203" spans="1:21" ht="12.75">
      <c r="A203" s="42" t="s">
        <v>3006</v>
      </c>
      <c r="B203" s="47"/>
      <c r="C203" s="48" t="s">
        <v>2715</v>
      </c>
      <c r="D203" s="89" t="s">
        <v>363</v>
      </c>
      <c r="E203" s="90" t="s">
        <v>364</v>
      </c>
      <c r="F203" s="90" t="s">
        <v>3698</v>
      </c>
      <c r="G203" s="90" t="s">
        <v>3700</v>
      </c>
      <c r="H203" s="90" t="s">
        <v>387</v>
      </c>
      <c r="I203" s="90" t="s">
        <v>1514</v>
      </c>
      <c r="J203" s="90" t="s">
        <v>1362</v>
      </c>
      <c r="K203" s="90" t="s">
        <v>3622</v>
      </c>
      <c r="L203" s="90"/>
      <c r="M203" s="90"/>
      <c r="N203" s="90"/>
      <c r="O203" s="90"/>
      <c r="P203" s="90"/>
      <c r="Q203" s="91"/>
      <c r="R203" s="195"/>
      <c r="S203" s="196"/>
      <c r="T203" s="34"/>
      <c r="U203"/>
    </row>
    <row r="204" spans="1:21" ht="12.75">
      <c r="A204" s="45"/>
      <c r="B204" s="51">
        <v>67</v>
      </c>
      <c r="C204" s="46" t="s">
        <v>3531</v>
      </c>
      <c r="D204" s="86" t="s">
        <v>235</v>
      </c>
      <c r="E204" s="87" t="s">
        <v>236</v>
      </c>
      <c r="F204" s="87" t="s">
        <v>237</v>
      </c>
      <c r="G204" s="87" t="s">
        <v>238</v>
      </c>
      <c r="H204" s="87" t="s">
        <v>1363</v>
      </c>
      <c r="I204" s="87" t="s">
        <v>1364</v>
      </c>
      <c r="J204" s="87" t="s">
        <v>1365</v>
      </c>
      <c r="K204" s="87" t="s">
        <v>3409</v>
      </c>
      <c r="L204" s="87"/>
      <c r="M204" s="87"/>
      <c r="N204" s="87"/>
      <c r="O204" s="87"/>
      <c r="P204" s="87"/>
      <c r="Q204" s="88"/>
      <c r="R204" s="193" t="s">
        <v>1822</v>
      </c>
      <c r="S204" s="194"/>
      <c r="T204" s="34"/>
      <c r="U204"/>
    </row>
    <row r="205" spans="1:21" ht="12.75">
      <c r="A205" s="42" t="s">
        <v>3059</v>
      </c>
      <c r="B205" s="47"/>
      <c r="C205" s="48" t="s">
        <v>3084</v>
      </c>
      <c r="D205" s="89" t="s">
        <v>390</v>
      </c>
      <c r="E205" s="90" t="s">
        <v>254</v>
      </c>
      <c r="F205" s="90" t="s">
        <v>125</v>
      </c>
      <c r="G205" s="90" t="s">
        <v>415</v>
      </c>
      <c r="H205" s="90" t="s">
        <v>1537</v>
      </c>
      <c r="I205" s="90" t="s">
        <v>1536</v>
      </c>
      <c r="J205" s="90" t="s">
        <v>1559</v>
      </c>
      <c r="K205" s="90" t="s">
        <v>1560</v>
      </c>
      <c r="L205" s="90"/>
      <c r="M205" s="90"/>
      <c r="N205" s="90"/>
      <c r="O205" s="90"/>
      <c r="P205" s="90"/>
      <c r="Q205" s="91"/>
      <c r="R205" s="195"/>
      <c r="S205" s="196"/>
      <c r="T205" s="34"/>
      <c r="U205"/>
    </row>
    <row r="206" spans="1:21" ht="12.75">
      <c r="A206" s="45"/>
      <c r="B206" s="51">
        <v>95</v>
      </c>
      <c r="C206" s="46" t="s">
        <v>3559</v>
      </c>
      <c r="D206" s="86" t="s">
        <v>640</v>
      </c>
      <c r="E206" s="87" t="s">
        <v>641</v>
      </c>
      <c r="F206" s="87" t="s">
        <v>642</v>
      </c>
      <c r="G206" s="87" t="s">
        <v>643</v>
      </c>
      <c r="H206" s="87" t="s">
        <v>1600</v>
      </c>
      <c r="I206" s="87" t="s">
        <v>1601</v>
      </c>
      <c r="J206" s="87" t="s">
        <v>1602</v>
      </c>
      <c r="K206" s="87" t="s">
        <v>1603</v>
      </c>
      <c r="L206" s="87"/>
      <c r="M206" s="87"/>
      <c r="N206" s="87"/>
      <c r="O206" s="87"/>
      <c r="P206" s="87"/>
      <c r="Q206" s="88"/>
      <c r="R206" s="193" t="s">
        <v>957</v>
      </c>
      <c r="S206" s="194"/>
      <c r="T206" s="34"/>
      <c r="U206"/>
    </row>
    <row r="207" spans="1:21" ht="12.75">
      <c r="A207" s="42" t="s">
        <v>3057</v>
      </c>
      <c r="B207" s="47"/>
      <c r="C207" s="48" t="s">
        <v>3065</v>
      </c>
      <c r="D207" s="89" t="s">
        <v>871</v>
      </c>
      <c r="E207" s="90" t="s">
        <v>645</v>
      </c>
      <c r="F207" s="90" t="s">
        <v>646</v>
      </c>
      <c r="G207" s="90" t="s">
        <v>1678</v>
      </c>
      <c r="H207" s="90" t="s">
        <v>1586</v>
      </c>
      <c r="I207" s="90" t="s">
        <v>1604</v>
      </c>
      <c r="J207" s="90" t="s">
        <v>1605</v>
      </c>
      <c r="K207" s="90" t="s">
        <v>1606</v>
      </c>
      <c r="L207" s="90"/>
      <c r="M207" s="90"/>
      <c r="N207" s="90"/>
      <c r="O207" s="90"/>
      <c r="P207" s="90"/>
      <c r="Q207" s="91"/>
      <c r="R207" s="195"/>
      <c r="S207" s="196"/>
      <c r="T207" s="34"/>
      <c r="U207"/>
    </row>
    <row r="208" spans="1:21" ht="12.75">
      <c r="A208" s="45"/>
      <c r="B208" s="51">
        <v>44</v>
      </c>
      <c r="C208" s="46" t="s">
        <v>3508</v>
      </c>
      <c r="D208" s="86" t="s">
        <v>3735</v>
      </c>
      <c r="E208" s="87" t="s">
        <v>3736</v>
      </c>
      <c r="F208" s="87" t="s">
        <v>3737</v>
      </c>
      <c r="G208" s="87" t="s">
        <v>3738</v>
      </c>
      <c r="H208" s="87" t="s">
        <v>1746</v>
      </c>
      <c r="I208" s="87" t="s">
        <v>1163</v>
      </c>
      <c r="J208" s="87" t="s">
        <v>1747</v>
      </c>
      <c r="K208" s="87"/>
      <c r="L208" s="87"/>
      <c r="M208" s="87"/>
      <c r="N208" s="87"/>
      <c r="O208" s="87"/>
      <c r="P208" s="87"/>
      <c r="Q208" s="88"/>
      <c r="R208" s="193" t="s">
        <v>1748</v>
      </c>
      <c r="S208" s="194"/>
      <c r="T208" s="34"/>
      <c r="U208"/>
    </row>
    <row r="209" spans="1:21" ht="12.75">
      <c r="A209" s="42" t="s">
        <v>2984</v>
      </c>
      <c r="B209" s="47"/>
      <c r="C209" s="48" t="s">
        <v>3013</v>
      </c>
      <c r="D209" s="89" t="s">
        <v>367</v>
      </c>
      <c r="E209" s="90" t="s">
        <v>3661</v>
      </c>
      <c r="F209" s="90" t="s">
        <v>121</v>
      </c>
      <c r="G209" s="90" t="s">
        <v>368</v>
      </c>
      <c r="H209" s="90" t="s">
        <v>1749</v>
      </c>
      <c r="I209" s="90" t="s">
        <v>3669</v>
      </c>
      <c r="J209" s="90" t="s">
        <v>1158</v>
      </c>
      <c r="K209" s="90"/>
      <c r="L209" s="90"/>
      <c r="M209" s="90"/>
      <c r="N209" s="90"/>
      <c r="O209" s="90"/>
      <c r="P209" s="90"/>
      <c r="Q209" s="91"/>
      <c r="R209" s="195"/>
      <c r="S209" s="196"/>
      <c r="T209" s="34"/>
      <c r="U209"/>
    </row>
    <row r="210" spans="1:21" ht="12.75">
      <c r="A210" s="45"/>
      <c r="B210" s="51">
        <v>60</v>
      </c>
      <c r="C210" s="46" t="s">
        <v>3524</v>
      </c>
      <c r="D210" s="86" t="s">
        <v>206</v>
      </c>
      <c r="E210" s="87" t="s">
        <v>207</v>
      </c>
      <c r="F210" s="87" t="s">
        <v>208</v>
      </c>
      <c r="G210" s="87" t="s">
        <v>209</v>
      </c>
      <c r="H210" s="87" t="s">
        <v>1750</v>
      </c>
      <c r="I210" s="87" t="s">
        <v>1751</v>
      </c>
      <c r="J210" s="87" t="s">
        <v>1752</v>
      </c>
      <c r="K210" s="87"/>
      <c r="L210" s="87"/>
      <c r="M210" s="87"/>
      <c r="N210" s="87"/>
      <c r="O210" s="87"/>
      <c r="P210" s="87"/>
      <c r="Q210" s="88"/>
      <c r="R210" s="193" t="s">
        <v>958</v>
      </c>
      <c r="S210" s="194"/>
      <c r="T210" s="34"/>
      <c r="U210"/>
    </row>
    <row r="211" spans="1:21" ht="12.75">
      <c r="A211" s="42" t="s">
        <v>3025</v>
      </c>
      <c r="B211" s="47"/>
      <c r="C211" s="48" t="s">
        <v>3175</v>
      </c>
      <c r="D211" s="89" t="s">
        <v>407</v>
      </c>
      <c r="E211" s="90" t="s">
        <v>274</v>
      </c>
      <c r="F211" s="90" t="s">
        <v>274</v>
      </c>
      <c r="G211" s="90" t="s">
        <v>408</v>
      </c>
      <c r="H211" s="90" t="s">
        <v>12</v>
      </c>
      <c r="I211" s="90" t="s">
        <v>1753</v>
      </c>
      <c r="J211" s="90" t="s">
        <v>1754</v>
      </c>
      <c r="K211" s="90"/>
      <c r="L211" s="90"/>
      <c r="M211" s="90"/>
      <c r="N211" s="90"/>
      <c r="O211" s="90"/>
      <c r="P211" s="90"/>
      <c r="Q211" s="91"/>
      <c r="R211" s="195"/>
      <c r="S211" s="196"/>
      <c r="T211" s="34"/>
      <c r="U211"/>
    </row>
    <row r="212" spans="1:21" ht="12.75">
      <c r="A212" s="45"/>
      <c r="B212" s="51">
        <v>61</v>
      </c>
      <c r="C212" s="46" t="s">
        <v>3525</v>
      </c>
      <c r="D212" s="86" t="s">
        <v>198</v>
      </c>
      <c r="E212" s="87" t="s">
        <v>199</v>
      </c>
      <c r="F212" s="87" t="s">
        <v>200</v>
      </c>
      <c r="G212" s="87" t="s">
        <v>201</v>
      </c>
      <c r="H212" s="87" t="s">
        <v>1212</v>
      </c>
      <c r="I212" s="87" t="s">
        <v>1265</v>
      </c>
      <c r="J212" s="87" t="s">
        <v>1266</v>
      </c>
      <c r="K212" s="87"/>
      <c r="L212" s="87"/>
      <c r="M212" s="87"/>
      <c r="N212" s="87"/>
      <c r="O212" s="87"/>
      <c r="P212" s="87"/>
      <c r="Q212" s="88"/>
      <c r="R212" s="193" t="s">
        <v>1267</v>
      </c>
      <c r="S212" s="194"/>
      <c r="T212" s="34"/>
      <c r="U212"/>
    </row>
    <row r="213" spans="1:21" ht="12.75">
      <c r="A213" s="42" t="s">
        <v>3006</v>
      </c>
      <c r="B213" s="47"/>
      <c r="C213" s="48" t="s">
        <v>3042</v>
      </c>
      <c r="D213" s="89" t="s">
        <v>404</v>
      </c>
      <c r="E213" s="90" t="s">
        <v>405</v>
      </c>
      <c r="F213" s="90" t="s">
        <v>203</v>
      </c>
      <c r="G213" s="90" t="s">
        <v>406</v>
      </c>
      <c r="H213" s="90" t="s">
        <v>1225</v>
      </c>
      <c r="I213" s="90" t="s">
        <v>1385</v>
      </c>
      <c r="J213" s="90" t="s">
        <v>753</v>
      </c>
      <c r="K213" s="90"/>
      <c r="L213" s="90"/>
      <c r="M213" s="90"/>
      <c r="N213" s="90"/>
      <c r="O213" s="90"/>
      <c r="P213" s="90"/>
      <c r="Q213" s="91"/>
      <c r="R213" s="195"/>
      <c r="S213" s="196"/>
      <c r="T213" s="34"/>
      <c r="U213"/>
    </row>
    <row r="214" spans="1:21" ht="12.75">
      <c r="A214" s="45"/>
      <c r="B214" s="51">
        <v>80</v>
      </c>
      <c r="C214" s="46" t="s">
        <v>3544</v>
      </c>
      <c r="D214" s="86" t="s">
        <v>295</v>
      </c>
      <c r="E214" s="87" t="s">
        <v>296</v>
      </c>
      <c r="F214" s="87" t="s">
        <v>266</v>
      </c>
      <c r="G214" s="87" t="s">
        <v>297</v>
      </c>
      <c r="H214" s="87" t="s">
        <v>1755</v>
      </c>
      <c r="I214" s="87" t="s">
        <v>1273</v>
      </c>
      <c r="J214" s="87" t="s">
        <v>1756</v>
      </c>
      <c r="K214" s="87"/>
      <c r="L214" s="87"/>
      <c r="M214" s="87"/>
      <c r="N214" s="87"/>
      <c r="O214" s="87"/>
      <c r="P214" s="87"/>
      <c r="Q214" s="88"/>
      <c r="R214" s="193" t="s">
        <v>1757</v>
      </c>
      <c r="S214" s="194"/>
      <c r="T214" s="34"/>
      <c r="U214"/>
    </row>
    <row r="215" spans="1:21" ht="12.75">
      <c r="A215" s="42" t="s">
        <v>3025</v>
      </c>
      <c r="B215" s="47"/>
      <c r="C215" s="48" t="s">
        <v>3053</v>
      </c>
      <c r="D215" s="89" t="s">
        <v>512</v>
      </c>
      <c r="E215" s="90" t="s">
        <v>513</v>
      </c>
      <c r="F215" s="90" t="s">
        <v>435</v>
      </c>
      <c r="G215" s="90" t="s">
        <v>514</v>
      </c>
      <c r="H215" s="90" t="s">
        <v>1758</v>
      </c>
      <c r="I215" s="90" t="s">
        <v>434</v>
      </c>
      <c r="J215" s="90" t="s">
        <v>1759</v>
      </c>
      <c r="K215" s="90"/>
      <c r="L215" s="90"/>
      <c r="M215" s="90"/>
      <c r="N215" s="90"/>
      <c r="O215" s="90"/>
      <c r="P215" s="90"/>
      <c r="Q215" s="91"/>
      <c r="R215" s="195"/>
      <c r="S215" s="196"/>
      <c r="T215" s="34"/>
      <c r="U215"/>
    </row>
    <row r="216" spans="1:21" ht="12.75">
      <c r="A216" s="45"/>
      <c r="B216" s="51">
        <v>64</v>
      </c>
      <c r="C216" s="46" t="s">
        <v>3528</v>
      </c>
      <c r="D216" s="86" t="s">
        <v>87</v>
      </c>
      <c r="E216" s="87" t="s">
        <v>289</v>
      </c>
      <c r="F216" s="87" t="s">
        <v>290</v>
      </c>
      <c r="G216" s="87" t="s">
        <v>291</v>
      </c>
      <c r="H216" s="87" t="s">
        <v>1760</v>
      </c>
      <c r="I216" s="87" t="s">
        <v>1739</v>
      </c>
      <c r="J216" s="87" t="s">
        <v>1761</v>
      </c>
      <c r="K216" s="87"/>
      <c r="L216" s="87"/>
      <c r="M216" s="87"/>
      <c r="N216" s="87"/>
      <c r="O216" s="87"/>
      <c r="P216" s="87"/>
      <c r="Q216" s="88"/>
      <c r="R216" s="193" t="s">
        <v>899</v>
      </c>
      <c r="S216" s="194"/>
      <c r="T216" s="34"/>
      <c r="U216"/>
    </row>
    <row r="217" spans="1:21" ht="12.75">
      <c r="A217" s="42" t="s">
        <v>3057</v>
      </c>
      <c r="B217" s="47"/>
      <c r="C217" s="48" t="s">
        <v>3065</v>
      </c>
      <c r="D217" s="89" t="s">
        <v>499</v>
      </c>
      <c r="E217" s="90" t="s">
        <v>500</v>
      </c>
      <c r="F217" s="90" t="s">
        <v>501</v>
      </c>
      <c r="G217" s="90" t="s">
        <v>218</v>
      </c>
      <c r="H217" s="90" t="s">
        <v>1762</v>
      </c>
      <c r="I217" s="90" t="s">
        <v>637</v>
      </c>
      <c r="J217" s="90" t="s">
        <v>1763</v>
      </c>
      <c r="K217" s="90"/>
      <c r="L217" s="90"/>
      <c r="M217" s="90"/>
      <c r="N217" s="90"/>
      <c r="O217" s="90"/>
      <c r="P217" s="90"/>
      <c r="Q217" s="91"/>
      <c r="R217" s="195"/>
      <c r="S217" s="196"/>
      <c r="T217" s="34"/>
      <c r="U217"/>
    </row>
    <row r="218" spans="1:21" ht="12.75">
      <c r="A218" s="45"/>
      <c r="B218" s="51">
        <v>4</v>
      </c>
      <c r="C218" s="46" t="s">
        <v>3398</v>
      </c>
      <c r="D218" s="86" t="s">
        <v>3399</v>
      </c>
      <c r="E218" s="87" t="s">
        <v>3400</v>
      </c>
      <c r="F218" s="87" t="s">
        <v>3401</v>
      </c>
      <c r="G218" s="87" t="s">
        <v>3402</v>
      </c>
      <c r="H218" s="87" t="s">
        <v>651</v>
      </c>
      <c r="I218" s="87" t="s">
        <v>751</v>
      </c>
      <c r="J218" s="87"/>
      <c r="K218" s="87"/>
      <c r="L218" s="87"/>
      <c r="M218" s="87"/>
      <c r="N218" s="87"/>
      <c r="O218" s="87"/>
      <c r="P218" s="87"/>
      <c r="Q218" s="88"/>
      <c r="R218" s="193" t="s">
        <v>957</v>
      </c>
      <c r="S218" s="194"/>
      <c r="T218" s="34"/>
      <c r="U218"/>
    </row>
    <row r="219" spans="1:21" ht="12.75">
      <c r="A219" s="42" t="s">
        <v>2985</v>
      </c>
      <c r="B219" s="47"/>
      <c r="C219" s="48" t="s">
        <v>3264</v>
      </c>
      <c r="D219" s="89" t="s">
        <v>3394</v>
      </c>
      <c r="E219" s="90" t="s">
        <v>3393</v>
      </c>
      <c r="F219" s="90" t="s">
        <v>3404</v>
      </c>
      <c r="G219" s="90" t="s">
        <v>3383</v>
      </c>
      <c r="H219" s="90" t="s">
        <v>3404</v>
      </c>
      <c r="I219" s="90" t="s">
        <v>3404</v>
      </c>
      <c r="J219" s="90"/>
      <c r="K219" s="90"/>
      <c r="L219" s="90"/>
      <c r="M219" s="90"/>
      <c r="N219" s="90"/>
      <c r="O219" s="90"/>
      <c r="P219" s="90"/>
      <c r="Q219" s="91"/>
      <c r="R219" s="195"/>
      <c r="S219" s="196"/>
      <c r="T219" s="34"/>
      <c r="U219"/>
    </row>
    <row r="220" spans="1:21" ht="12.75">
      <c r="A220" s="45"/>
      <c r="B220" s="51">
        <v>75</v>
      </c>
      <c r="C220" s="46" t="s">
        <v>3539</v>
      </c>
      <c r="D220" s="86" t="s">
        <v>3598</v>
      </c>
      <c r="E220" s="87" t="s">
        <v>242</v>
      </c>
      <c r="F220" s="87" t="s">
        <v>243</v>
      </c>
      <c r="G220" s="87" t="s">
        <v>216</v>
      </c>
      <c r="H220" s="87" t="s">
        <v>704</v>
      </c>
      <c r="I220" s="87" t="s">
        <v>1199</v>
      </c>
      <c r="J220" s="87"/>
      <c r="K220" s="87"/>
      <c r="L220" s="87"/>
      <c r="M220" s="87"/>
      <c r="N220" s="87"/>
      <c r="O220" s="87"/>
      <c r="P220" s="87"/>
      <c r="Q220" s="88"/>
      <c r="R220" s="193" t="s">
        <v>957</v>
      </c>
      <c r="S220" s="194"/>
      <c r="T220" s="34"/>
      <c r="U220"/>
    </row>
    <row r="221" spans="1:21" ht="12.75">
      <c r="A221" s="42" t="s">
        <v>3025</v>
      </c>
      <c r="B221" s="47"/>
      <c r="C221" s="48" t="s">
        <v>3027</v>
      </c>
      <c r="D221" s="89" t="s">
        <v>58</v>
      </c>
      <c r="E221" s="90" t="s">
        <v>416</v>
      </c>
      <c r="F221" s="90" t="s">
        <v>417</v>
      </c>
      <c r="G221" s="90" t="s">
        <v>418</v>
      </c>
      <c r="H221" s="90" t="s">
        <v>189</v>
      </c>
      <c r="I221" s="90" t="s">
        <v>1764</v>
      </c>
      <c r="J221" s="90"/>
      <c r="K221" s="90"/>
      <c r="L221" s="90"/>
      <c r="M221" s="90"/>
      <c r="N221" s="90"/>
      <c r="O221" s="90"/>
      <c r="P221" s="90"/>
      <c r="Q221" s="91"/>
      <c r="R221" s="195"/>
      <c r="S221" s="196"/>
      <c r="T221" s="34"/>
      <c r="U221"/>
    </row>
    <row r="222" spans="1:21" ht="12.75">
      <c r="A222" s="45"/>
      <c r="B222" s="51">
        <v>69</v>
      </c>
      <c r="C222" s="46" t="s">
        <v>3533</v>
      </c>
      <c r="D222" s="86" t="s">
        <v>276</v>
      </c>
      <c r="E222" s="87" t="s">
        <v>277</v>
      </c>
      <c r="F222" s="87" t="s">
        <v>278</v>
      </c>
      <c r="G222" s="87" t="s">
        <v>251</v>
      </c>
      <c r="H222" s="87" t="s">
        <v>1765</v>
      </c>
      <c r="I222" s="87" t="s">
        <v>1766</v>
      </c>
      <c r="J222" s="87"/>
      <c r="K222" s="87"/>
      <c r="L222" s="87"/>
      <c r="M222" s="87"/>
      <c r="N222" s="87"/>
      <c r="O222" s="87"/>
      <c r="P222" s="87"/>
      <c r="Q222" s="88"/>
      <c r="R222" s="193" t="s">
        <v>958</v>
      </c>
      <c r="S222" s="194"/>
      <c r="T222" s="34"/>
      <c r="U222"/>
    </row>
    <row r="223" spans="1:21" ht="12.75">
      <c r="A223" s="42" t="s">
        <v>3059</v>
      </c>
      <c r="B223" s="47"/>
      <c r="C223" s="48" t="s">
        <v>2749</v>
      </c>
      <c r="D223" s="89" t="s">
        <v>441</v>
      </c>
      <c r="E223" s="90" t="s">
        <v>306</v>
      </c>
      <c r="F223" s="90" t="s">
        <v>442</v>
      </c>
      <c r="G223" s="90" t="s">
        <v>423</v>
      </c>
      <c r="H223" s="90" t="s">
        <v>535</v>
      </c>
      <c r="I223" s="90" t="s">
        <v>1767</v>
      </c>
      <c r="J223" s="90"/>
      <c r="K223" s="90"/>
      <c r="L223" s="90"/>
      <c r="M223" s="90"/>
      <c r="N223" s="90"/>
      <c r="O223" s="90"/>
      <c r="P223" s="90"/>
      <c r="Q223" s="91"/>
      <c r="R223" s="195"/>
      <c r="S223" s="196"/>
      <c r="T223" s="34"/>
      <c r="U223"/>
    </row>
    <row r="224" spans="1:21" ht="12.75">
      <c r="A224" s="45"/>
      <c r="B224" s="51">
        <v>118</v>
      </c>
      <c r="C224" s="46" t="s">
        <v>3582</v>
      </c>
      <c r="D224" s="86" t="s">
        <v>250</v>
      </c>
      <c r="E224" s="87" t="s">
        <v>461</v>
      </c>
      <c r="F224" s="87" t="s">
        <v>462</v>
      </c>
      <c r="G224" s="87" t="s">
        <v>463</v>
      </c>
      <c r="H224" s="87" t="s">
        <v>1259</v>
      </c>
      <c r="I224" s="87" t="s">
        <v>1768</v>
      </c>
      <c r="J224" s="87"/>
      <c r="K224" s="87"/>
      <c r="L224" s="87"/>
      <c r="M224" s="87"/>
      <c r="N224" s="87"/>
      <c r="O224" s="87"/>
      <c r="P224" s="87"/>
      <c r="Q224" s="88"/>
      <c r="R224" s="193" t="s">
        <v>957</v>
      </c>
      <c r="S224" s="194"/>
      <c r="T224" s="34"/>
      <c r="U224"/>
    </row>
    <row r="225" spans="1:21" ht="12.75">
      <c r="A225" s="42" t="s">
        <v>3025</v>
      </c>
      <c r="B225" s="47"/>
      <c r="C225" s="48" t="s">
        <v>3309</v>
      </c>
      <c r="D225" s="89" t="s">
        <v>465</v>
      </c>
      <c r="E225" s="90" t="s">
        <v>466</v>
      </c>
      <c r="F225" s="90" t="s">
        <v>467</v>
      </c>
      <c r="G225" s="90" t="s">
        <v>468</v>
      </c>
      <c r="H225" s="90" t="s">
        <v>1769</v>
      </c>
      <c r="I225" s="90" t="s">
        <v>466</v>
      </c>
      <c r="J225" s="90"/>
      <c r="K225" s="90"/>
      <c r="L225" s="90"/>
      <c r="M225" s="90"/>
      <c r="N225" s="90"/>
      <c r="O225" s="90"/>
      <c r="P225" s="90"/>
      <c r="Q225" s="91"/>
      <c r="R225" s="195"/>
      <c r="S225" s="196"/>
      <c r="T225" s="34"/>
      <c r="U225"/>
    </row>
    <row r="226" spans="1:21" ht="12.75">
      <c r="A226" s="45"/>
      <c r="B226" s="51">
        <v>106</v>
      </c>
      <c r="C226" s="46" t="s">
        <v>3570</v>
      </c>
      <c r="D226" s="86" t="s">
        <v>81</v>
      </c>
      <c r="E226" s="87" t="s">
        <v>479</v>
      </c>
      <c r="F226" s="87" t="s">
        <v>55</v>
      </c>
      <c r="G226" s="87" t="s">
        <v>480</v>
      </c>
      <c r="H226" s="87" t="s">
        <v>1440</v>
      </c>
      <c r="I226" s="87" t="s">
        <v>1770</v>
      </c>
      <c r="J226" s="87"/>
      <c r="K226" s="87"/>
      <c r="L226" s="87"/>
      <c r="M226" s="87"/>
      <c r="N226" s="87"/>
      <c r="O226" s="87"/>
      <c r="P226" s="87"/>
      <c r="Q226" s="88"/>
      <c r="R226" s="193" t="s">
        <v>1757</v>
      </c>
      <c r="S226" s="194"/>
      <c r="T226" s="34"/>
      <c r="U226"/>
    </row>
    <row r="227" spans="1:21" ht="12.75">
      <c r="A227" s="42" t="s">
        <v>3025</v>
      </c>
      <c r="B227" s="47"/>
      <c r="C227" s="48" t="s">
        <v>3296</v>
      </c>
      <c r="D227" s="89" t="s">
        <v>482</v>
      </c>
      <c r="E227" s="90" t="s">
        <v>483</v>
      </c>
      <c r="F227" s="90" t="s">
        <v>484</v>
      </c>
      <c r="G227" s="90" t="s">
        <v>485</v>
      </c>
      <c r="H227" s="90" t="s">
        <v>1771</v>
      </c>
      <c r="I227" s="90" t="s">
        <v>1474</v>
      </c>
      <c r="J227" s="90"/>
      <c r="K227" s="90"/>
      <c r="L227" s="90"/>
      <c r="M227" s="90"/>
      <c r="N227" s="90"/>
      <c r="O227" s="90"/>
      <c r="P227" s="90"/>
      <c r="Q227" s="91"/>
      <c r="R227" s="195"/>
      <c r="S227" s="196"/>
      <c r="T227" s="34"/>
      <c r="U227"/>
    </row>
    <row r="228" spans="1:21" ht="12.75">
      <c r="A228" s="45"/>
      <c r="B228" s="51">
        <v>71</v>
      </c>
      <c r="C228" s="46" t="s">
        <v>3535</v>
      </c>
      <c r="D228" s="86" t="s">
        <v>345</v>
      </c>
      <c r="E228" s="87" t="s">
        <v>346</v>
      </c>
      <c r="F228" s="87" t="s">
        <v>347</v>
      </c>
      <c r="G228" s="87" t="s">
        <v>348</v>
      </c>
      <c r="H228" s="87" t="s">
        <v>1772</v>
      </c>
      <c r="I228" s="87" t="s">
        <v>1773</v>
      </c>
      <c r="J228" s="87"/>
      <c r="K228" s="87"/>
      <c r="L228" s="87"/>
      <c r="M228" s="87"/>
      <c r="N228" s="87"/>
      <c r="O228" s="87"/>
      <c r="P228" s="87"/>
      <c r="Q228" s="88"/>
      <c r="R228" s="193" t="s">
        <v>1823</v>
      </c>
      <c r="S228" s="194"/>
      <c r="T228" s="34"/>
      <c r="U228"/>
    </row>
    <row r="229" spans="1:21" ht="12.75">
      <c r="A229" s="42" t="s">
        <v>3057</v>
      </c>
      <c r="B229" s="47"/>
      <c r="C229" s="48" t="s">
        <v>3184</v>
      </c>
      <c r="D229" s="89" t="s">
        <v>898</v>
      </c>
      <c r="E229" s="90" t="s">
        <v>585</v>
      </c>
      <c r="F229" s="90" t="s">
        <v>740</v>
      </c>
      <c r="G229" s="90" t="s">
        <v>749</v>
      </c>
      <c r="H229" s="90" t="s">
        <v>1774</v>
      </c>
      <c r="I229" s="90" t="s">
        <v>1775</v>
      </c>
      <c r="J229" s="90"/>
      <c r="K229" s="90"/>
      <c r="L229" s="90"/>
      <c r="M229" s="90"/>
      <c r="N229" s="90"/>
      <c r="O229" s="90"/>
      <c r="P229" s="90"/>
      <c r="Q229" s="91"/>
      <c r="R229" s="195"/>
      <c r="S229" s="196"/>
      <c r="T229" s="34"/>
      <c r="U229"/>
    </row>
    <row r="230" spans="1:21" ht="12.75">
      <c r="A230" s="45"/>
      <c r="B230" s="51">
        <v>137</v>
      </c>
      <c r="C230" s="46" t="s">
        <v>3490</v>
      </c>
      <c r="D230" s="86" t="s">
        <v>934</v>
      </c>
      <c r="E230" s="87" t="s">
        <v>935</v>
      </c>
      <c r="F230" s="87" t="s">
        <v>936</v>
      </c>
      <c r="G230" s="87" t="s">
        <v>937</v>
      </c>
      <c r="H230" s="87" t="s">
        <v>1170</v>
      </c>
      <c r="I230" s="87" t="s">
        <v>1271</v>
      </c>
      <c r="J230" s="87"/>
      <c r="K230" s="87"/>
      <c r="L230" s="87"/>
      <c r="M230" s="87"/>
      <c r="N230" s="87"/>
      <c r="O230" s="87"/>
      <c r="P230" s="87"/>
      <c r="Q230" s="88"/>
      <c r="R230" s="193" t="s">
        <v>1823</v>
      </c>
      <c r="S230" s="194"/>
      <c r="T230" s="34"/>
      <c r="U230"/>
    </row>
    <row r="231" spans="1:21" ht="12.75">
      <c r="A231" s="42" t="s">
        <v>2984</v>
      </c>
      <c r="B231" s="47"/>
      <c r="C231" s="48" t="s">
        <v>3308</v>
      </c>
      <c r="D231" s="89" t="s">
        <v>939</v>
      </c>
      <c r="E231" s="90" t="s">
        <v>940</v>
      </c>
      <c r="F231" s="90" t="s">
        <v>900</v>
      </c>
      <c r="G231" s="90" t="s">
        <v>941</v>
      </c>
      <c r="H231" s="90" t="s">
        <v>1174</v>
      </c>
      <c r="I231" s="90" t="s">
        <v>1354</v>
      </c>
      <c r="J231" s="90"/>
      <c r="K231" s="90"/>
      <c r="L231" s="90"/>
      <c r="M231" s="90"/>
      <c r="N231" s="90"/>
      <c r="O231" s="90"/>
      <c r="P231" s="90"/>
      <c r="Q231" s="91"/>
      <c r="R231" s="195"/>
      <c r="S231" s="196"/>
      <c r="T231" s="34"/>
      <c r="U231"/>
    </row>
    <row r="232" spans="1:21" ht="12.75">
      <c r="A232" s="45"/>
      <c r="B232" s="51">
        <v>22</v>
      </c>
      <c r="C232" s="46" t="s">
        <v>3486</v>
      </c>
      <c r="D232" s="86" t="s">
        <v>3673</v>
      </c>
      <c r="E232" s="87" t="s">
        <v>3674</v>
      </c>
      <c r="F232" s="87" t="s">
        <v>3675</v>
      </c>
      <c r="G232" s="87" t="s">
        <v>3676</v>
      </c>
      <c r="H232" s="87" t="s">
        <v>1169</v>
      </c>
      <c r="I232" s="87"/>
      <c r="J232" s="87"/>
      <c r="K232" s="87"/>
      <c r="L232" s="87"/>
      <c r="M232" s="87"/>
      <c r="N232" s="87"/>
      <c r="O232" s="87"/>
      <c r="P232" s="87"/>
      <c r="Q232" s="88"/>
      <c r="R232" s="193" t="s">
        <v>957</v>
      </c>
      <c r="S232" s="194"/>
      <c r="T232" s="34"/>
      <c r="U232"/>
    </row>
    <row r="233" spans="1:21" ht="12.75">
      <c r="A233" s="42" t="s">
        <v>3025</v>
      </c>
      <c r="B233" s="47"/>
      <c r="C233" s="48" t="s">
        <v>3027</v>
      </c>
      <c r="D233" s="89" t="s">
        <v>362</v>
      </c>
      <c r="E233" s="90" t="s">
        <v>3678</v>
      </c>
      <c r="F233" s="90" t="s">
        <v>3679</v>
      </c>
      <c r="G233" s="90" t="s">
        <v>3680</v>
      </c>
      <c r="H233" s="90" t="s">
        <v>3725</v>
      </c>
      <c r="I233" s="90"/>
      <c r="J233" s="90"/>
      <c r="K233" s="90"/>
      <c r="L233" s="90"/>
      <c r="M233" s="90"/>
      <c r="N233" s="90"/>
      <c r="O233" s="90"/>
      <c r="P233" s="90"/>
      <c r="Q233" s="91"/>
      <c r="R233" s="195"/>
      <c r="S233" s="196"/>
      <c r="T233" s="34"/>
      <c r="U233"/>
    </row>
    <row r="234" spans="1:21" ht="12.75">
      <c r="A234" s="45"/>
      <c r="B234" s="51">
        <v>16</v>
      </c>
      <c r="C234" s="46" t="s">
        <v>3480</v>
      </c>
      <c r="D234" s="86" t="s">
        <v>3606</v>
      </c>
      <c r="E234" s="87" t="s">
        <v>3607</v>
      </c>
      <c r="F234" s="87" t="s">
        <v>3608</v>
      </c>
      <c r="G234" s="87" t="s">
        <v>3609</v>
      </c>
      <c r="H234" s="87" t="s">
        <v>1776</v>
      </c>
      <c r="I234" s="87"/>
      <c r="J234" s="87"/>
      <c r="K234" s="87"/>
      <c r="L234" s="87"/>
      <c r="M234" s="87"/>
      <c r="N234" s="87"/>
      <c r="O234" s="87"/>
      <c r="P234" s="87"/>
      <c r="Q234" s="88"/>
      <c r="R234" s="193" t="s">
        <v>899</v>
      </c>
      <c r="S234" s="194"/>
      <c r="T234" s="34"/>
      <c r="U234"/>
    </row>
    <row r="235" spans="1:21" ht="12.75">
      <c r="A235" s="42" t="s">
        <v>3006</v>
      </c>
      <c r="B235" s="47"/>
      <c r="C235" s="48" t="s">
        <v>3013</v>
      </c>
      <c r="D235" s="89" t="s">
        <v>3611</v>
      </c>
      <c r="E235" s="90" t="s">
        <v>3612</v>
      </c>
      <c r="F235" s="90" t="s">
        <v>3612</v>
      </c>
      <c r="G235" s="90" t="s">
        <v>3613</v>
      </c>
      <c r="H235" s="90" t="s">
        <v>1777</v>
      </c>
      <c r="I235" s="90"/>
      <c r="J235" s="90"/>
      <c r="K235" s="90"/>
      <c r="L235" s="90"/>
      <c r="M235" s="90"/>
      <c r="N235" s="90"/>
      <c r="O235" s="90"/>
      <c r="P235" s="90"/>
      <c r="Q235" s="91"/>
      <c r="R235" s="195"/>
      <c r="S235" s="196"/>
      <c r="T235" s="34"/>
      <c r="U235"/>
    </row>
    <row r="236" spans="1:21" ht="12.75">
      <c r="A236" s="45"/>
      <c r="B236" s="51">
        <v>42</v>
      </c>
      <c r="C236" s="46" t="s">
        <v>3506</v>
      </c>
      <c r="D236" s="86" t="s">
        <v>3438</v>
      </c>
      <c r="E236" s="87" t="s">
        <v>67</v>
      </c>
      <c r="F236" s="87" t="s">
        <v>3400</v>
      </c>
      <c r="G236" s="87" t="s">
        <v>68</v>
      </c>
      <c r="H236" s="87" t="s">
        <v>1272</v>
      </c>
      <c r="I236" s="87"/>
      <c r="J236" s="87"/>
      <c r="K236" s="87"/>
      <c r="L236" s="87"/>
      <c r="M236" s="87"/>
      <c r="N236" s="87"/>
      <c r="O236" s="87"/>
      <c r="P236" s="87"/>
      <c r="Q236" s="88"/>
      <c r="R236" s="193" t="s">
        <v>1105</v>
      </c>
      <c r="S236" s="194"/>
      <c r="T236" s="34"/>
      <c r="U236"/>
    </row>
    <row r="237" spans="1:21" ht="12.75">
      <c r="A237" s="42" t="s">
        <v>3006</v>
      </c>
      <c r="B237" s="47"/>
      <c r="C237" s="48" t="s">
        <v>3367</v>
      </c>
      <c r="D237" s="89" t="s">
        <v>409</v>
      </c>
      <c r="E237" s="90" t="s">
        <v>222</v>
      </c>
      <c r="F237" s="90" t="s">
        <v>84</v>
      </c>
      <c r="G237" s="90" t="s">
        <v>222</v>
      </c>
      <c r="H237" s="90" t="s">
        <v>1778</v>
      </c>
      <c r="I237" s="90"/>
      <c r="J237" s="90"/>
      <c r="K237" s="90"/>
      <c r="L237" s="90"/>
      <c r="M237" s="90"/>
      <c r="N237" s="90"/>
      <c r="O237" s="90"/>
      <c r="P237" s="90"/>
      <c r="Q237" s="91"/>
      <c r="R237" s="195"/>
      <c r="S237" s="196"/>
      <c r="T237" s="34"/>
      <c r="U237"/>
    </row>
    <row r="238" spans="1:21" ht="12.75">
      <c r="A238" s="45"/>
      <c r="B238" s="51">
        <v>101</v>
      </c>
      <c r="C238" s="46" t="s">
        <v>3565</v>
      </c>
      <c r="D238" s="86" t="s">
        <v>3447</v>
      </c>
      <c r="E238" s="87" t="s">
        <v>566</v>
      </c>
      <c r="F238" s="87" t="s">
        <v>567</v>
      </c>
      <c r="G238" s="87" t="s">
        <v>568</v>
      </c>
      <c r="H238" s="87" t="s">
        <v>1779</v>
      </c>
      <c r="I238" s="87"/>
      <c r="J238" s="87"/>
      <c r="K238" s="87"/>
      <c r="L238" s="87"/>
      <c r="M238" s="87"/>
      <c r="N238" s="87"/>
      <c r="O238" s="87"/>
      <c r="P238" s="87"/>
      <c r="Q238" s="88"/>
      <c r="R238" s="193" t="s">
        <v>957</v>
      </c>
      <c r="S238" s="194"/>
      <c r="T238" s="34"/>
      <c r="U238"/>
    </row>
    <row r="239" spans="1:21" ht="12.75">
      <c r="A239" s="42" t="s">
        <v>3057</v>
      </c>
      <c r="B239" s="47"/>
      <c r="C239" s="48" t="s">
        <v>3184</v>
      </c>
      <c r="D239" s="89" t="s">
        <v>570</v>
      </c>
      <c r="E239" s="90" t="s">
        <v>571</v>
      </c>
      <c r="F239" s="90" t="s">
        <v>572</v>
      </c>
      <c r="G239" s="90" t="s">
        <v>545</v>
      </c>
      <c r="H239" s="90" t="s">
        <v>1780</v>
      </c>
      <c r="I239" s="90"/>
      <c r="J239" s="90"/>
      <c r="K239" s="90"/>
      <c r="L239" s="90"/>
      <c r="M239" s="90"/>
      <c r="N239" s="90"/>
      <c r="O239" s="90"/>
      <c r="P239" s="90"/>
      <c r="Q239" s="91"/>
      <c r="R239" s="195"/>
      <c r="S239" s="196"/>
      <c r="T239" s="34"/>
      <c r="U239"/>
    </row>
    <row r="240" spans="1:21" ht="12.75">
      <c r="A240" s="45"/>
      <c r="B240" s="51">
        <v>76</v>
      </c>
      <c r="C240" s="46" t="s">
        <v>3540</v>
      </c>
      <c r="D240" s="86" t="s">
        <v>81</v>
      </c>
      <c r="E240" s="87" t="s">
        <v>333</v>
      </c>
      <c r="F240" s="87" t="s">
        <v>334</v>
      </c>
      <c r="G240" s="87" t="s">
        <v>335</v>
      </c>
      <c r="H240" s="87" t="s">
        <v>1781</v>
      </c>
      <c r="I240" s="87"/>
      <c r="J240" s="87"/>
      <c r="K240" s="87"/>
      <c r="L240" s="87"/>
      <c r="M240" s="87"/>
      <c r="N240" s="87"/>
      <c r="O240" s="87"/>
      <c r="P240" s="87"/>
      <c r="Q240" s="88"/>
      <c r="R240" s="193" t="s">
        <v>957</v>
      </c>
      <c r="S240" s="194"/>
      <c r="T240" s="34"/>
      <c r="U240"/>
    </row>
    <row r="241" spans="1:21" ht="12.75">
      <c r="A241" s="42" t="s">
        <v>3059</v>
      </c>
      <c r="B241" s="47"/>
      <c r="C241" s="48" t="s">
        <v>2762</v>
      </c>
      <c r="D241" s="89" t="s">
        <v>536</v>
      </c>
      <c r="E241" s="90" t="s">
        <v>604</v>
      </c>
      <c r="F241" s="90" t="s">
        <v>605</v>
      </c>
      <c r="G241" s="90" t="s">
        <v>604</v>
      </c>
      <c r="H241" s="90" t="s">
        <v>1782</v>
      </c>
      <c r="I241" s="90"/>
      <c r="J241" s="90"/>
      <c r="K241" s="90"/>
      <c r="L241" s="90"/>
      <c r="M241" s="90"/>
      <c r="N241" s="90"/>
      <c r="O241" s="90"/>
      <c r="P241" s="90"/>
      <c r="Q241" s="91"/>
      <c r="R241" s="195"/>
      <c r="S241" s="196"/>
      <c r="T241" s="34"/>
      <c r="U241"/>
    </row>
    <row r="242" spans="1:21" ht="12.75">
      <c r="A242" s="45"/>
      <c r="B242" s="51">
        <v>131</v>
      </c>
      <c r="C242" s="46" t="s">
        <v>3571</v>
      </c>
      <c r="D242" s="86" t="s">
        <v>521</v>
      </c>
      <c r="E242" s="87" t="s">
        <v>714</v>
      </c>
      <c r="F242" s="87" t="s">
        <v>691</v>
      </c>
      <c r="G242" s="87" t="s">
        <v>715</v>
      </c>
      <c r="H242" s="87" t="s">
        <v>1783</v>
      </c>
      <c r="I242" s="87"/>
      <c r="J242" s="87"/>
      <c r="K242" s="87"/>
      <c r="L242" s="87"/>
      <c r="M242" s="87"/>
      <c r="N242" s="87"/>
      <c r="O242" s="87"/>
      <c r="P242" s="87"/>
      <c r="Q242" s="88"/>
      <c r="R242" s="193" t="s">
        <v>899</v>
      </c>
      <c r="S242" s="194"/>
      <c r="T242" s="34"/>
      <c r="U242"/>
    </row>
    <row r="243" spans="1:21" ht="12.75">
      <c r="A243" s="42" t="s">
        <v>3217</v>
      </c>
      <c r="B243" s="47"/>
      <c r="C243" s="48" t="s">
        <v>3322</v>
      </c>
      <c r="D243" s="89" t="s">
        <v>766</v>
      </c>
      <c r="E243" s="90" t="s">
        <v>716</v>
      </c>
      <c r="F243" s="90" t="s">
        <v>695</v>
      </c>
      <c r="G243" s="90" t="s">
        <v>696</v>
      </c>
      <c r="H243" s="90" t="s">
        <v>1784</v>
      </c>
      <c r="I243" s="90"/>
      <c r="J243" s="90"/>
      <c r="K243" s="90"/>
      <c r="L243" s="90"/>
      <c r="M243" s="90"/>
      <c r="N243" s="90"/>
      <c r="O243" s="90"/>
      <c r="P243" s="90"/>
      <c r="Q243" s="91"/>
      <c r="R243" s="195"/>
      <c r="S243" s="196"/>
      <c r="T243" s="34"/>
      <c r="U243"/>
    </row>
    <row r="244" spans="1:21" ht="12.75">
      <c r="A244" s="45"/>
      <c r="B244" s="51">
        <v>57</v>
      </c>
      <c r="C244" s="46" t="s">
        <v>3521</v>
      </c>
      <c r="D244" s="86" t="s">
        <v>943</v>
      </c>
      <c r="E244" s="87" t="s">
        <v>923</v>
      </c>
      <c r="F244" s="87" t="s">
        <v>914</v>
      </c>
      <c r="G244" s="87" t="s">
        <v>915</v>
      </c>
      <c r="H244" s="87" t="s">
        <v>1273</v>
      </c>
      <c r="I244" s="87"/>
      <c r="J244" s="87"/>
      <c r="K244" s="87"/>
      <c r="L244" s="87"/>
      <c r="M244" s="87"/>
      <c r="N244" s="87"/>
      <c r="O244" s="87"/>
      <c r="P244" s="87"/>
      <c r="Q244" s="88"/>
      <c r="R244" s="193" t="s">
        <v>899</v>
      </c>
      <c r="S244" s="194"/>
      <c r="T244" s="34"/>
      <c r="U244"/>
    </row>
    <row r="245" spans="1:21" ht="12.75">
      <c r="A245" s="42" t="s">
        <v>3025</v>
      </c>
      <c r="B245" s="47"/>
      <c r="C245" s="48" t="s">
        <v>2736</v>
      </c>
      <c r="D245" s="89" t="s">
        <v>945</v>
      </c>
      <c r="E245" s="90" t="s">
        <v>1094</v>
      </c>
      <c r="F245" s="90" t="s">
        <v>1091</v>
      </c>
      <c r="G245" s="90" t="s">
        <v>1092</v>
      </c>
      <c r="H245" s="90" t="s">
        <v>1465</v>
      </c>
      <c r="I245" s="90"/>
      <c r="J245" s="90"/>
      <c r="K245" s="90"/>
      <c r="L245" s="90"/>
      <c r="M245" s="90"/>
      <c r="N245" s="90"/>
      <c r="O245" s="90"/>
      <c r="P245" s="90"/>
      <c r="Q245" s="91"/>
      <c r="R245" s="195"/>
      <c r="S245" s="196"/>
      <c r="T245" s="34"/>
      <c r="U245"/>
    </row>
    <row r="246" spans="1:21" ht="12.75">
      <c r="A246" s="45"/>
      <c r="B246" s="51">
        <v>120</v>
      </c>
      <c r="C246" s="46" t="s">
        <v>3584</v>
      </c>
      <c r="D246" s="86" t="s">
        <v>769</v>
      </c>
      <c r="E246" s="87" t="s">
        <v>926</v>
      </c>
      <c r="F246" s="87" t="s">
        <v>927</v>
      </c>
      <c r="G246" s="87" t="s">
        <v>928</v>
      </c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193" t="s">
        <v>1822</v>
      </c>
      <c r="S246" s="194"/>
      <c r="T246" s="34"/>
      <c r="U246"/>
    </row>
    <row r="247" spans="1:21" ht="12.75">
      <c r="A247" s="42" t="s">
        <v>3059</v>
      </c>
      <c r="B247" s="47"/>
      <c r="C247" s="48" t="s">
        <v>2787</v>
      </c>
      <c r="D247" s="89" t="s">
        <v>901</v>
      </c>
      <c r="E247" s="90" t="s">
        <v>1096</v>
      </c>
      <c r="F247" s="90" t="s">
        <v>1097</v>
      </c>
      <c r="G247" s="90" t="s">
        <v>1097</v>
      </c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195"/>
      <c r="S247" s="196"/>
      <c r="T247" s="34"/>
      <c r="U247"/>
    </row>
    <row r="248" spans="1:21" ht="12.75">
      <c r="A248" s="45"/>
      <c r="B248" s="51">
        <v>93</v>
      </c>
      <c r="C248" s="46" t="s">
        <v>3557</v>
      </c>
      <c r="D248" s="86" t="s">
        <v>952</v>
      </c>
      <c r="E248" s="87" t="s">
        <v>926</v>
      </c>
      <c r="F248" s="87" t="s">
        <v>927</v>
      </c>
      <c r="G248" s="87" t="s">
        <v>928</v>
      </c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193" t="s">
        <v>899</v>
      </c>
      <c r="S248" s="194"/>
      <c r="T248" s="34"/>
      <c r="U248"/>
    </row>
    <row r="249" spans="1:21" ht="12.75">
      <c r="A249" s="42" t="s">
        <v>3059</v>
      </c>
      <c r="B249" s="47"/>
      <c r="C249" s="48" t="s">
        <v>3084</v>
      </c>
      <c r="D249" s="89" t="s">
        <v>954</v>
      </c>
      <c r="E249" s="90" t="s">
        <v>1096</v>
      </c>
      <c r="F249" s="90" t="s">
        <v>1097</v>
      </c>
      <c r="G249" s="90" t="s">
        <v>1097</v>
      </c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195"/>
      <c r="S249" s="196"/>
      <c r="T249" s="34"/>
      <c r="U249"/>
    </row>
    <row r="250" spans="1:21" ht="12.75">
      <c r="A250" s="45"/>
      <c r="B250" s="51">
        <v>15</v>
      </c>
      <c r="C250" s="46" t="s">
        <v>3479</v>
      </c>
      <c r="D250" s="86" t="s">
        <v>3728</v>
      </c>
      <c r="E250" s="87" t="s">
        <v>759</v>
      </c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193" t="s">
        <v>899</v>
      </c>
      <c r="S250" s="194"/>
      <c r="T250" s="34"/>
      <c r="U250"/>
    </row>
    <row r="251" spans="1:21" ht="12.75">
      <c r="A251" s="42" t="s">
        <v>2984</v>
      </c>
      <c r="B251" s="47"/>
      <c r="C251" s="48" t="s">
        <v>2680</v>
      </c>
      <c r="D251" s="89" t="s">
        <v>760</v>
      </c>
      <c r="E251" s="90" t="s">
        <v>3740</v>
      </c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195"/>
      <c r="S251" s="196"/>
      <c r="T251" s="34"/>
      <c r="U251"/>
    </row>
    <row r="252" spans="1:21" ht="12.75">
      <c r="A252" s="45"/>
      <c r="B252" s="51">
        <v>41</v>
      </c>
      <c r="C252" s="46" t="s">
        <v>3505</v>
      </c>
      <c r="D252" s="86" t="s">
        <v>767</v>
      </c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193" t="s">
        <v>1105</v>
      </c>
      <c r="S252" s="194"/>
      <c r="T252" s="34"/>
      <c r="U252"/>
    </row>
    <row r="253" spans="1:21" ht="12.75">
      <c r="A253" s="42" t="s">
        <v>3006</v>
      </c>
      <c r="B253" s="47"/>
      <c r="C253" s="48" t="s">
        <v>3013</v>
      </c>
      <c r="D253" s="89" t="s">
        <v>768</v>
      </c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195"/>
      <c r="S253" s="196"/>
      <c r="T253" s="34"/>
      <c r="U253"/>
    </row>
    <row r="254" spans="1:21" ht="12.75">
      <c r="A254" s="45"/>
      <c r="B254" s="51">
        <v>25</v>
      </c>
      <c r="C254" s="46" t="s">
        <v>3489</v>
      </c>
      <c r="D254" s="86" t="s">
        <v>772</v>
      </c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193" t="s">
        <v>899</v>
      </c>
      <c r="S254" s="194"/>
      <c r="T254" s="34"/>
      <c r="U254"/>
    </row>
    <row r="255" spans="1:21" ht="12.75">
      <c r="A255" s="42" t="s">
        <v>2998</v>
      </c>
      <c r="B255" s="47"/>
      <c r="C255" s="48" t="s">
        <v>2696</v>
      </c>
      <c r="D255" s="89" t="s">
        <v>900</v>
      </c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195"/>
      <c r="S255" s="196"/>
      <c r="T255" s="34"/>
      <c r="U255"/>
    </row>
    <row r="256" spans="1:21" ht="12.75">
      <c r="A256" s="45"/>
      <c r="B256" s="51">
        <v>30</v>
      </c>
      <c r="C256" s="46" t="s">
        <v>3494</v>
      </c>
      <c r="D256" s="86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193" t="s">
        <v>956</v>
      </c>
      <c r="S256" s="194"/>
      <c r="T256" s="34"/>
      <c r="U256"/>
    </row>
    <row r="257" spans="1:21" ht="12.75">
      <c r="A257" s="42" t="s">
        <v>2984</v>
      </c>
      <c r="B257" s="47"/>
      <c r="C257" s="48" t="s">
        <v>2703</v>
      </c>
      <c r="D257" s="89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195"/>
      <c r="S257" s="196"/>
      <c r="T257" s="34"/>
      <c r="U257"/>
    </row>
    <row r="258" spans="1:21" ht="12.75">
      <c r="A258" s="45"/>
      <c r="B258" s="51">
        <v>34</v>
      </c>
      <c r="C258" s="46" t="s">
        <v>3498</v>
      </c>
      <c r="D258" s="86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193" t="s">
        <v>957</v>
      </c>
      <c r="S258" s="194"/>
      <c r="T258" s="34"/>
      <c r="U258"/>
    </row>
    <row r="259" spans="1:21" ht="12.75">
      <c r="A259" s="42" t="s">
        <v>3057</v>
      </c>
      <c r="B259" s="47"/>
      <c r="C259" s="48" t="s">
        <v>3065</v>
      </c>
      <c r="D259" s="89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195"/>
      <c r="S259" s="196"/>
      <c r="T259" s="34"/>
      <c r="U259"/>
    </row>
    <row r="260" spans="1:21" ht="12.75">
      <c r="A260" s="45"/>
      <c r="B260" s="51">
        <v>70</v>
      </c>
      <c r="C260" s="46" t="s">
        <v>3534</v>
      </c>
      <c r="D260" s="86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193" t="s">
        <v>958</v>
      </c>
      <c r="S260" s="194"/>
      <c r="T260" s="34"/>
      <c r="U260"/>
    </row>
    <row r="261" spans="1:21" ht="12.75">
      <c r="A261" s="42" t="s">
        <v>3057</v>
      </c>
      <c r="B261" s="47"/>
      <c r="C261" s="48" t="s">
        <v>3206</v>
      </c>
      <c r="D261" s="89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195"/>
      <c r="S261" s="196"/>
      <c r="T261" s="34"/>
      <c r="U261"/>
    </row>
    <row r="262" spans="1:21" ht="12.75">
      <c r="A262" s="45"/>
      <c r="B262" s="51">
        <v>126</v>
      </c>
      <c r="C262" s="46" t="s">
        <v>3590</v>
      </c>
      <c r="D262" s="86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193" t="s">
        <v>957</v>
      </c>
      <c r="S262" s="194"/>
      <c r="T262" s="34"/>
      <c r="U262"/>
    </row>
    <row r="263" spans="1:21" ht="12.75">
      <c r="A263" s="42" t="s">
        <v>3217</v>
      </c>
      <c r="B263" s="47"/>
      <c r="C263" s="48" t="s">
        <v>3330</v>
      </c>
      <c r="D263" s="89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195"/>
      <c r="S263" s="196"/>
      <c r="T263" s="34"/>
      <c r="U263"/>
    </row>
  </sheetData>
  <sheetProtection/>
  <mergeCells count="4">
    <mergeCell ref="D6:Q6"/>
    <mergeCell ref="A2:S2"/>
    <mergeCell ref="A3:S3"/>
    <mergeCell ref="A4:S4"/>
  </mergeCells>
  <printOptions horizontalCentered="1"/>
  <pageMargins left="0" right="0" top="0" bottom="0" header="0" footer="0"/>
  <pageSetup fitToHeight="6" fitToWidth="1" horizontalDpi="360" verticalDpi="360" orientation="landscape" paperSize="9" scale="98" r:id="rId1"/>
  <rowBreaks count="5" manualBreakCount="5">
    <brk id="45" max="18" man="1"/>
    <brk id="89" max="18" man="1"/>
    <brk id="133" max="18" man="1"/>
    <brk id="177" max="18" man="1"/>
    <brk id="22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15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4.140625" style="15" customWidth="1"/>
    <col min="2" max="2" width="4.421875" style="159" customWidth="1"/>
    <col min="3" max="3" width="6.421875" style="1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16" customWidth="1"/>
    <col min="9" max="9" width="9.57421875" style="15" customWidth="1"/>
  </cols>
  <sheetData>
    <row r="1" spans="1:9" ht="6.75" customHeight="1">
      <c r="A1" s="175"/>
      <c r="B1" s="176"/>
      <c r="C1" s="155"/>
      <c r="D1" s="30"/>
      <c r="E1" s="30"/>
      <c r="F1" s="108"/>
      <c r="G1" s="30"/>
      <c r="H1" s="177"/>
      <c r="I1" s="175"/>
    </row>
    <row r="2" spans="1:9" ht="15">
      <c r="A2" s="287" t="str">
        <f>Startlist!A1</f>
        <v>54. Saaremaa Rally 2021</v>
      </c>
      <c r="B2" s="289"/>
      <c r="C2" s="289"/>
      <c r="D2" s="289"/>
      <c r="E2" s="289"/>
      <c r="F2" s="289"/>
      <c r="G2" s="289"/>
      <c r="H2" s="289"/>
      <c r="I2" s="289"/>
    </row>
    <row r="3" spans="1:9" ht="15">
      <c r="A3" s="287" t="str">
        <f>Startlist!F2</f>
        <v>October 08-09, 2021</v>
      </c>
      <c r="B3" s="290"/>
      <c r="C3" s="290"/>
      <c r="D3" s="290"/>
      <c r="E3" s="290"/>
      <c r="F3" s="290"/>
      <c r="G3" s="290"/>
      <c r="H3" s="290"/>
      <c r="I3" s="290"/>
    </row>
    <row r="4" spans="1:9" ht="15">
      <c r="A4" s="287" t="str">
        <f>Startlist!F3</f>
        <v>Saaremaa</v>
      </c>
      <c r="B4" s="288"/>
      <c r="C4" s="288"/>
      <c r="D4" s="288"/>
      <c r="E4" s="288"/>
      <c r="F4" s="288"/>
      <c r="G4" s="288"/>
      <c r="H4" s="288"/>
      <c r="I4" s="288"/>
    </row>
    <row r="5" spans="1:10" ht="18.75">
      <c r="A5" s="179" t="s">
        <v>2923</v>
      </c>
      <c r="B5" s="176"/>
      <c r="C5" s="155"/>
      <c r="D5" s="180"/>
      <c r="E5" s="180"/>
      <c r="F5" s="162"/>
      <c r="G5" s="180"/>
      <c r="H5" s="178"/>
      <c r="I5" s="175"/>
      <c r="J5" s="70"/>
    </row>
    <row r="6" spans="1:10" ht="15.75" customHeight="1">
      <c r="A6" s="179"/>
      <c r="B6" s="181"/>
      <c r="C6" s="120"/>
      <c r="D6" s="182"/>
      <c r="E6" s="182"/>
      <c r="F6" s="163"/>
      <c r="G6" s="182"/>
      <c r="H6" s="183"/>
      <c r="I6" s="184" t="s">
        <v>2502</v>
      </c>
      <c r="J6" s="70"/>
    </row>
    <row r="7" spans="1:10" ht="12.75">
      <c r="A7" s="102"/>
      <c r="B7" s="160"/>
      <c r="C7" s="103"/>
      <c r="D7" s="104"/>
      <c r="E7" s="104"/>
      <c r="F7" s="105"/>
      <c r="G7" s="104"/>
      <c r="H7" s="106"/>
      <c r="I7" s="107"/>
      <c r="J7" s="70"/>
    </row>
    <row r="8" spans="1:10" s="2" customFormat="1" ht="15" customHeight="1">
      <c r="A8" s="130" t="s">
        <v>2966</v>
      </c>
      <c r="B8" s="130" t="s">
        <v>2503</v>
      </c>
      <c r="C8" s="131" t="s">
        <v>2984</v>
      </c>
      <c r="D8" s="132" t="s">
        <v>2920</v>
      </c>
      <c r="E8" s="132" t="s">
        <v>3368</v>
      </c>
      <c r="F8" s="131" t="s">
        <v>2959</v>
      </c>
      <c r="G8" s="132" t="s">
        <v>2962</v>
      </c>
      <c r="H8" s="133" t="s">
        <v>2921</v>
      </c>
      <c r="I8" s="130" t="s">
        <v>2101</v>
      </c>
      <c r="J8" s="71"/>
    </row>
    <row r="9" spans="1:10" ht="15" customHeight="1">
      <c r="A9" s="134" t="s">
        <v>2967</v>
      </c>
      <c r="B9" s="130" t="s">
        <v>2504</v>
      </c>
      <c r="C9" s="135" t="s">
        <v>2985</v>
      </c>
      <c r="D9" s="136" t="s">
        <v>2660</v>
      </c>
      <c r="E9" s="136" t="s">
        <v>2661</v>
      </c>
      <c r="F9" s="135" t="s">
        <v>2959</v>
      </c>
      <c r="G9" s="136" t="s">
        <v>2662</v>
      </c>
      <c r="H9" s="137" t="s">
        <v>3280</v>
      </c>
      <c r="I9" s="134" t="s">
        <v>2105</v>
      </c>
      <c r="J9" s="70"/>
    </row>
    <row r="10" spans="1:10" ht="15" customHeight="1">
      <c r="A10" s="134" t="s">
        <v>2968</v>
      </c>
      <c r="B10" s="134" t="s">
        <v>2505</v>
      </c>
      <c r="C10" s="135" t="s">
        <v>2985</v>
      </c>
      <c r="D10" s="136" t="s">
        <v>3279</v>
      </c>
      <c r="E10" s="136" t="s">
        <v>3297</v>
      </c>
      <c r="F10" s="135" t="s">
        <v>2959</v>
      </c>
      <c r="G10" s="136" t="s">
        <v>2670</v>
      </c>
      <c r="H10" s="137" t="s">
        <v>3264</v>
      </c>
      <c r="I10" s="134" t="s">
        <v>2109</v>
      </c>
      <c r="J10" s="70"/>
    </row>
    <row r="11" spans="1:10" ht="15" customHeight="1">
      <c r="A11" s="134" t="s">
        <v>2969</v>
      </c>
      <c r="B11" s="134" t="s">
        <v>2506</v>
      </c>
      <c r="C11" s="135" t="s">
        <v>2985</v>
      </c>
      <c r="D11" s="136" t="s">
        <v>3126</v>
      </c>
      <c r="E11" s="136" t="s">
        <v>3353</v>
      </c>
      <c r="F11" s="135" t="s">
        <v>2959</v>
      </c>
      <c r="G11" s="136" t="s">
        <v>2981</v>
      </c>
      <c r="H11" s="137" t="s">
        <v>2653</v>
      </c>
      <c r="I11" s="134" t="s">
        <v>2116</v>
      </c>
      <c r="J11" s="70"/>
    </row>
    <row r="12" spans="1:10" ht="15" customHeight="1">
      <c r="A12" s="134" t="s">
        <v>2970</v>
      </c>
      <c r="B12" s="134" t="s">
        <v>2507</v>
      </c>
      <c r="C12" s="135" t="s">
        <v>2985</v>
      </c>
      <c r="D12" s="136" t="s">
        <v>3268</v>
      </c>
      <c r="E12" s="136" t="s">
        <v>3269</v>
      </c>
      <c r="F12" s="135" t="s">
        <v>3270</v>
      </c>
      <c r="G12" s="136" t="s">
        <v>3271</v>
      </c>
      <c r="H12" s="137" t="s">
        <v>2653</v>
      </c>
      <c r="I12" s="134" t="s">
        <v>2120</v>
      </c>
      <c r="J12" s="70"/>
    </row>
    <row r="13" spans="1:10" ht="15" customHeight="1">
      <c r="A13" s="134" t="s">
        <v>2971</v>
      </c>
      <c r="B13" s="134" t="s">
        <v>2508</v>
      </c>
      <c r="C13" s="135" t="s">
        <v>3006</v>
      </c>
      <c r="D13" s="136" t="s">
        <v>3274</v>
      </c>
      <c r="E13" s="136" t="s">
        <v>3275</v>
      </c>
      <c r="F13" s="135" t="s">
        <v>2959</v>
      </c>
      <c r="G13" s="136" t="s">
        <v>3015</v>
      </c>
      <c r="H13" s="137" t="s">
        <v>3013</v>
      </c>
      <c r="I13" s="134" t="s">
        <v>2125</v>
      </c>
      <c r="J13" s="70"/>
    </row>
    <row r="14" spans="1:10" ht="15" customHeight="1">
      <c r="A14" s="134" t="s">
        <v>2972</v>
      </c>
      <c r="B14" s="134" t="s">
        <v>2509</v>
      </c>
      <c r="C14" s="135" t="s">
        <v>2985</v>
      </c>
      <c r="D14" s="136" t="s">
        <v>2965</v>
      </c>
      <c r="E14" s="136" t="s">
        <v>3266</v>
      </c>
      <c r="F14" s="135" t="s">
        <v>2959</v>
      </c>
      <c r="G14" s="136" t="s">
        <v>2962</v>
      </c>
      <c r="H14" s="137" t="s">
        <v>2664</v>
      </c>
      <c r="I14" s="134" t="s">
        <v>2131</v>
      </c>
      <c r="J14" s="70"/>
    </row>
    <row r="15" spans="1:10" ht="15" customHeight="1">
      <c r="A15" s="134" t="s">
        <v>2973</v>
      </c>
      <c r="B15" s="134" t="s">
        <v>2510</v>
      </c>
      <c r="C15" s="135" t="s">
        <v>3006</v>
      </c>
      <c r="D15" s="136" t="s">
        <v>3007</v>
      </c>
      <c r="E15" s="136" t="s">
        <v>3008</v>
      </c>
      <c r="F15" s="135" t="s">
        <v>2959</v>
      </c>
      <c r="G15" s="136" t="s">
        <v>3009</v>
      </c>
      <c r="H15" s="137" t="s">
        <v>3366</v>
      </c>
      <c r="I15" s="134" t="s">
        <v>2135</v>
      </c>
      <c r="J15" s="70"/>
    </row>
    <row r="16" spans="1:10" ht="15" customHeight="1">
      <c r="A16" s="134" t="s">
        <v>2974</v>
      </c>
      <c r="B16" s="134" t="s">
        <v>2511</v>
      </c>
      <c r="C16" s="135" t="s">
        <v>3006</v>
      </c>
      <c r="D16" s="136" t="s">
        <v>2682</v>
      </c>
      <c r="E16" s="136" t="s">
        <v>2683</v>
      </c>
      <c r="F16" s="135" t="s">
        <v>2959</v>
      </c>
      <c r="G16" s="136" t="s">
        <v>3009</v>
      </c>
      <c r="H16" s="137" t="s">
        <v>3013</v>
      </c>
      <c r="I16" s="134" t="s">
        <v>2139</v>
      </c>
      <c r="J16" s="70"/>
    </row>
    <row r="17" spans="1:10" ht="15" customHeight="1">
      <c r="A17" s="134" t="s">
        <v>2975</v>
      </c>
      <c r="B17" s="134" t="s">
        <v>2512</v>
      </c>
      <c r="C17" s="135" t="s">
        <v>2985</v>
      </c>
      <c r="D17" s="136" t="s">
        <v>2995</v>
      </c>
      <c r="E17" s="136" t="s">
        <v>2996</v>
      </c>
      <c r="F17" s="135" t="s">
        <v>2988</v>
      </c>
      <c r="G17" s="136" t="s">
        <v>2673</v>
      </c>
      <c r="H17" s="137" t="s">
        <v>3280</v>
      </c>
      <c r="I17" s="134" t="s">
        <v>2144</v>
      </c>
      <c r="J17" s="70"/>
    </row>
    <row r="18" spans="1:10" ht="15" customHeight="1">
      <c r="A18" s="138"/>
      <c r="B18" s="138"/>
      <c r="C18" s="153"/>
      <c r="D18" s="154"/>
      <c r="E18" s="154"/>
      <c r="F18" s="127"/>
      <c r="G18" s="128"/>
      <c r="H18" s="139"/>
      <c r="I18" s="138"/>
      <c r="J18" s="70"/>
    </row>
    <row r="19" spans="1:10" ht="15" customHeight="1">
      <c r="A19" s="138"/>
      <c r="B19" s="138"/>
      <c r="C19" s="127"/>
      <c r="D19" s="128"/>
      <c r="E19" s="128"/>
      <c r="F19" s="127"/>
      <c r="G19" s="128"/>
      <c r="H19" s="139"/>
      <c r="I19" s="165" t="s">
        <v>2513</v>
      </c>
      <c r="J19" s="70"/>
    </row>
    <row r="20" spans="1:10" s="2" customFormat="1" ht="15" customHeight="1">
      <c r="A20" s="140" t="s">
        <v>2966</v>
      </c>
      <c r="B20" s="140" t="s">
        <v>2503</v>
      </c>
      <c r="C20" s="141" t="s">
        <v>2984</v>
      </c>
      <c r="D20" s="142" t="s">
        <v>2920</v>
      </c>
      <c r="E20" s="142" t="s">
        <v>3368</v>
      </c>
      <c r="F20" s="141" t="s">
        <v>2959</v>
      </c>
      <c r="G20" s="142" t="s">
        <v>2962</v>
      </c>
      <c r="H20" s="143" t="s">
        <v>2921</v>
      </c>
      <c r="I20" s="140" t="s">
        <v>2101</v>
      </c>
      <c r="J20" s="71"/>
    </row>
    <row r="21" spans="1:10" s="17" customFormat="1" ht="15" customHeight="1">
      <c r="A21" s="144" t="s">
        <v>2967</v>
      </c>
      <c r="B21" s="144" t="s">
        <v>2514</v>
      </c>
      <c r="C21" s="145" t="s">
        <v>2984</v>
      </c>
      <c r="D21" s="146" t="s">
        <v>2686</v>
      </c>
      <c r="E21" s="146" t="s">
        <v>2687</v>
      </c>
      <c r="F21" s="145" t="s">
        <v>2688</v>
      </c>
      <c r="G21" s="146" t="s">
        <v>3015</v>
      </c>
      <c r="H21" s="147" t="s">
        <v>2689</v>
      </c>
      <c r="I21" s="144" t="s">
        <v>2164</v>
      </c>
      <c r="J21" s="72"/>
    </row>
    <row r="22" spans="1:10" s="17" customFormat="1" ht="15" customHeight="1">
      <c r="A22" s="144" t="s">
        <v>2968</v>
      </c>
      <c r="B22" s="144" t="s">
        <v>2515</v>
      </c>
      <c r="C22" s="145" t="s">
        <v>2984</v>
      </c>
      <c r="D22" s="146" t="s">
        <v>2719</v>
      </c>
      <c r="E22" s="146" t="s">
        <v>2720</v>
      </c>
      <c r="F22" s="145" t="s">
        <v>3117</v>
      </c>
      <c r="G22" s="146" t="s">
        <v>2721</v>
      </c>
      <c r="H22" s="147" t="s">
        <v>2680</v>
      </c>
      <c r="I22" s="144" t="s">
        <v>2271</v>
      </c>
      <c r="J22" s="72"/>
    </row>
    <row r="23" spans="1:10" ht="15" customHeight="1">
      <c r="A23" s="138"/>
      <c r="B23" s="138"/>
      <c r="C23" s="127"/>
      <c r="D23" s="128"/>
      <c r="E23" s="128"/>
      <c r="F23" s="127"/>
      <c r="G23" s="128"/>
      <c r="H23" s="139"/>
      <c r="I23" s="138"/>
      <c r="J23" s="70"/>
    </row>
    <row r="24" spans="1:10" ht="15" customHeight="1">
      <c r="A24" s="138"/>
      <c r="B24" s="138"/>
      <c r="C24" s="127"/>
      <c r="D24" s="128"/>
      <c r="E24" s="128"/>
      <c r="F24" s="127"/>
      <c r="G24" s="128"/>
      <c r="H24" s="139"/>
      <c r="I24" s="165" t="s">
        <v>2516</v>
      </c>
      <c r="J24" s="70"/>
    </row>
    <row r="25" spans="1:10" s="2" customFormat="1" ht="15" customHeight="1">
      <c r="A25" s="140" t="s">
        <v>2966</v>
      </c>
      <c r="B25" s="140" t="s">
        <v>2504</v>
      </c>
      <c r="C25" s="141" t="s">
        <v>2985</v>
      </c>
      <c r="D25" s="142" t="s">
        <v>2660</v>
      </c>
      <c r="E25" s="142" t="s">
        <v>2661</v>
      </c>
      <c r="F25" s="141" t="s">
        <v>2959</v>
      </c>
      <c r="G25" s="142" t="s">
        <v>2662</v>
      </c>
      <c r="H25" s="143" t="s">
        <v>3280</v>
      </c>
      <c r="I25" s="140" t="s">
        <v>2104</v>
      </c>
      <c r="J25" s="71"/>
    </row>
    <row r="26" spans="1:10" s="17" customFormat="1" ht="15" customHeight="1">
      <c r="A26" s="144" t="s">
        <v>2967</v>
      </c>
      <c r="B26" s="144" t="s">
        <v>2505</v>
      </c>
      <c r="C26" s="145" t="s">
        <v>2985</v>
      </c>
      <c r="D26" s="146" t="s">
        <v>3279</v>
      </c>
      <c r="E26" s="146" t="s">
        <v>3297</v>
      </c>
      <c r="F26" s="145" t="s">
        <v>2959</v>
      </c>
      <c r="G26" s="146" t="s">
        <v>2670</v>
      </c>
      <c r="H26" s="147" t="s">
        <v>3264</v>
      </c>
      <c r="I26" s="144" t="s">
        <v>2517</v>
      </c>
      <c r="J26" s="72"/>
    </row>
    <row r="27" spans="1:10" s="17" customFormat="1" ht="15" customHeight="1">
      <c r="A27" s="144" t="s">
        <v>2968</v>
      </c>
      <c r="B27" s="144" t="s">
        <v>2506</v>
      </c>
      <c r="C27" s="145" t="s">
        <v>2985</v>
      </c>
      <c r="D27" s="146" t="s">
        <v>3126</v>
      </c>
      <c r="E27" s="146" t="s">
        <v>3353</v>
      </c>
      <c r="F27" s="145" t="s">
        <v>2959</v>
      </c>
      <c r="G27" s="146" t="s">
        <v>2981</v>
      </c>
      <c r="H27" s="147" t="s">
        <v>2653</v>
      </c>
      <c r="I27" s="144" t="s">
        <v>2518</v>
      </c>
      <c r="J27" s="72"/>
    </row>
    <row r="28" spans="1:10" ht="15" customHeight="1">
      <c r="A28" s="148"/>
      <c r="B28" s="138"/>
      <c r="C28" s="153"/>
      <c r="D28" s="148"/>
      <c r="E28" s="148"/>
      <c r="F28" s="148"/>
      <c r="G28" s="148"/>
      <c r="H28" s="139"/>
      <c r="I28" s="138"/>
      <c r="J28" s="70"/>
    </row>
    <row r="29" spans="1:10" ht="15" customHeight="1">
      <c r="A29" s="138"/>
      <c r="B29" s="138"/>
      <c r="C29" s="127"/>
      <c r="D29" s="128"/>
      <c r="E29" s="128"/>
      <c r="F29" s="127"/>
      <c r="G29" s="128"/>
      <c r="H29" s="139"/>
      <c r="I29" s="165" t="s">
        <v>2519</v>
      </c>
      <c r="J29" s="70"/>
    </row>
    <row r="30" spans="1:10" s="2" customFormat="1" ht="15" customHeight="1">
      <c r="A30" s="140" t="s">
        <v>2966</v>
      </c>
      <c r="B30" s="140" t="s">
        <v>1295</v>
      </c>
      <c r="C30" s="141" t="s">
        <v>3101</v>
      </c>
      <c r="D30" s="142" t="s">
        <v>2892</v>
      </c>
      <c r="E30" s="142" t="s">
        <v>2893</v>
      </c>
      <c r="F30" s="141" t="s">
        <v>2959</v>
      </c>
      <c r="G30" s="142" t="s">
        <v>3285</v>
      </c>
      <c r="H30" s="143" t="s">
        <v>2696</v>
      </c>
      <c r="I30" s="140" t="s">
        <v>2193</v>
      </c>
      <c r="J30" s="71"/>
    </row>
    <row r="31" spans="1:10" ht="15" customHeight="1">
      <c r="A31" s="144"/>
      <c r="B31" s="144"/>
      <c r="C31" s="145"/>
      <c r="D31" s="146"/>
      <c r="E31" s="146"/>
      <c r="F31" s="145"/>
      <c r="G31" s="146"/>
      <c r="H31" s="147"/>
      <c r="I31" s="144"/>
      <c r="J31" s="70"/>
    </row>
    <row r="32" spans="1:10" ht="15" customHeight="1">
      <c r="A32" s="144"/>
      <c r="B32" s="144"/>
      <c r="C32" s="145"/>
      <c r="D32" s="146"/>
      <c r="E32" s="146"/>
      <c r="F32" s="145"/>
      <c r="G32" s="146"/>
      <c r="H32" s="147"/>
      <c r="I32" s="144"/>
      <c r="J32" s="70"/>
    </row>
    <row r="33" spans="1:10" ht="15" customHeight="1">
      <c r="A33" s="148"/>
      <c r="B33" s="138"/>
      <c r="C33" s="153"/>
      <c r="D33" s="148"/>
      <c r="E33" s="148"/>
      <c r="F33" s="148"/>
      <c r="G33" s="148"/>
      <c r="H33" s="139"/>
      <c r="I33" s="138"/>
      <c r="J33" s="70"/>
    </row>
    <row r="34" spans="1:10" ht="15" customHeight="1">
      <c r="A34" s="138"/>
      <c r="B34" s="138"/>
      <c r="C34" s="127"/>
      <c r="D34" s="128"/>
      <c r="E34" s="128"/>
      <c r="F34" s="127"/>
      <c r="G34" s="128"/>
      <c r="H34" s="139"/>
      <c r="I34" s="165" t="s">
        <v>2520</v>
      </c>
      <c r="J34" s="70"/>
    </row>
    <row r="35" spans="1:10" s="2" customFormat="1" ht="15" customHeight="1">
      <c r="A35" s="140" t="s">
        <v>2966</v>
      </c>
      <c r="B35" s="140" t="s">
        <v>2521</v>
      </c>
      <c r="C35" s="141" t="s">
        <v>2998</v>
      </c>
      <c r="D35" s="142" t="s">
        <v>2961</v>
      </c>
      <c r="E35" s="142" t="s">
        <v>3004</v>
      </c>
      <c r="F35" s="141" t="s">
        <v>2959</v>
      </c>
      <c r="G35" s="142" t="s">
        <v>2962</v>
      </c>
      <c r="H35" s="143" t="s">
        <v>2696</v>
      </c>
      <c r="I35" s="140" t="s">
        <v>2180</v>
      </c>
      <c r="J35" s="70"/>
    </row>
    <row r="36" spans="1:10" s="17" customFormat="1" ht="15" customHeight="1">
      <c r="A36" s="144" t="s">
        <v>2967</v>
      </c>
      <c r="B36" s="144" t="s">
        <v>2522</v>
      </c>
      <c r="C36" s="145" t="s">
        <v>2998</v>
      </c>
      <c r="D36" s="146" t="s">
        <v>3370</v>
      </c>
      <c r="E36" s="146" t="s">
        <v>2706</v>
      </c>
      <c r="F36" s="145" t="s">
        <v>2678</v>
      </c>
      <c r="G36" s="146" t="s">
        <v>2707</v>
      </c>
      <c r="H36" s="147" t="s">
        <v>2708</v>
      </c>
      <c r="I36" s="144" t="s">
        <v>2523</v>
      </c>
      <c r="J36" s="70"/>
    </row>
    <row r="37" spans="1:10" s="17" customFormat="1" ht="15" customHeight="1">
      <c r="A37" s="144" t="s">
        <v>2968</v>
      </c>
      <c r="B37" s="144" t="s">
        <v>2524</v>
      </c>
      <c r="C37" s="145" t="s">
        <v>2998</v>
      </c>
      <c r="D37" s="146" t="s">
        <v>3000</v>
      </c>
      <c r="E37" s="146" t="s">
        <v>3001</v>
      </c>
      <c r="F37" s="145" t="s">
        <v>2959</v>
      </c>
      <c r="G37" s="146" t="s">
        <v>2960</v>
      </c>
      <c r="H37" s="147" t="s">
        <v>2696</v>
      </c>
      <c r="I37" s="144" t="s">
        <v>2525</v>
      </c>
      <c r="J37" s="70"/>
    </row>
    <row r="38" spans="1:10" ht="15" customHeight="1">
      <c r="A38" s="148"/>
      <c r="B38" s="138"/>
      <c r="C38" s="153"/>
      <c r="D38" s="148"/>
      <c r="E38" s="148"/>
      <c r="F38" s="148"/>
      <c r="G38" s="148"/>
      <c r="H38" s="139"/>
      <c r="I38" s="138"/>
      <c r="J38" s="70"/>
    </row>
    <row r="39" spans="1:10" ht="15" customHeight="1">
      <c r="A39" s="138"/>
      <c r="B39" s="138"/>
      <c r="C39" s="127"/>
      <c r="D39" s="128"/>
      <c r="E39" s="128"/>
      <c r="F39" s="127"/>
      <c r="G39" s="128"/>
      <c r="H39" s="139"/>
      <c r="I39" s="165" t="s">
        <v>2526</v>
      </c>
      <c r="J39" s="70"/>
    </row>
    <row r="40" spans="1:10" s="2" customFormat="1" ht="15" customHeight="1">
      <c r="A40" s="140" t="s">
        <v>2966</v>
      </c>
      <c r="B40" s="140" t="s">
        <v>2508</v>
      </c>
      <c r="C40" s="141" t="s">
        <v>3006</v>
      </c>
      <c r="D40" s="142" t="s">
        <v>3274</v>
      </c>
      <c r="E40" s="142" t="s">
        <v>3275</v>
      </c>
      <c r="F40" s="141" t="s">
        <v>2959</v>
      </c>
      <c r="G40" s="142" t="s">
        <v>3015</v>
      </c>
      <c r="H40" s="143" t="s">
        <v>3013</v>
      </c>
      <c r="I40" s="140" t="s">
        <v>2124</v>
      </c>
      <c r="J40" s="70"/>
    </row>
    <row r="41" spans="1:10" s="17" customFormat="1" ht="15" customHeight="1">
      <c r="A41" s="144" t="s">
        <v>2967</v>
      </c>
      <c r="B41" s="144" t="s">
        <v>2510</v>
      </c>
      <c r="C41" s="145" t="s">
        <v>3006</v>
      </c>
      <c r="D41" s="146" t="s">
        <v>3007</v>
      </c>
      <c r="E41" s="146" t="s">
        <v>3008</v>
      </c>
      <c r="F41" s="145" t="s">
        <v>2959</v>
      </c>
      <c r="G41" s="146" t="s">
        <v>3009</v>
      </c>
      <c r="H41" s="147" t="s">
        <v>3366</v>
      </c>
      <c r="I41" s="144" t="s">
        <v>2527</v>
      </c>
      <c r="J41" s="70"/>
    </row>
    <row r="42" spans="1:10" s="17" customFormat="1" ht="15" customHeight="1">
      <c r="A42" s="144" t="s">
        <v>2968</v>
      </c>
      <c r="B42" s="144" t="s">
        <v>2511</v>
      </c>
      <c r="C42" s="145" t="s">
        <v>3006</v>
      </c>
      <c r="D42" s="146" t="s">
        <v>2682</v>
      </c>
      <c r="E42" s="146" t="s">
        <v>2683</v>
      </c>
      <c r="F42" s="145" t="s">
        <v>2959</v>
      </c>
      <c r="G42" s="146" t="s">
        <v>3009</v>
      </c>
      <c r="H42" s="147" t="s">
        <v>3013</v>
      </c>
      <c r="I42" s="144" t="s">
        <v>2528</v>
      </c>
      <c r="J42" s="70"/>
    </row>
    <row r="43" spans="1:10" ht="15" customHeight="1">
      <c r="A43" s="148"/>
      <c r="B43" s="138"/>
      <c r="C43" s="153"/>
      <c r="D43" s="148"/>
      <c r="E43" s="148"/>
      <c r="F43" s="148"/>
      <c r="G43" s="148"/>
      <c r="H43" s="139"/>
      <c r="I43" s="138"/>
      <c r="J43" s="70"/>
    </row>
    <row r="44" spans="1:10" ht="15" customHeight="1">
      <c r="A44" s="138"/>
      <c r="B44" s="138"/>
      <c r="C44" s="127"/>
      <c r="D44" s="128"/>
      <c r="E44" s="128"/>
      <c r="F44" s="127"/>
      <c r="G44" s="128"/>
      <c r="H44" s="139"/>
      <c r="I44" s="165" t="s">
        <v>2529</v>
      </c>
      <c r="J44" s="70"/>
    </row>
    <row r="45" spans="1:10" s="2" customFormat="1" ht="15" customHeight="1">
      <c r="A45" s="140" t="s">
        <v>2966</v>
      </c>
      <c r="B45" s="140" t="s">
        <v>2530</v>
      </c>
      <c r="C45" s="141" t="s">
        <v>3025</v>
      </c>
      <c r="D45" s="142" t="s">
        <v>3033</v>
      </c>
      <c r="E45" s="142" t="s">
        <v>3034</v>
      </c>
      <c r="F45" s="141" t="s">
        <v>2959</v>
      </c>
      <c r="G45" s="142" t="s">
        <v>3035</v>
      </c>
      <c r="H45" s="143" t="s">
        <v>3027</v>
      </c>
      <c r="I45" s="140" t="s">
        <v>2154</v>
      </c>
      <c r="J45" s="70"/>
    </row>
    <row r="46" spans="1:10" s="17" customFormat="1" ht="15" customHeight="1">
      <c r="A46" s="144" t="s">
        <v>2967</v>
      </c>
      <c r="B46" s="144" t="s">
        <v>2531</v>
      </c>
      <c r="C46" s="145" t="s">
        <v>3025</v>
      </c>
      <c r="D46" s="146" t="s">
        <v>3037</v>
      </c>
      <c r="E46" s="146" t="s">
        <v>3038</v>
      </c>
      <c r="F46" s="145" t="s">
        <v>2959</v>
      </c>
      <c r="G46" s="146" t="s">
        <v>3039</v>
      </c>
      <c r="H46" s="147" t="s">
        <v>3027</v>
      </c>
      <c r="I46" s="144" t="s">
        <v>2532</v>
      </c>
      <c r="J46" s="70"/>
    </row>
    <row r="47" spans="1:10" s="17" customFormat="1" ht="15" customHeight="1">
      <c r="A47" s="144" t="s">
        <v>2968</v>
      </c>
      <c r="B47" s="144" t="s">
        <v>2533</v>
      </c>
      <c r="C47" s="145" t="s">
        <v>3025</v>
      </c>
      <c r="D47" s="146" t="s">
        <v>3029</v>
      </c>
      <c r="E47" s="146" t="s">
        <v>3030</v>
      </c>
      <c r="F47" s="145" t="s">
        <v>2959</v>
      </c>
      <c r="G47" s="146" t="s">
        <v>3026</v>
      </c>
      <c r="H47" s="147" t="s">
        <v>3031</v>
      </c>
      <c r="I47" s="144" t="s">
        <v>2534</v>
      </c>
      <c r="J47" s="70"/>
    </row>
    <row r="48" spans="1:10" ht="15" customHeight="1">
      <c r="A48" s="148"/>
      <c r="B48" s="138"/>
      <c r="C48" s="153"/>
      <c r="D48" s="148"/>
      <c r="E48" s="148"/>
      <c r="F48" s="148"/>
      <c r="G48" s="148"/>
      <c r="H48" s="139"/>
      <c r="I48" s="138"/>
      <c r="J48" s="70"/>
    </row>
    <row r="49" spans="1:10" ht="15" customHeight="1">
      <c r="A49" s="138"/>
      <c r="B49" s="138"/>
      <c r="C49" s="127"/>
      <c r="D49" s="128"/>
      <c r="E49" s="128"/>
      <c r="F49" s="127"/>
      <c r="G49" s="128"/>
      <c r="H49" s="139"/>
      <c r="I49" s="165" t="s">
        <v>2535</v>
      </c>
      <c r="J49" s="70"/>
    </row>
    <row r="50" spans="1:10" s="2" customFormat="1" ht="15" customHeight="1">
      <c r="A50" s="140" t="s">
        <v>2966</v>
      </c>
      <c r="B50" s="140" t="s">
        <v>2536</v>
      </c>
      <c r="C50" s="141" t="s">
        <v>3057</v>
      </c>
      <c r="D50" s="142" t="s">
        <v>3144</v>
      </c>
      <c r="E50" s="142" t="s">
        <v>3145</v>
      </c>
      <c r="F50" s="141" t="s">
        <v>2959</v>
      </c>
      <c r="G50" s="142" t="s">
        <v>3039</v>
      </c>
      <c r="H50" s="143" t="s">
        <v>3146</v>
      </c>
      <c r="I50" s="140" t="s">
        <v>2198</v>
      </c>
      <c r="J50" s="70"/>
    </row>
    <row r="51" spans="1:10" s="17" customFormat="1" ht="15" customHeight="1">
      <c r="A51" s="144" t="s">
        <v>2967</v>
      </c>
      <c r="B51" s="144" t="s">
        <v>2537</v>
      </c>
      <c r="C51" s="145" t="s">
        <v>3057</v>
      </c>
      <c r="D51" s="146" t="s">
        <v>3302</v>
      </c>
      <c r="E51" s="146" t="s">
        <v>3303</v>
      </c>
      <c r="F51" s="145" t="s">
        <v>2959</v>
      </c>
      <c r="G51" s="146" t="s">
        <v>3304</v>
      </c>
      <c r="H51" s="147" t="s">
        <v>3184</v>
      </c>
      <c r="I51" s="144" t="s">
        <v>2538</v>
      </c>
      <c r="J51" s="70"/>
    </row>
    <row r="52" spans="1:10" s="17" customFormat="1" ht="15" customHeight="1">
      <c r="A52" s="144" t="s">
        <v>2968</v>
      </c>
      <c r="B52" s="144" t="s">
        <v>2539</v>
      </c>
      <c r="C52" s="145" t="s">
        <v>3057</v>
      </c>
      <c r="D52" s="146" t="s">
        <v>2752</v>
      </c>
      <c r="E52" s="146" t="s">
        <v>2753</v>
      </c>
      <c r="F52" s="145" t="s">
        <v>2959</v>
      </c>
      <c r="G52" s="146" t="s">
        <v>3026</v>
      </c>
      <c r="H52" s="147" t="s">
        <v>3065</v>
      </c>
      <c r="I52" s="144" t="s">
        <v>2540</v>
      </c>
      <c r="J52" s="70"/>
    </row>
    <row r="53" spans="1:10" ht="15" customHeight="1">
      <c r="A53" s="148"/>
      <c r="B53" s="138"/>
      <c r="C53" s="153"/>
      <c r="D53" s="148"/>
      <c r="E53" s="148"/>
      <c r="F53" s="148"/>
      <c r="G53" s="148"/>
      <c r="H53" s="139"/>
      <c r="I53" s="138"/>
      <c r="J53" s="70"/>
    </row>
    <row r="54" spans="1:10" ht="15" customHeight="1">
      <c r="A54" s="138"/>
      <c r="B54" s="138"/>
      <c r="C54" s="127"/>
      <c r="D54" s="128"/>
      <c r="E54" s="128"/>
      <c r="F54" s="127"/>
      <c r="G54" s="128"/>
      <c r="H54" s="139"/>
      <c r="I54" s="165" t="s">
        <v>2541</v>
      </c>
      <c r="J54" s="70"/>
    </row>
    <row r="55" spans="1:10" s="2" customFormat="1" ht="15" customHeight="1">
      <c r="A55" s="140" t="s">
        <v>2966</v>
      </c>
      <c r="B55" s="140" t="s">
        <v>2542</v>
      </c>
      <c r="C55" s="141" t="s">
        <v>3059</v>
      </c>
      <c r="D55" s="142" t="s">
        <v>3094</v>
      </c>
      <c r="E55" s="142" t="s">
        <v>3095</v>
      </c>
      <c r="F55" s="141" t="s">
        <v>2959</v>
      </c>
      <c r="G55" s="142" t="s">
        <v>2982</v>
      </c>
      <c r="H55" s="143" t="s">
        <v>3096</v>
      </c>
      <c r="I55" s="140" t="s">
        <v>2202</v>
      </c>
      <c r="J55" s="70"/>
    </row>
    <row r="56" spans="1:10" s="17" customFormat="1" ht="15" customHeight="1">
      <c r="A56" s="144" t="s">
        <v>2967</v>
      </c>
      <c r="B56" s="144" t="s">
        <v>2543</v>
      </c>
      <c r="C56" s="145" t="s">
        <v>3059</v>
      </c>
      <c r="D56" s="146" t="s">
        <v>3060</v>
      </c>
      <c r="E56" s="146" t="s">
        <v>3371</v>
      </c>
      <c r="F56" s="145" t="s">
        <v>2959</v>
      </c>
      <c r="G56" s="146" t="s">
        <v>3061</v>
      </c>
      <c r="H56" s="147" t="s">
        <v>3062</v>
      </c>
      <c r="I56" s="144" t="s">
        <v>2544</v>
      </c>
      <c r="J56" s="70"/>
    </row>
    <row r="57" spans="1:10" s="17" customFormat="1" ht="15" customHeight="1">
      <c r="A57" s="144" t="s">
        <v>2968</v>
      </c>
      <c r="B57" s="144" t="s">
        <v>2545</v>
      </c>
      <c r="C57" s="145" t="s">
        <v>3059</v>
      </c>
      <c r="D57" s="146" t="s">
        <v>3305</v>
      </c>
      <c r="E57" s="146" t="s">
        <v>3306</v>
      </c>
      <c r="F57" s="145" t="s">
        <v>2988</v>
      </c>
      <c r="G57" s="146" t="s">
        <v>3307</v>
      </c>
      <c r="H57" s="147" t="s">
        <v>3062</v>
      </c>
      <c r="I57" s="144" t="s">
        <v>2546</v>
      </c>
      <c r="J57" s="70"/>
    </row>
    <row r="58" spans="1:10" ht="15" customHeight="1">
      <c r="A58" s="148"/>
      <c r="B58" s="138"/>
      <c r="C58" s="153"/>
      <c r="D58" s="148"/>
      <c r="E58" s="148"/>
      <c r="F58" s="148"/>
      <c r="G58" s="148"/>
      <c r="H58" s="139"/>
      <c r="I58" s="138"/>
      <c r="J58" s="70"/>
    </row>
    <row r="59" spans="1:10" ht="15" customHeight="1">
      <c r="A59" s="138"/>
      <c r="B59" s="138"/>
      <c r="C59" s="127"/>
      <c r="D59" s="128"/>
      <c r="E59" s="128"/>
      <c r="F59" s="127"/>
      <c r="G59" s="128"/>
      <c r="H59" s="139"/>
      <c r="I59" s="165" t="s">
        <v>2547</v>
      </c>
      <c r="J59" s="70"/>
    </row>
    <row r="60" spans="1:10" s="2" customFormat="1" ht="15" customHeight="1">
      <c r="A60" s="140" t="s">
        <v>2966</v>
      </c>
      <c r="B60" s="140" t="s">
        <v>2548</v>
      </c>
      <c r="C60" s="141" t="s">
        <v>3217</v>
      </c>
      <c r="D60" s="142" t="s">
        <v>3076</v>
      </c>
      <c r="E60" s="142" t="s">
        <v>3077</v>
      </c>
      <c r="F60" s="141" t="s">
        <v>2959</v>
      </c>
      <c r="G60" s="142" t="s">
        <v>3078</v>
      </c>
      <c r="H60" s="143" t="s">
        <v>3322</v>
      </c>
      <c r="I60" s="140" t="s">
        <v>2381</v>
      </c>
      <c r="J60" s="70"/>
    </row>
    <row r="61" spans="1:10" s="17" customFormat="1" ht="15" customHeight="1">
      <c r="A61" s="144" t="s">
        <v>2967</v>
      </c>
      <c r="B61" s="144" t="s">
        <v>2549</v>
      </c>
      <c r="C61" s="145" t="s">
        <v>3217</v>
      </c>
      <c r="D61" s="146" t="s">
        <v>3219</v>
      </c>
      <c r="E61" s="146" t="s">
        <v>3250</v>
      </c>
      <c r="F61" s="145" t="s">
        <v>2959</v>
      </c>
      <c r="G61" s="146" t="s">
        <v>3035</v>
      </c>
      <c r="H61" s="147" t="s">
        <v>3322</v>
      </c>
      <c r="I61" s="144" t="s">
        <v>2550</v>
      </c>
      <c r="J61" s="70"/>
    </row>
    <row r="62" spans="1:10" s="17" customFormat="1" ht="15" customHeight="1">
      <c r="A62" s="144" t="s">
        <v>2968</v>
      </c>
      <c r="B62" s="144" t="s">
        <v>2551</v>
      </c>
      <c r="C62" s="145" t="s">
        <v>3217</v>
      </c>
      <c r="D62" s="146" t="s">
        <v>3221</v>
      </c>
      <c r="E62" s="146" t="s">
        <v>3222</v>
      </c>
      <c r="F62" s="145" t="s">
        <v>2959</v>
      </c>
      <c r="G62" s="146" t="s">
        <v>3078</v>
      </c>
      <c r="H62" s="147" t="s">
        <v>3322</v>
      </c>
      <c r="I62" s="144" t="s">
        <v>2552</v>
      </c>
      <c r="J62" s="70"/>
    </row>
    <row r="63" spans="1:9" ht="12.75">
      <c r="A63" s="101"/>
      <c r="B63" s="138"/>
      <c r="C63" s="78"/>
      <c r="D63" s="77"/>
      <c r="E63" s="77"/>
      <c r="F63" s="78"/>
      <c r="G63" s="77"/>
      <c r="H63" s="79"/>
      <c r="I63" s="101"/>
    </row>
    <row r="64" spans="1:9" ht="12.75">
      <c r="A64" s="101"/>
      <c r="B64" s="138"/>
      <c r="C64" s="78"/>
      <c r="D64" s="77"/>
      <c r="E64" s="77"/>
      <c r="F64" s="78"/>
      <c r="G64" s="77"/>
      <c r="H64" s="79"/>
      <c r="I64" s="101"/>
    </row>
    <row r="65" spans="1:9" ht="12.75">
      <c r="A65" s="101"/>
      <c r="B65" s="138"/>
      <c r="C65" s="78"/>
      <c r="D65" s="77"/>
      <c r="E65" s="77"/>
      <c r="F65" s="78"/>
      <c r="G65" s="77"/>
      <c r="H65" s="79"/>
      <c r="I65" s="101"/>
    </row>
    <row r="66" spans="1:9" ht="12.75">
      <c r="A66" s="101"/>
      <c r="B66" s="138"/>
      <c r="C66" s="78"/>
      <c r="D66" s="77"/>
      <c r="E66" s="77"/>
      <c r="F66" s="78"/>
      <c r="G66" s="77"/>
      <c r="H66" s="79"/>
      <c r="I66" s="101"/>
    </row>
    <row r="67" spans="1:9" ht="12.75">
      <c r="A67" s="101"/>
      <c r="B67" s="138"/>
      <c r="C67" s="78"/>
      <c r="D67" s="77"/>
      <c r="E67" s="77"/>
      <c r="F67" s="78"/>
      <c r="G67" s="77"/>
      <c r="H67" s="79"/>
      <c r="I67" s="101"/>
    </row>
    <row r="68" spans="1:9" ht="12.75">
      <c r="A68" s="101"/>
      <c r="B68" s="138"/>
      <c r="C68" s="78"/>
      <c r="D68" s="77"/>
      <c r="E68" s="77"/>
      <c r="F68" s="78"/>
      <c r="G68" s="77"/>
      <c r="H68" s="79"/>
      <c r="I68" s="101"/>
    </row>
    <row r="69" spans="1:9" ht="12.75">
      <c r="A69" s="101"/>
      <c r="B69" s="138"/>
      <c r="C69" s="78"/>
      <c r="D69" s="77"/>
      <c r="E69" s="77"/>
      <c r="F69" s="78"/>
      <c r="G69" s="77"/>
      <c r="H69" s="79"/>
      <c r="I69" s="101"/>
    </row>
    <row r="70" spans="1:9" ht="12.75">
      <c r="A70" s="101"/>
      <c r="B70" s="138"/>
      <c r="C70" s="78"/>
      <c r="D70" s="77"/>
      <c r="E70" s="77"/>
      <c r="F70" s="78"/>
      <c r="G70" s="77"/>
      <c r="H70" s="79"/>
      <c r="I70" s="101"/>
    </row>
    <row r="71" spans="1:9" ht="12.75">
      <c r="A71" s="101"/>
      <c r="B71" s="138"/>
      <c r="C71" s="78"/>
      <c r="D71" s="77"/>
      <c r="E71" s="77"/>
      <c r="F71" s="78"/>
      <c r="G71" s="77"/>
      <c r="H71" s="79"/>
      <c r="I71" s="101"/>
    </row>
    <row r="72" spans="1:9" ht="12.75">
      <c r="A72" s="101"/>
      <c r="B72" s="138"/>
      <c r="C72" s="78"/>
      <c r="D72" s="77"/>
      <c r="E72" s="77"/>
      <c r="F72" s="78"/>
      <c r="G72" s="77"/>
      <c r="H72" s="79"/>
      <c r="I72" s="101"/>
    </row>
    <row r="73" spans="1:9" ht="12.75">
      <c r="A73" s="101"/>
      <c r="B73" s="138"/>
      <c r="C73" s="78"/>
      <c r="D73" s="77"/>
      <c r="E73" s="77"/>
      <c r="F73" s="78"/>
      <c r="G73" s="77"/>
      <c r="H73" s="79"/>
      <c r="I73" s="101"/>
    </row>
    <row r="74" spans="1:9" ht="12.75">
      <c r="A74" s="101"/>
      <c r="B74" s="138"/>
      <c r="C74" s="78"/>
      <c r="D74" s="77"/>
      <c r="E74" s="77"/>
      <c r="F74" s="78"/>
      <c r="G74" s="77"/>
      <c r="H74" s="79"/>
      <c r="I74" s="101"/>
    </row>
    <row r="75" spans="1:9" ht="12.75">
      <c r="A75" s="101"/>
      <c r="B75" s="138"/>
      <c r="C75" s="78"/>
      <c r="D75" s="77"/>
      <c r="E75" s="77"/>
      <c r="F75" s="78"/>
      <c r="G75" s="77"/>
      <c r="H75" s="79"/>
      <c r="I75" s="101"/>
    </row>
    <row r="76" spans="1:9" ht="12.75">
      <c r="A76" s="101"/>
      <c r="B76" s="138"/>
      <c r="C76" s="78"/>
      <c r="D76" s="77"/>
      <c r="E76" s="77"/>
      <c r="F76" s="78"/>
      <c r="G76" s="77"/>
      <c r="H76" s="79"/>
      <c r="I76" s="101"/>
    </row>
    <row r="77" spans="1:9" ht="12.75">
      <c r="A77" s="101"/>
      <c r="B77" s="138"/>
      <c r="C77" s="78"/>
      <c r="D77" s="77"/>
      <c r="E77" s="77"/>
      <c r="F77" s="78"/>
      <c r="G77" s="77"/>
      <c r="H77" s="79"/>
      <c r="I77" s="10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  <row r="189" ht="12.75">
      <c r="F189" s="1"/>
    </row>
    <row r="190" ht="12.75">
      <c r="F190" s="1"/>
    </row>
    <row r="191" ht="12.75">
      <c r="F191" s="1"/>
    </row>
    <row r="192" ht="12.75">
      <c r="F192" s="1"/>
    </row>
    <row r="193" ht="12.75">
      <c r="F193" s="1"/>
    </row>
    <row r="194" ht="12.75">
      <c r="F194" s="1"/>
    </row>
    <row r="195" ht="12.75">
      <c r="F195" s="1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  <row r="207" ht="12.75">
      <c r="F207" s="1"/>
    </row>
    <row r="208" ht="12.75">
      <c r="F208" s="1"/>
    </row>
    <row r="209" ht="12.75">
      <c r="F209" s="1"/>
    </row>
    <row r="210" ht="12.75">
      <c r="F210" s="1"/>
    </row>
    <row r="211" ht="12.75">
      <c r="F211" s="1"/>
    </row>
    <row r="212" ht="12.75">
      <c r="F212" s="1"/>
    </row>
    <row r="213" ht="12.75">
      <c r="F213" s="1"/>
    </row>
    <row r="214" ht="12.75">
      <c r="F214" s="1"/>
    </row>
    <row r="215" ht="12.75">
      <c r="F215" s="1"/>
    </row>
    <row r="216" ht="12.75">
      <c r="F216" s="1"/>
    </row>
    <row r="217" ht="12.75">
      <c r="F217" s="1"/>
    </row>
    <row r="218" ht="12.75">
      <c r="F218" s="1"/>
    </row>
    <row r="219" ht="12.75">
      <c r="F219" s="1"/>
    </row>
    <row r="220" ht="12.75">
      <c r="F220" s="1"/>
    </row>
    <row r="221" ht="12.75">
      <c r="F221" s="1"/>
    </row>
    <row r="222" ht="12.75">
      <c r="F222" s="1"/>
    </row>
    <row r="223" ht="12.75">
      <c r="F223" s="1"/>
    </row>
    <row r="224" ht="12.75">
      <c r="F224" s="1"/>
    </row>
    <row r="225" ht="12.75">
      <c r="F225" s="1"/>
    </row>
    <row r="226" ht="12.75">
      <c r="F226" s="1"/>
    </row>
    <row r="227" ht="12.75">
      <c r="F227" s="1"/>
    </row>
    <row r="228" ht="12.75">
      <c r="F228" s="1"/>
    </row>
    <row r="229" ht="12.75">
      <c r="F229" s="1"/>
    </row>
    <row r="230" ht="12.75">
      <c r="F230" s="1"/>
    </row>
    <row r="231" ht="12.75">
      <c r="F231" s="1"/>
    </row>
    <row r="232" ht="12.75">
      <c r="F232" s="1"/>
    </row>
    <row r="233" ht="12.75">
      <c r="F233" s="1"/>
    </row>
    <row r="234" ht="12.75">
      <c r="F234" s="1"/>
    </row>
    <row r="235" ht="12.75">
      <c r="F235" s="1"/>
    </row>
    <row r="236" ht="12.75">
      <c r="F236" s="1"/>
    </row>
    <row r="237" ht="12.75">
      <c r="F237" s="1"/>
    </row>
    <row r="238" ht="12.75">
      <c r="F238" s="1"/>
    </row>
    <row r="239" ht="12.75">
      <c r="F239" s="1"/>
    </row>
    <row r="240" ht="12.75">
      <c r="F240" s="1"/>
    </row>
    <row r="241" ht="12.75">
      <c r="F241" s="1"/>
    </row>
    <row r="242" ht="12.75">
      <c r="F242" s="1"/>
    </row>
    <row r="243" ht="12.75">
      <c r="F243" s="1"/>
    </row>
    <row r="244" ht="12.75">
      <c r="F244" s="1"/>
    </row>
    <row r="245" ht="12.75">
      <c r="F245" s="1"/>
    </row>
    <row r="246" ht="12.75">
      <c r="F246" s="1"/>
    </row>
    <row r="247" ht="12.75">
      <c r="F247" s="1"/>
    </row>
    <row r="248" ht="12.75">
      <c r="F248" s="1"/>
    </row>
    <row r="249" ht="12.75">
      <c r="F249" s="1"/>
    </row>
    <row r="250" ht="12.75">
      <c r="F250" s="1"/>
    </row>
    <row r="251" ht="12.75">
      <c r="F251" s="1"/>
    </row>
    <row r="252" ht="12.75">
      <c r="F252" s="1"/>
    </row>
    <row r="253" ht="12.75">
      <c r="F253" s="1"/>
    </row>
    <row r="254" ht="12.75">
      <c r="F254" s="1"/>
    </row>
    <row r="255" ht="12.75">
      <c r="F255" s="1"/>
    </row>
    <row r="256" ht="12.75">
      <c r="F256" s="1"/>
    </row>
    <row r="257" ht="12.75">
      <c r="F257" s="1"/>
    </row>
    <row r="258" ht="12.75">
      <c r="F258" s="1"/>
    </row>
    <row r="259" ht="12.75">
      <c r="F259" s="1"/>
    </row>
    <row r="260" ht="12.75">
      <c r="F260" s="1"/>
    </row>
    <row r="261" ht="12.75">
      <c r="F261" s="1"/>
    </row>
    <row r="262" ht="12.75">
      <c r="F262" s="1"/>
    </row>
    <row r="263" ht="12.75">
      <c r="F263" s="1"/>
    </row>
    <row r="264" ht="12.75">
      <c r="F264" s="1"/>
    </row>
    <row r="265" ht="12.75">
      <c r="F265" s="1"/>
    </row>
    <row r="266" ht="12.75">
      <c r="F266" s="1"/>
    </row>
    <row r="267" ht="12.75">
      <c r="F267" s="1"/>
    </row>
    <row r="268" ht="12.75">
      <c r="F268" s="1"/>
    </row>
    <row r="269" ht="12.75">
      <c r="F269" s="1"/>
    </row>
    <row r="270" ht="12.75">
      <c r="F270" s="1"/>
    </row>
    <row r="271" ht="12.75">
      <c r="F271" s="1"/>
    </row>
    <row r="272" ht="12.75">
      <c r="F272" s="1"/>
    </row>
    <row r="273" ht="12.75">
      <c r="F273" s="1"/>
    </row>
    <row r="274" ht="12.75">
      <c r="F274" s="1"/>
    </row>
    <row r="275" ht="12.75">
      <c r="F275" s="1"/>
    </row>
    <row r="276" ht="12.75">
      <c r="F276" s="1"/>
    </row>
    <row r="277" ht="12.75">
      <c r="F277" s="1"/>
    </row>
    <row r="278" ht="12.75">
      <c r="F278" s="1"/>
    </row>
    <row r="279" ht="12.75">
      <c r="F279" s="1"/>
    </row>
    <row r="280" ht="12.75">
      <c r="F280" s="1"/>
    </row>
    <row r="281" ht="12.75">
      <c r="F281" s="1"/>
    </row>
    <row r="282" ht="12.75">
      <c r="F282" s="1"/>
    </row>
    <row r="283" ht="12.75">
      <c r="F283" s="1"/>
    </row>
    <row r="284" ht="12.75">
      <c r="F284" s="1"/>
    </row>
    <row r="285" ht="12.75">
      <c r="F285" s="1"/>
    </row>
    <row r="286" ht="12.75">
      <c r="F286" s="1"/>
    </row>
    <row r="287" ht="12.75">
      <c r="F287" s="1"/>
    </row>
    <row r="288" ht="12.75">
      <c r="F288" s="1"/>
    </row>
    <row r="289" ht="12.75">
      <c r="F289" s="1"/>
    </row>
    <row r="290" ht="12.75">
      <c r="F290" s="1"/>
    </row>
    <row r="291" ht="12.75">
      <c r="F291" s="1"/>
    </row>
    <row r="292" ht="12.75">
      <c r="F292" s="1"/>
    </row>
    <row r="293" ht="12.75">
      <c r="F293" s="1"/>
    </row>
    <row r="294" ht="12.75">
      <c r="F294" s="1"/>
    </row>
    <row r="295" ht="12.75">
      <c r="F295" s="1"/>
    </row>
    <row r="296" ht="12.75">
      <c r="F296" s="1"/>
    </row>
    <row r="297" ht="12.75">
      <c r="F297" s="1"/>
    </row>
    <row r="298" ht="12.75">
      <c r="F298" s="1"/>
    </row>
    <row r="299" ht="12.75">
      <c r="F299" s="1"/>
    </row>
    <row r="300" ht="12.75">
      <c r="F300" s="1"/>
    </row>
    <row r="301" ht="12.75">
      <c r="F301" s="1"/>
    </row>
    <row r="302" ht="12.75">
      <c r="F302" s="1"/>
    </row>
    <row r="303" ht="12.75">
      <c r="F303" s="1"/>
    </row>
    <row r="304" ht="12.75">
      <c r="F304" s="1"/>
    </row>
    <row r="305" ht="12.75">
      <c r="F305" s="1"/>
    </row>
    <row r="306" ht="12.75">
      <c r="F306" s="1"/>
    </row>
    <row r="307" ht="12.75">
      <c r="F307" s="1"/>
    </row>
    <row r="308" ht="12.75">
      <c r="F308" s="1"/>
    </row>
    <row r="309" ht="12.75">
      <c r="F309" s="1"/>
    </row>
    <row r="310" ht="12.75">
      <c r="F310" s="1"/>
    </row>
    <row r="311" ht="12.75">
      <c r="F311" s="1"/>
    </row>
    <row r="312" ht="12.75">
      <c r="F312" s="1"/>
    </row>
    <row r="313" ht="12.75">
      <c r="F313" s="1"/>
    </row>
    <row r="314" ht="12.75">
      <c r="F314" s="1"/>
    </row>
    <row r="315" ht="12.75">
      <c r="F315" s="1"/>
    </row>
    <row r="316" ht="12.75">
      <c r="F316" s="1"/>
    </row>
    <row r="317" ht="12.75">
      <c r="F317" s="1"/>
    </row>
    <row r="318" ht="12.75">
      <c r="F318" s="1"/>
    </row>
    <row r="319" ht="12.75">
      <c r="F319" s="1"/>
    </row>
    <row r="320" ht="12.75">
      <c r="F320" s="1"/>
    </row>
    <row r="321" ht="12.75">
      <c r="F321" s="1"/>
    </row>
    <row r="322" ht="12.75">
      <c r="F322" s="1"/>
    </row>
    <row r="323" ht="12.75">
      <c r="F323" s="1"/>
    </row>
    <row r="324" ht="12.75">
      <c r="F324" s="1"/>
    </row>
    <row r="325" ht="12.75">
      <c r="F325" s="1"/>
    </row>
    <row r="326" ht="12.75">
      <c r="F326" s="1"/>
    </row>
    <row r="327" ht="12.75">
      <c r="F327" s="1"/>
    </row>
    <row r="328" ht="12.75">
      <c r="F328" s="1"/>
    </row>
    <row r="329" ht="12.75">
      <c r="F329" s="1"/>
    </row>
    <row r="330" ht="12.75">
      <c r="F330" s="1"/>
    </row>
    <row r="331" ht="12.75">
      <c r="F331" s="1"/>
    </row>
    <row r="332" ht="12.75">
      <c r="F332" s="1"/>
    </row>
    <row r="333" ht="12.75">
      <c r="F333" s="1"/>
    </row>
    <row r="334" ht="12.75">
      <c r="F334" s="1"/>
    </row>
    <row r="335" ht="12.75">
      <c r="F335" s="1"/>
    </row>
    <row r="336" ht="12.75">
      <c r="F336" s="1"/>
    </row>
    <row r="337" ht="12.75">
      <c r="F337" s="1"/>
    </row>
    <row r="338" ht="12.75">
      <c r="F338" s="1"/>
    </row>
    <row r="339" ht="12.75">
      <c r="F339" s="1"/>
    </row>
    <row r="340" ht="12.75">
      <c r="F340" s="1"/>
    </row>
    <row r="341" ht="12.75">
      <c r="F341" s="1"/>
    </row>
    <row r="342" ht="12.75">
      <c r="F342" s="1"/>
    </row>
    <row r="343" ht="12.75">
      <c r="F343" s="1"/>
    </row>
    <row r="344" ht="12.75">
      <c r="F344" s="1"/>
    </row>
    <row r="345" ht="12.75">
      <c r="F345" s="1"/>
    </row>
    <row r="346" ht="12.75">
      <c r="F346" s="1"/>
    </row>
    <row r="347" ht="12.75">
      <c r="F347" s="1"/>
    </row>
    <row r="348" ht="12.75">
      <c r="F348" s="1"/>
    </row>
    <row r="349" ht="12.75">
      <c r="F349" s="1"/>
    </row>
    <row r="350" ht="12.75">
      <c r="F350" s="1"/>
    </row>
    <row r="351" ht="12.75">
      <c r="F351" s="1"/>
    </row>
    <row r="352" ht="12.75">
      <c r="F352" s="1"/>
    </row>
    <row r="353" ht="12.75">
      <c r="F353" s="1"/>
    </row>
    <row r="354" ht="12.75">
      <c r="F354" s="1"/>
    </row>
    <row r="355" ht="12.75">
      <c r="F355" s="1"/>
    </row>
    <row r="356" ht="12.75">
      <c r="F356" s="1"/>
    </row>
    <row r="357" ht="12.75">
      <c r="F357" s="1"/>
    </row>
    <row r="358" ht="12.75">
      <c r="F358" s="1"/>
    </row>
    <row r="359" ht="12.75">
      <c r="F359" s="1"/>
    </row>
    <row r="360" ht="12.75">
      <c r="F360" s="1"/>
    </row>
    <row r="361" ht="12.75">
      <c r="F361" s="1"/>
    </row>
    <row r="362" ht="12.75">
      <c r="F362" s="1"/>
    </row>
    <row r="363" ht="12.75">
      <c r="F363" s="1"/>
    </row>
    <row r="364" ht="12.75">
      <c r="F364" s="1"/>
    </row>
    <row r="365" ht="12.75">
      <c r="F365" s="1"/>
    </row>
    <row r="366" ht="12.75">
      <c r="F366" s="1"/>
    </row>
    <row r="367" ht="12.75">
      <c r="F367" s="1"/>
    </row>
    <row r="368" ht="12.75">
      <c r="F368" s="1"/>
    </row>
    <row r="369" ht="12.75">
      <c r="F369" s="1"/>
    </row>
    <row r="370" ht="12.75">
      <c r="F370" s="1"/>
    </row>
    <row r="371" ht="12.75">
      <c r="F371" s="1"/>
    </row>
    <row r="372" ht="12.75">
      <c r="F372" s="1"/>
    </row>
    <row r="373" ht="12.75">
      <c r="F373" s="1"/>
    </row>
    <row r="374" ht="12.75">
      <c r="F374" s="1"/>
    </row>
    <row r="375" ht="12.75">
      <c r="F375" s="1"/>
    </row>
    <row r="376" ht="12.75">
      <c r="F376" s="1"/>
    </row>
    <row r="377" ht="12.75">
      <c r="F377" s="1"/>
    </row>
    <row r="378" ht="12.75">
      <c r="F378" s="1"/>
    </row>
    <row r="379" ht="12.75">
      <c r="F379" s="1"/>
    </row>
    <row r="380" ht="12.75">
      <c r="F380" s="1"/>
    </row>
    <row r="381" ht="12.75">
      <c r="F381" s="1"/>
    </row>
    <row r="382" ht="12.75">
      <c r="F382" s="1"/>
    </row>
    <row r="383" ht="12.75">
      <c r="F383" s="1"/>
    </row>
    <row r="384" ht="12.75">
      <c r="F384" s="1"/>
    </row>
    <row r="385" ht="12.75">
      <c r="F385" s="1"/>
    </row>
    <row r="386" ht="12.75">
      <c r="F386" s="1"/>
    </row>
    <row r="387" ht="12.75">
      <c r="F387" s="1"/>
    </row>
    <row r="388" ht="12.75">
      <c r="F388" s="1"/>
    </row>
    <row r="389" ht="12.75">
      <c r="F389" s="1"/>
    </row>
    <row r="390" ht="12.75">
      <c r="F390" s="1"/>
    </row>
    <row r="391" ht="12.75">
      <c r="F391" s="1"/>
    </row>
    <row r="392" ht="12.75">
      <c r="F392" s="1"/>
    </row>
    <row r="393" ht="12.75">
      <c r="F393" s="1"/>
    </row>
    <row r="394" ht="12.75">
      <c r="F394" s="1"/>
    </row>
    <row r="395" ht="12.75">
      <c r="F395" s="1"/>
    </row>
    <row r="396" ht="12.75">
      <c r="F396" s="1"/>
    </row>
    <row r="397" ht="12.75">
      <c r="F397" s="1"/>
    </row>
    <row r="398" ht="12.75">
      <c r="F398" s="1"/>
    </row>
    <row r="399" ht="12.75">
      <c r="F399" s="1"/>
    </row>
    <row r="400" ht="12.75">
      <c r="F400" s="1"/>
    </row>
    <row r="401" ht="12.75">
      <c r="F401" s="1"/>
    </row>
    <row r="402" ht="12.75">
      <c r="F402" s="1"/>
    </row>
    <row r="403" ht="12.75">
      <c r="F403" s="1"/>
    </row>
    <row r="404" ht="12.75">
      <c r="F404" s="1"/>
    </row>
    <row r="405" ht="12.75">
      <c r="F405" s="1"/>
    </row>
    <row r="406" ht="12.75">
      <c r="F406" s="1"/>
    </row>
    <row r="407" ht="12.75">
      <c r="F407" s="1"/>
    </row>
    <row r="408" ht="12.75">
      <c r="F408" s="1"/>
    </row>
    <row r="409" ht="12.75">
      <c r="F409" s="1"/>
    </row>
    <row r="410" ht="12.75">
      <c r="F410" s="1"/>
    </row>
    <row r="411" ht="12.75">
      <c r="F411" s="1"/>
    </row>
    <row r="412" ht="12.75">
      <c r="F412" s="1"/>
    </row>
    <row r="413" ht="12.75">
      <c r="F413" s="1"/>
    </row>
    <row r="414" ht="12.75">
      <c r="F414" s="1"/>
    </row>
    <row r="415" ht="12.75">
      <c r="F415" s="1"/>
    </row>
  </sheetData>
  <sheetProtection/>
  <mergeCells count="3">
    <mergeCell ref="A2:I2"/>
    <mergeCell ref="A3:I3"/>
    <mergeCell ref="A4:I4"/>
  </mergeCells>
  <printOptions/>
  <pageMargins left="0.984251968503937" right="0" top="0" bottom="0" header="0" footer="0"/>
  <pageSetup fitToHeight="2" horizontalDpi="360" verticalDpi="360" orientation="landscape" paperSize="9" r:id="rId1"/>
  <rowBreaks count="1" manualBreakCount="1">
    <brk id="3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2" width="7.00390625" style="7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3" bestFit="1" customWidth="1"/>
  </cols>
  <sheetData>
    <row r="1" spans="1:7" ht="6" customHeight="1">
      <c r="A1" s="185"/>
      <c r="B1" s="185"/>
      <c r="C1" s="30"/>
      <c r="D1" s="291"/>
      <c r="E1" s="291"/>
      <c r="F1" s="186"/>
      <c r="G1" s="30"/>
    </row>
    <row r="2" spans="1:7" ht="15">
      <c r="A2" s="287" t="str">
        <f>Startlist!A1</f>
        <v>54. Saaremaa Rally 2021</v>
      </c>
      <c r="B2" s="288"/>
      <c r="C2" s="288"/>
      <c r="D2" s="288"/>
      <c r="E2" s="288"/>
      <c r="F2" s="288"/>
      <c r="G2" s="288"/>
    </row>
    <row r="3" spans="1:7" ht="15">
      <c r="A3" s="287" t="str">
        <f>Startlist!$F2</f>
        <v>October 08-09, 2021</v>
      </c>
      <c r="B3" s="288"/>
      <c r="C3" s="288"/>
      <c r="D3" s="288"/>
      <c r="E3" s="288"/>
      <c r="F3" s="288"/>
      <c r="G3" s="288"/>
    </row>
    <row r="4" spans="1:7" ht="15">
      <c r="A4" s="287" t="str">
        <f>Startlist!$F3</f>
        <v>Saaremaa</v>
      </c>
      <c r="B4" s="288"/>
      <c r="C4" s="288"/>
      <c r="D4" s="288"/>
      <c r="E4" s="288"/>
      <c r="F4" s="288"/>
      <c r="G4" s="288"/>
    </row>
    <row r="5" spans="1:7" ht="12.75">
      <c r="A5" s="185"/>
      <c r="B5" s="185"/>
      <c r="C5" s="30"/>
      <c r="D5" s="30"/>
      <c r="E5" s="30"/>
      <c r="F5" s="186"/>
      <c r="G5" s="30"/>
    </row>
    <row r="6" spans="1:7" ht="15">
      <c r="A6" s="117" t="s">
        <v>2948</v>
      </c>
      <c r="B6" s="185"/>
      <c r="C6" s="30"/>
      <c r="D6" s="30"/>
      <c r="E6" s="30"/>
      <c r="F6" s="186"/>
      <c r="G6" s="30"/>
    </row>
    <row r="7" spans="1:7" ht="12.75">
      <c r="A7" s="11" t="s">
        <v>2942</v>
      </c>
      <c r="B7" s="8" t="s">
        <v>2927</v>
      </c>
      <c r="C7" s="9" t="s">
        <v>2928</v>
      </c>
      <c r="D7" s="10" t="s">
        <v>2929</v>
      </c>
      <c r="E7" s="9" t="s">
        <v>2931</v>
      </c>
      <c r="F7" s="9" t="s">
        <v>2947</v>
      </c>
      <c r="G7" s="25" t="s">
        <v>2950</v>
      </c>
    </row>
    <row r="8" spans="1:7" ht="15" customHeight="1" hidden="1">
      <c r="A8" s="5"/>
      <c r="B8" s="6"/>
      <c r="C8" s="4"/>
      <c r="D8" s="4"/>
      <c r="E8" s="4"/>
      <c r="F8" s="26"/>
      <c r="G8" s="32"/>
    </row>
    <row r="9" spans="1:7" ht="15" customHeight="1" hidden="1">
      <c r="A9" s="5"/>
      <c r="B9" s="6"/>
      <c r="C9" s="4"/>
      <c r="D9" s="4"/>
      <c r="E9" s="4"/>
      <c r="F9" s="26"/>
      <c r="G9" s="32"/>
    </row>
    <row r="10" spans="1:7" ht="15" customHeight="1" hidden="1">
      <c r="A10" s="5"/>
      <c r="B10" s="6"/>
      <c r="C10" s="4"/>
      <c r="D10" s="4"/>
      <c r="E10" s="4"/>
      <c r="F10" s="26"/>
      <c r="G10" s="32"/>
    </row>
    <row r="11" spans="1:7" ht="15" customHeight="1" hidden="1">
      <c r="A11" s="5"/>
      <c r="B11" s="6"/>
      <c r="C11" s="4"/>
      <c r="D11" s="4"/>
      <c r="E11" s="4"/>
      <c r="F11" s="26"/>
      <c r="G11" s="32"/>
    </row>
    <row r="12" spans="1:7" ht="15" customHeight="1">
      <c r="A12" s="5" t="s">
        <v>2490</v>
      </c>
      <c r="B12" s="6" t="s">
        <v>2985</v>
      </c>
      <c r="C12" s="4" t="s">
        <v>2655</v>
      </c>
      <c r="D12" s="4" t="s">
        <v>2656</v>
      </c>
      <c r="E12" s="4" t="s">
        <v>3264</v>
      </c>
      <c r="F12" s="26" t="s">
        <v>2112</v>
      </c>
      <c r="G12" s="32" t="s">
        <v>2491</v>
      </c>
    </row>
    <row r="13" spans="1:7" ht="15" customHeight="1">
      <c r="A13" s="5" t="s">
        <v>1788</v>
      </c>
      <c r="B13" s="6" t="s">
        <v>2985</v>
      </c>
      <c r="C13" s="4" t="s">
        <v>3261</v>
      </c>
      <c r="D13" s="4" t="s">
        <v>3262</v>
      </c>
      <c r="E13" s="4" t="s">
        <v>3264</v>
      </c>
      <c r="F13" s="26" t="s">
        <v>957</v>
      </c>
      <c r="G13" s="32" t="s">
        <v>1789</v>
      </c>
    </row>
    <row r="14" spans="1:7" ht="15" customHeight="1">
      <c r="A14" s="5" t="s">
        <v>1079</v>
      </c>
      <c r="B14" s="6" t="s">
        <v>2984</v>
      </c>
      <c r="C14" s="4" t="s">
        <v>2676</v>
      </c>
      <c r="D14" s="4" t="s">
        <v>2677</v>
      </c>
      <c r="E14" s="4" t="s">
        <v>2680</v>
      </c>
      <c r="F14" s="26" t="s">
        <v>899</v>
      </c>
      <c r="G14" s="32" t="s">
        <v>1080</v>
      </c>
    </row>
    <row r="15" spans="1:7" ht="15" customHeight="1">
      <c r="A15" s="5" t="s">
        <v>1790</v>
      </c>
      <c r="B15" s="6" t="s">
        <v>3006</v>
      </c>
      <c r="C15" s="4" t="s">
        <v>3020</v>
      </c>
      <c r="D15" s="4" t="s">
        <v>3369</v>
      </c>
      <c r="E15" s="4" t="s">
        <v>3013</v>
      </c>
      <c r="F15" s="26" t="s">
        <v>899</v>
      </c>
      <c r="G15" s="32" t="s">
        <v>1791</v>
      </c>
    </row>
    <row r="16" spans="1:7" ht="15" customHeight="1">
      <c r="A16" s="5" t="s">
        <v>1941</v>
      </c>
      <c r="B16" s="6" t="s">
        <v>3006</v>
      </c>
      <c r="C16" s="4" t="s">
        <v>3022</v>
      </c>
      <c r="D16" s="4" t="s">
        <v>3023</v>
      </c>
      <c r="E16" s="4" t="s">
        <v>3013</v>
      </c>
      <c r="F16" s="26" t="s">
        <v>957</v>
      </c>
      <c r="G16" s="32" t="s">
        <v>1942</v>
      </c>
    </row>
    <row r="17" spans="1:7" ht="15" customHeight="1">
      <c r="A17" s="5" t="s">
        <v>1792</v>
      </c>
      <c r="B17" s="6" t="s">
        <v>3025</v>
      </c>
      <c r="C17" s="4" t="s">
        <v>2692</v>
      </c>
      <c r="D17" s="4" t="s">
        <v>2693</v>
      </c>
      <c r="E17" s="4" t="s">
        <v>3027</v>
      </c>
      <c r="F17" s="26" t="s">
        <v>957</v>
      </c>
      <c r="G17" s="32" t="s">
        <v>1793</v>
      </c>
    </row>
    <row r="18" spans="1:7" ht="15" customHeight="1">
      <c r="A18" s="5" t="s">
        <v>1081</v>
      </c>
      <c r="B18" s="6" t="s">
        <v>2998</v>
      </c>
      <c r="C18" s="4" t="s">
        <v>3071</v>
      </c>
      <c r="D18" s="4" t="s">
        <v>3140</v>
      </c>
      <c r="E18" s="4" t="s">
        <v>2696</v>
      </c>
      <c r="F18" s="26" t="s">
        <v>899</v>
      </c>
      <c r="G18" s="32" t="s">
        <v>1082</v>
      </c>
    </row>
    <row r="19" spans="1:7" ht="15" customHeight="1">
      <c r="A19" s="5" t="s">
        <v>2090</v>
      </c>
      <c r="B19" s="6" t="s">
        <v>2998</v>
      </c>
      <c r="C19" s="4" t="s">
        <v>2698</v>
      </c>
      <c r="D19" s="4" t="s">
        <v>2699</v>
      </c>
      <c r="E19" s="4" t="s">
        <v>2696</v>
      </c>
      <c r="F19" s="26" t="s">
        <v>957</v>
      </c>
      <c r="G19" s="32" t="s">
        <v>2091</v>
      </c>
    </row>
    <row r="20" spans="1:7" ht="15" customHeight="1">
      <c r="A20" s="5" t="s">
        <v>1083</v>
      </c>
      <c r="B20" s="6" t="s">
        <v>2984</v>
      </c>
      <c r="C20" s="4" t="s">
        <v>2701</v>
      </c>
      <c r="D20" s="4" t="s">
        <v>2702</v>
      </c>
      <c r="E20" s="4" t="s">
        <v>2703</v>
      </c>
      <c r="F20" s="26" t="s">
        <v>956</v>
      </c>
      <c r="G20" s="32" t="s">
        <v>1084</v>
      </c>
    </row>
    <row r="21" spans="1:7" ht="15" customHeight="1">
      <c r="A21" s="5" t="s">
        <v>1085</v>
      </c>
      <c r="B21" s="6" t="s">
        <v>3057</v>
      </c>
      <c r="C21" s="4" t="s">
        <v>3064</v>
      </c>
      <c r="D21" s="4" t="s">
        <v>3164</v>
      </c>
      <c r="E21" s="4" t="s">
        <v>3065</v>
      </c>
      <c r="F21" s="26" t="s">
        <v>957</v>
      </c>
      <c r="G21" s="32" t="s">
        <v>1084</v>
      </c>
    </row>
    <row r="22" spans="1:7" ht="15" customHeight="1">
      <c r="A22" s="5" t="s">
        <v>2092</v>
      </c>
      <c r="B22" s="6" t="s">
        <v>3057</v>
      </c>
      <c r="C22" s="4" t="s">
        <v>3208</v>
      </c>
      <c r="D22" s="4" t="s">
        <v>2710</v>
      </c>
      <c r="E22" s="4" t="s">
        <v>3206</v>
      </c>
      <c r="F22" s="26" t="s">
        <v>1105</v>
      </c>
      <c r="G22" s="32" t="s">
        <v>2091</v>
      </c>
    </row>
    <row r="23" spans="1:7" ht="15" customHeight="1">
      <c r="A23" s="5" t="s">
        <v>2500</v>
      </c>
      <c r="B23" s="6" t="s">
        <v>3057</v>
      </c>
      <c r="C23" s="4" t="s">
        <v>3098</v>
      </c>
      <c r="D23" s="4" t="s">
        <v>3099</v>
      </c>
      <c r="E23" s="4" t="s">
        <v>3100</v>
      </c>
      <c r="F23" s="26" t="s">
        <v>957</v>
      </c>
      <c r="G23" s="32" t="s">
        <v>2499</v>
      </c>
    </row>
    <row r="24" spans="1:7" ht="15" customHeight="1">
      <c r="A24" s="5" t="s">
        <v>1106</v>
      </c>
      <c r="B24" s="6" t="s">
        <v>3006</v>
      </c>
      <c r="C24" s="4" t="s">
        <v>3179</v>
      </c>
      <c r="D24" s="4" t="s">
        <v>3180</v>
      </c>
      <c r="E24" s="4" t="s">
        <v>3013</v>
      </c>
      <c r="F24" s="26" t="s">
        <v>1105</v>
      </c>
      <c r="G24" s="32" t="s">
        <v>1082</v>
      </c>
    </row>
    <row r="25" spans="1:7" ht="15" customHeight="1">
      <c r="A25" s="5" t="s">
        <v>1794</v>
      </c>
      <c r="B25" s="6" t="s">
        <v>3006</v>
      </c>
      <c r="C25" s="4" t="s">
        <v>3045</v>
      </c>
      <c r="D25" s="4" t="s">
        <v>3046</v>
      </c>
      <c r="E25" s="4" t="s">
        <v>3367</v>
      </c>
      <c r="F25" s="26" t="s">
        <v>1105</v>
      </c>
      <c r="G25" s="32" t="s">
        <v>1791</v>
      </c>
    </row>
    <row r="26" spans="1:7" ht="15" customHeight="1">
      <c r="A26" s="5" t="s">
        <v>1795</v>
      </c>
      <c r="B26" s="6" t="s">
        <v>3006</v>
      </c>
      <c r="C26" s="4" t="s">
        <v>2712</v>
      </c>
      <c r="D26" s="4" t="s">
        <v>2713</v>
      </c>
      <c r="E26" s="4" t="s">
        <v>2715</v>
      </c>
      <c r="F26" s="26" t="s">
        <v>956</v>
      </c>
      <c r="G26" s="32" t="s">
        <v>1796</v>
      </c>
    </row>
    <row r="27" spans="1:7" ht="15" customHeight="1">
      <c r="A27" s="5" t="s">
        <v>1797</v>
      </c>
      <c r="B27" s="6" t="s">
        <v>2984</v>
      </c>
      <c r="C27" s="4" t="s">
        <v>3291</v>
      </c>
      <c r="D27" s="4" t="s">
        <v>3292</v>
      </c>
      <c r="E27" s="4" t="s">
        <v>3013</v>
      </c>
      <c r="F27" s="26" t="s">
        <v>1748</v>
      </c>
      <c r="G27" s="32" t="s">
        <v>1798</v>
      </c>
    </row>
    <row r="28" spans="1:7" ht="15" customHeight="1">
      <c r="A28" s="5" t="s">
        <v>2498</v>
      </c>
      <c r="B28" s="6" t="s">
        <v>3025</v>
      </c>
      <c r="C28" s="4" t="s">
        <v>2716</v>
      </c>
      <c r="D28" s="4" t="s">
        <v>2717</v>
      </c>
      <c r="E28" s="4" t="s">
        <v>3027</v>
      </c>
      <c r="F28" s="26" t="s">
        <v>957</v>
      </c>
      <c r="G28" s="32" t="s">
        <v>2499</v>
      </c>
    </row>
    <row r="29" spans="1:7" ht="15" customHeight="1">
      <c r="A29" s="5" t="s">
        <v>2094</v>
      </c>
      <c r="B29" s="6" t="s">
        <v>3025</v>
      </c>
      <c r="C29" s="4" t="s">
        <v>2726</v>
      </c>
      <c r="D29" s="4" t="s">
        <v>2727</v>
      </c>
      <c r="E29" s="4" t="s">
        <v>3027</v>
      </c>
      <c r="F29" s="26" t="s">
        <v>957</v>
      </c>
      <c r="G29" s="32" t="s">
        <v>2093</v>
      </c>
    </row>
    <row r="30" spans="1:7" ht="15" customHeight="1">
      <c r="A30" s="5" t="s">
        <v>2493</v>
      </c>
      <c r="B30" s="6" t="s">
        <v>3025</v>
      </c>
      <c r="C30" s="4" t="s">
        <v>2730</v>
      </c>
      <c r="D30" s="4" t="s">
        <v>2731</v>
      </c>
      <c r="E30" s="4" t="s">
        <v>3051</v>
      </c>
      <c r="F30" s="26" t="s">
        <v>1823</v>
      </c>
      <c r="G30" s="32" t="s">
        <v>2494</v>
      </c>
    </row>
    <row r="31" spans="1:7" ht="15" customHeight="1">
      <c r="A31" s="5" t="s">
        <v>1799</v>
      </c>
      <c r="B31" s="6" t="s">
        <v>3025</v>
      </c>
      <c r="C31" s="4" t="s">
        <v>2733</v>
      </c>
      <c r="D31" s="4" t="s">
        <v>2734</v>
      </c>
      <c r="E31" s="4" t="s">
        <v>2736</v>
      </c>
      <c r="F31" s="26" t="s">
        <v>899</v>
      </c>
      <c r="G31" s="32" t="s">
        <v>1793</v>
      </c>
    </row>
    <row r="32" spans="1:7" ht="15" customHeight="1">
      <c r="A32" s="5" t="s">
        <v>1800</v>
      </c>
      <c r="B32" s="6" t="s">
        <v>3025</v>
      </c>
      <c r="C32" s="4" t="s">
        <v>3173</v>
      </c>
      <c r="D32" s="4" t="s">
        <v>3174</v>
      </c>
      <c r="E32" s="4" t="s">
        <v>3175</v>
      </c>
      <c r="F32" s="26" t="s">
        <v>958</v>
      </c>
      <c r="G32" s="32" t="s">
        <v>1801</v>
      </c>
    </row>
    <row r="33" spans="1:7" ht="15" customHeight="1">
      <c r="A33" s="5" t="s">
        <v>1802</v>
      </c>
      <c r="B33" s="6" t="s">
        <v>3006</v>
      </c>
      <c r="C33" s="4" t="s">
        <v>2741</v>
      </c>
      <c r="D33" s="4" t="s">
        <v>2742</v>
      </c>
      <c r="E33" s="4" t="s">
        <v>3042</v>
      </c>
      <c r="F33" s="26" t="s">
        <v>1267</v>
      </c>
      <c r="G33" s="32" t="s">
        <v>1798</v>
      </c>
    </row>
    <row r="34" spans="1:7" ht="15" customHeight="1">
      <c r="A34" s="5" t="s">
        <v>1803</v>
      </c>
      <c r="B34" s="6" t="s">
        <v>3057</v>
      </c>
      <c r="C34" s="4" t="s">
        <v>2744</v>
      </c>
      <c r="D34" s="4" t="s">
        <v>2745</v>
      </c>
      <c r="E34" s="4" t="s">
        <v>3065</v>
      </c>
      <c r="F34" s="26" t="s">
        <v>899</v>
      </c>
      <c r="G34" s="32" t="s">
        <v>1798</v>
      </c>
    </row>
    <row r="35" spans="1:7" ht="15" customHeight="1">
      <c r="A35" s="5" t="s">
        <v>1804</v>
      </c>
      <c r="B35" s="6" t="s">
        <v>3059</v>
      </c>
      <c r="C35" s="4" t="s">
        <v>3155</v>
      </c>
      <c r="D35" s="4" t="s">
        <v>3156</v>
      </c>
      <c r="E35" s="4" t="s">
        <v>3084</v>
      </c>
      <c r="F35" s="26" t="s">
        <v>1822</v>
      </c>
      <c r="G35" s="32" t="s">
        <v>1796</v>
      </c>
    </row>
    <row r="36" spans="1:7" ht="15" customHeight="1">
      <c r="A36" s="5" t="s">
        <v>1805</v>
      </c>
      <c r="B36" s="6" t="s">
        <v>3059</v>
      </c>
      <c r="C36" s="4" t="s">
        <v>3214</v>
      </c>
      <c r="D36" s="4" t="s">
        <v>3215</v>
      </c>
      <c r="E36" s="4" t="s">
        <v>2749</v>
      </c>
      <c r="F36" s="26" t="s">
        <v>958</v>
      </c>
      <c r="G36" s="32" t="s">
        <v>1789</v>
      </c>
    </row>
    <row r="37" spans="1:7" ht="15" customHeight="1">
      <c r="A37" s="5" t="s">
        <v>1086</v>
      </c>
      <c r="B37" s="6" t="s">
        <v>3057</v>
      </c>
      <c r="C37" s="4" t="s">
        <v>3204</v>
      </c>
      <c r="D37" s="4" t="s">
        <v>3205</v>
      </c>
      <c r="E37" s="4" t="s">
        <v>3206</v>
      </c>
      <c r="F37" s="26" t="s">
        <v>958</v>
      </c>
      <c r="G37" s="32" t="s">
        <v>1084</v>
      </c>
    </row>
    <row r="38" spans="1:7" ht="15" customHeight="1">
      <c r="A38" s="5" t="s">
        <v>1806</v>
      </c>
      <c r="B38" s="6" t="s">
        <v>3057</v>
      </c>
      <c r="C38" s="4" t="s">
        <v>2750</v>
      </c>
      <c r="D38" s="4" t="s">
        <v>2751</v>
      </c>
      <c r="E38" s="4" t="s">
        <v>3184</v>
      </c>
      <c r="F38" s="26" t="s">
        <v>1823</v>
      </c>
      <c r="G38" s="32" t="s">
        <v>1807</v>
      </c>
    </row>
    <row r="39" spans="1:7" ht="15" customHeight="1">
      <c r="A39" s="5" t="s">
        <v>1808</v>
      </c>
      <c r="B39" s="6" t="s">
        <v>3025</v>
      </c>
      <c r="C39" s="4" t="s">
        <v>2757</v>
      </c>
      <c r="D39" s="4" t="s">
        <v>2758</v>
      </c>
      <c r="E39" s="4" t="s">
        <v>3027</v>
      </c>
      <c r="F39" s="26" t="s">
        <v>957</v>
      </c>
      <c r="G39" s="32" t="s">
        <v>1789</v>
      </c>
    </row>
    <row r="40" spans="1:7" ht="15" customHeight="1">
      <c r="A40" s="5" t="s">
        <v>1809</v>
      </c>
      <c r="B40" s="6" t="s">
        <v>3059</v>
      </c>
      <c r="C40" s="4" t="s">
        <v>2759</v>
      </c>
      <c r="D40" s="4" t="s">
        <v>2760</v>
      </c>
      <c r="E40" s="4" t="s">
        <v>2762</v>
      </c>
      <c r="F40" s="26" t="s">
        <v>957</v>
      </c>
      <c r="G40" s="32" t="s">
        <v>1791</v>
      </c>
    </row>
    <row r="41" spans="1:7" ht="15" customHeight="1">
      <c r="A41" s="5" t="s">
        <v>1810</v>
      </c>
      <c r="B41" s="6" t="s">
        <v>3025</v>
      </c>
      <c r="C41" s="4" t="s">
        <v>3086</v>
      </c>
      <c r="D41" s="4" t="s">
        <v>3087</v>
      </c>
      <c r="E41" s="4" t="s">
        <v>3053</v>
      </c>
      <c r="F41" s="26" t="s">
        <v>1757</v>
      </c>
      <c r="G41" s="32" t="s">
        <v>1801</v>
      </c>
    </row>
    <row r="42" spans="1:7" ht="15" customHeight="1">
      <c r="A42" s="5" t="s">
        <v>2095</v>
      </c>
      <c r="B42" s="6" t="s">
        <v>3057</v>
      </c>
      <c r="C42" s="4" t="s">
        <v>2779</v>
      </c>
      <c r="D42" s="4" t="s">
        <v>2780</v>
      </c>
      <c r="E42" s="4" t="s">
        <v>2782</v>
      </c>
      <c r="F42" s="26" t="s">
        <v>899</v>
      </c>
      <c r="G42" s="32" t="s">
        <v>2093</v>
      </c>
    </row>
    <row r="43" spans="1:7" ht="15" customHeight="1">
      <c r="A43" s="5" t="s">
        <v>1811</v>
      </c>
      <c r="B43" s="6" t="s">
        <v>3059</v>
      </c>
      <c r="C43" s="4" t="s">
        <v>2790</v>
      </c>
      <c r="D43" s="4" t="s">
        <v>2791</v>
      </c>
      <c r="E43" s="4" t="s">
        <v>3084</v>
      </c>
      <c r="F43" s="26" t="s">
        <v>899</v>
      </c>
      <c r="G43" s="32" t="s">
        <v>1812</v>
      </c>
    </row>
    <row r="44" spans="1:7" ht="15" customHeight="1">
      <c r="A44" s="5" t="s">
        <v>1813</v>
      </c>
      <c r="B44" s="6" t="s">
        <v>3057</v>
      </c>
      <c r="C44" s="4" t="s">
        <v>3167</v>
      </c>
      <c r="D44" s="4" t="s">
        <v>3168</v>
      </c>
      <c r="E44" s="4" t="s">
        <v>3065</v>
      </c>
      <c r="F44" s="26" t="s">
        <v>957</v>
      </c>
      <c r="G44" s="32" t="s">
        <v>1814</v>
      </c>
    </row>
    <row r="45" spans="1:7" ht="15" customHeight="1">
      <c r="A45" s="5" t="s">
        <v>1815</v>
      </c>
      <c r="B45" s="6" t="s">
        <v>3057</v>
      </c>
      <c r="C45" s="4" t="s">
        <v>2808</v>
      </c>
      <c r="D45" s="4" t="s">
        <v>2809</v>
      </c>
      <c r="E45" s="4" t="s">
        <v>3184</v>
      </c>
      <c r="F45" s="26" t="s">
        <v>957</v>
      </c>
      <c r="G45" s="32" t="s">
        <v>1793</v>
      </c>
    </row>
    <row r="46" spans="1:7" ht="15" customHeight="1">
      <c r="A46" s="5" t="s">
        <v>2492</v>
      </c>
      <c r="B46" s="6" t="s">
        <v>3057</v>
      </c>
      <c r="C46" s="4" t="s">
        <v>3316</v>
      </c>
      <c r="D46" s="4" t="s">
        <v>3317</v>
      </c>
      <c r="E46" s="4" t="s">
        <v>3206</v>
      </c>
      <c r="F46" s="26" t="s">
        <v>899</v>
      </c>
      <c r="G46" s="32" t="s">
        <v>2491</v>
      </c>
    </row>
    <row r="47" spans="1:7" ht="15" customHeight="1">
      <c r="A47" s="5" t="s">
        <v>1816</v>
      </c>
      <c r="B47" s="6" t="s">
        <v>3025</v>
      </c>
      <c r="C47" s="4" t="s">
        <v>2821</v>
      </c>
      <c r="D47" s="4" t="s">
        <v>2822</v>
      </c>
      <c r="E47" s="4" t="s">
        <v>3296</v>
      </c>
      <c r="F47" s="26" t="s">
        <v>1757</v>
      </c>
      <c r="G47" s="32" t="s">
        <v>1789</v>
      </c>
    </row>
    <row r="48" spans="1:7" ht="15" customHeight="1">
      <c r="A48" s="5" t="s">
        <v>2495</v>
      </c>
      <c r="B48" s="6" t="s">
        <v>3057</v>
      </c>
      <c r="C48" s="4" t="s">
        <v>2838</v>
      </c>
      <c r="D48" s="4" t="s">
        <v>2839</v>
      </c>
      <c r="E48" s="4" t="s">
        <v>3084</v>
      </c>
      <c r="F48" s="26" t="s">
        <v>1267</v>
      </c>
      <c r="G48" s="32" t="s">
        <v>2494</v>
      </c>
    </row>
    <row r="49" spans="1:7" ht="15" customHeight="1">
      <c r="A49" s="5" t="s">
        <v>2096</v>
      </c>
      <c r="B49" s="6" t="s">
        <v>3057</v>
      </c>
      <c r="C49" s="4" t="s">
        <v>2848</v>
      </c>
      <c r="D49" s="4" t="s">
        <v>2849</v>
      </c>
      <c r="E49" s="4" t="s">
        <v>3065</v>
      </c>
      <c r="F49" s="26" t="s">
        <v>899</v>
      </c>
      <c r="G49" s="32" t="s">
        <v>2097</v>
      </c>
    </row>
    <row r="50" spans="1:7" ht="15" customHeight="1">
      <c r="A50" s="5" t="s">
        <v>1817</v>
      </c>
      <c r="B50" s="6" t="s">
        <v>3025</v>
      </c>
      <c r="C50" s="4" t="s">
        <v>2856</v>
      </c>
      <c r="D50" s="4" t="s">
        <v>2857</v>
      </c>
      <c r="E50" s="4" t="s">
        <v>3309</v>
      </c>
      <c r="F50" s="26" t="s">
        <v>957</v>
      </c>
      <c r="G50" s="32" t="s">
        <v>1789</v>
      </c>
    </row>
    <row r="51" spans="1:7" ht="15" customHeight="1">
      <c r="A51" s="5" t="s">
        <v>1818</v>
      </c>
      <c r="B51" s="6" t="s">
        <v>3059</v>
      </c>
      <c r="C51" s="4" t="s">
        <v>2862</v>
      </c>
      <c r="D51" s="4" t="s">
        <v>2863</v>
      </c>
      <c r="E51" s="4" t="s">
        <v>2787</v>
      </c>
      <c r="F51" s="26" t="s">
        <v>1822</v>
      </c>
      <c r="G51" s="32" t="s">
        <v>1819</v>
      </c>
    </row>
    <row r="52" spans="1:7" ht="15" customHeight="1">
      <c r="A52" s="5" t="s">
        <v>2501</v>
      </c>
      <c r="B52" s="6" t="s">
        <v>3217</v>
      </c>
      <c r="C52" s="4" t="s">
        <v>3231</v>
      </c>
      <c r="D52" s="4" t="s">
        <v>3343</v>
      </c>
      <c r="E52" s="4" t="s">
        <v>3322</v>
      </c>
      <c r="F52" s="26" t="s">
        <v>899</v>
      </c>
      <c r="G52" s="32" t="s">
        <v>2087</v>
      </c>
    </row>
    <row r="53" spans="1:7" ht="15" customHeight="1">
      <c r="A53" s="5" t="s">
        <v>1087</v>
      </c>
      <c r="B53" s="6" t="s">
        <v>3217</v>
      </c>
      <c r="C53" s="4" t="s">
        <v>3236</v>
      </c>
      <c r="D53" s="4" t="s">
        <v>3349</v>
      </c>
      <c r="E53" s="4" t="s">
        <v>3330</v>
      </c>
      <c r="F53" s="26" t="s">
        <v>957</v>
      </c>
      <c r="G53" s="32" t="s">
        <v>1084</v>
      </c>
    </row>
    <row r="54" spans="1:7" ht="15" customHeight="1">
      <c r="A54" s="5" t="s">
        <v>1820</v>
      </c>
      <c r="B54" s="6" t="s">
        <v>3217</v>
      </c>
      <c r="C54" s="4" t="s">
        <v>2882</v>
      </c>
      <c r="D54" s="4" t="s">
        <v>3375</v>
      </c>
      <c r="E54" s="4" t="s">
        <v>3322</v>
      </c>
      <c r="F54" s="26" t="s">
        <v>899</v>
      </c>
      <c r="G54" s="32" t="s">
        <v>1793</v>
      </c>
    </row>
    <row r="55" spans="1:7" ht="15" customHeight="1">
      <c r="A55" s="5" t="s">
        <v>2496</v>
      </c>
      <c r="B55" s="6" t="s">
        <v>3217</v>
      </c>
      <c r="C55" s="4" t="s">
        <v>2883</v>
      </c>
      <c r="D55" s="4" t="s">
        <v>2884</v>
      </c>
      <c r="E55" s="4" t="s">
        <v>2885</v>
      </c>
      <c r="F55" s="26" t="s">
        <v>958</v>
      </c>
      <c r="G55" s="32" t="s">
        <v>2497</v>
      </c>
    </row>
    <row r="56" spans="1:7" ht="15" customHeight="1">
      <c r="A56" s="5" t="s">
        <v>2098</v>
      </c>
      <c r="B56" s="6" t="s">
        <v>3217</v>
      </c>
      <c r="C56" s="4" t="s">
        <v>2890</v>
      </c>
      <c r="D56" s="4" t="s">
        <v>2891</v>
      </c>
      <c r="E56" s="4" t="s">
        <v>3322</v>
      </c>
      <c r="F56" s="26" t="s">
        <v>1823</v>
      </c>
      <c r="G56" s="32" t="s">
        <v>2091</v>
      </c>
    </row>
    <row r="57" spans="1:7" ht="15" customHeight="1">
      <c r="A57" s="5" t="s">
        <v>1821</v>
      </c>
      <c r="B57" s="6" t="s">
        <v>2984</v>
      </c>
      <c r="C57" s="4" t="s">
        <v>3351</v>
      </c>
      <c r="D57" s="4" t="s">
        <v>3352</v>
      </c>
      <c r="E57" s="4" t="s">
        <v>3308</v>
      </c>
      <c r="F57" s="26" t="s">
        <v>1823</v>
      </c>
      <c r="G57" s="32" t="s">
        <v>1789</v>
      </c>
    </row>
  </sheetData>
  <sheetProtection/>
  <mergeCells count="4">
    <mergeCell ref="A4:G4"/>
    <mergeCell ref="D1:E1"/>
    <mergeCell ref="A2:G2"/>
    <mergeCell ref="A3:G3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.7109375" style="1" customWidth="1"/>
    <col min="2" max="2" width="7.00390625" style="1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5.28125" style="0" bestFit="1" customWidth="1"/>
    <col min="8" max="8" width="9.421875" style="0" customWidth="1"/>
    <col min="9" max="9" width="12.28125" style="0" customWidth="1"/>
  </cols>
  <sheetData>
    <row r="1" spans="1:9" ht="6.75" customHeight="1">
      <c r="A1" s="155"/>
      <c r="B1" s="155"/>
      <c r="C1" s="30"/>
      <c r="D1" s="30"/>
      <c r="E1" s="30"/>
      <c r="F1" s="30"/>
      <c r="G1" s="30"/>
      <c r="H1" s="30"/>
      <c r="I1" s="30"/>
    </row>
    <row r="2" spans="1:9" ht="15">
      <c r="A2" s="287" t="str">
        <f>Startlist!A1</f>
        <v>54. Saaremaa Rally 2021</v>
      </c>
      <c r="B2" s="288"/>
      <c r="C2" s="288"/>
      <c r="D2" s="288"/>
      <c r="E2" s="288"/>
      <c r="F2" s="288"/>
      <c r="G2" s="288"/>
      <c r="H2" s="288"/>
      <c r="I2" s="288"/>
    </row>
    <row r="3" spans="1:9" ht="15">
      <c r="A3" s="287" t="str">
        <f>Startlist!$F2</f>
        <v>October 08-09, 2021</v>
      </c>
      <c r="B3" s="288"/>
      <c r="C3" s="288"/>
      <c r="D3" s="288"/>
      <c r="E3" s="288"/>
      <c r="F3" s="288"/>
      <c r="G3" s="288"/>
      <c r="H3" s="288"/>
      <c r="I3" s="288"/>
    </row>
    <row r="4" spans="1:9" ht="12.75">
      <c r="A4" s="292" t="str">
        <f>Startlist!$F3</f>
        <v>Saaremaa</v>
      </c>
      <c r="B4" s="293"/>
      <c r="C4" s="293"/>
      <c r="D4" s="293"/>
      <c r="E4" s="293"/>
      <c r="F4" s="293"/>
      <c r="G4" s="293"/>
      <c r="H4" s="293"/>
      <c r="I4" s="293"/>
    </row>
    <row r="5" spans="1:9" ht="12.75">
      <c r="A5" s="155"/>
      <c r="B5" s="155"/>
      <c r="C5" s="30"/>
      <c r="D5" s="30"/>
      <c r="E5" s="30"/>
      <c r="F5" s="30"/>
      <c r="G5" s="30"/>
      <c r="H5" s="30"/>
      <c r="I5" s="30"/>
    </row>
    <row r="6" spans="1:9" ht="15">
      <c r="A6" s="117" t="s">
        <v>2949</v>
      </c>
      <c r="B6" s="155"/>
      <c r="C6" s="30"/>
      <c r="D6" s="30"/>
      <c r="E6" s="30"/>
      <c r="F6" s="30"/>
      <c r="G6" s="30"/>
      <c r="H6" s="30"/>
      <c r="I6" s="30"/>
    </row>
    <row r="7" spans="1:9" ht="12" customHeight="1">
      <c r="A7" s="11" t="s">
        <v>2942</v>
      </c>
      <c r="B7" s="8" t="s">
        <v>2927</v>
      </c>
      <c r="C7" s="9" t="s">
        <v>2928</v>
      </c>
      <c r="D7" s="10" t="s">
        <v>2929</v>
      </c>
      <c r="E7" s="10" t="s">
        <v>2931</v>
      </c>
      <c r="F7" s="9" t="s">
        <v>2945</v>
      </c>
      <c r="G7" s="9" t="s">
        <v>2946</v>
      </c>
      <c r="H7" s="12" t="s">
        <v>2943</v>
      </c>
      <c r="I7" s="13" t="s">
        <v>2944</v>
      </c>
    </row>
    <row r="8" spans="1:10" ht="15" customHeight="1" hidden="1">
      <c r="A8" s="31"/>
      <c r="B8" s="27"/>
      <c r="C8" s="28"/>
      <c r="D8" s="28"/>
      <c r="E8" s="28"/>
      <c r="F8" s="28"/>
      <c r="G8" s="28"/>
      <c r="H8" s="35"/>
      <c r="I8" s="36"/>
      <c r="J8" s="52"/>
    </row>
    <row r="9" spans="1:10" ht="15" customHeight="1" hidden="1">
      <c r="A9" s="31"/>
      <c r="B9" s="27"/>
      <c r="C9" s="28"/>
      <c r="D9" s="28"/>
      <c r="E9" s="28"/>
      <c r="F9" s="28"/>
      <c r="G9" s="28"/>
      <c r="H9" s="35"/>
      <c r="I9" s="36"/>
      <c r="J9" s="52"/>
    </row>
    <row r="10" spans="1:10" ht="15" customHeight="1" hidden="1">
      <c r="A10" s="31"/>
      <c r="B10" s="27"/>
      <c r="C10" s="28"/>
      <c r="D10" s="28"/>
      <c r="E10" s="28"/>
      <c r="F10" s="28"/>
      <c r="G10" s="28"/>
      <c r="H10" s="35"/>
      <c r="I10" s="36"/>
      <c r="J10" s="52"/>
    </row>
    <row r="11" spans="1:10" ht="15" customHeight="1">
      <c r="A11" s="31">
        <v>117</v>
      </c>
      <c r="B11" s="27" t="s">
        <v>3025</v>
      </c>
      <c r="C11" s="28" t="s">
        <v>2853</v>
      </c>
      <c r="D11" s="28" t="s">
        <v>2854</v>
      </c>
      <c r="E11" s="28" t="s">
        <v>2736</v>
      </c>
      <c r="F11" s="28" t="s">
        <v>855</v>
      </c>
      <c r="G11" s="28" t="s">
        <v>779</v>
      </c>
      <c r="H11" s="35" t="s">
        <v>780</v>
      </c>
      <c r="I11" s="36" t="s">
        <v>780</v>
      </c>
      <c r="J11" s="52"/>
    </row>
    <row r="12" spans="1:10" ht="15" customHeight="1">
      <c r="A12" s="31">
        <v>50</v>
      </c>
      <c r="B12" s="27" t="s">
        <v>3006</v>
      </c>
      <c r="C12" s="28" t="s">
        <v>2724</v>
      </c>
      <c r="D12" s="28" t="s">
        <v>2725</v>
      </c>
      <c r="E12" s="28" t="s">
        <v>3013</v>
      </c>
      <c r="F12" s="28" t="s">
        <v>859</v>
      </c>
      <c r="G12" s="28" t="s">
        <v>779</v>
      </c>
      <c r="H12" s="35" t="s">
        <v>780</v>
      </c>
      <c r="I12" s="36" t="s">
        <v>780</v>
      </c>
      <c r="J12" s="52"/>
    </row>
    <row r="13" spans="1:10" ht="15" customHeight="1">
      <c r="A13" s="31">
        <v>116</v>
      </c>
      <c r="B13" s="27" t="s">
        <v>3025</v>
      </c>
      <c r="C13" s="28" t="s">
        <v>2851</v>
      </c>
      <c r="D13" s="28" t="s">
        <v>3354</v>
      </c>
      <c r="E13" s="28" t="s">
        <v>3309</v>
      </c>
      <c r="F13" s="28" t="s">
        <v>778</v>
      </c>
      <c r="G13" s="28" t="s">
        <v>779</v>
      </c>
      <c r="H13" s="35" t="s">
        <v>780</v>
      </c>
      <c r="I13" s="36" t="s">
        <v>780</v>
      </c>
      <c r="J13" s="52"/>
    </row>
    <row r="14" spans="1:10" ht="15" customHeight="1">
      <c r="A14" s="31" t="s">
        <v>351</v>
      </c>
      <c r="B14" s="27" t="s">
        <v>2985</v>
      </c>
      <c r="C14" s="28" t="s">
        <v>2965</v>
      </c>
      <c r="D14" s="28" t="s">
        <v>3266</v>
      </c>
      <c r="E14" s="28" t="s">
        <v>2664</v>
      </c>
      <c r="F14" s="28" t="s">
        <v>352</v>
      </c>
      <c r="G14" s="28" t="s">
        <v>353</v>
      </c>
      <c r="H14" s="35" t="s">
        <v>46</v>
      </c>
      <c r="I14" s="36" t="s">
        <v>46</v>
      </c>
      <c r="J14" s="52"/>
    </row>
    <row r="15" spans="1:10" ht="15" customHeight="1">
      <c r="A15" s="31" t="s">
        <v>354</v>
      </c>
      <c r="B15" s="27" t="s">
        <v>3006</v>
      </c>
      <c r="C15" s="28" t="s">
        <v>2737</v>
      </c>
      <c r="D15" s="28" t="s">
        <v>2738</v>
      </c>
      <c r="E15" s="28" t="s">
        <v>3278</v>
      </c>
      <c r="F15" s="28" t="s">
        <v>355</v>
      </c>
      <c r="G15" s="28" t="s">
        <v>356</v>
      </c>
      <c r="H15" s="35" t="s">
        <v>109</v>
      </c>
      <c r="I15" s="36" t="s">
        <v>109</v>
      </c>
      <c r="J15" s="52"/>
    </row>
    <row r="16" spans="1:10" ht="15" customHeight="1">
      <c r="A16" s="31" t="s">
        <v>1785</v>
      </c>
      <c r="B16" s="27" t="s">
        <v>3057</v>
      </c>
      <c r="C16" s="28" t="s">
        <v>3068</v>
      </c>
      <c r="D16" s="28" t="s">
        <v>3069</v>
      </c>
      <c r="E16" s="28" t="s">
        <v>3065</v>
      </c>
      <c r="F16" s="28" t="s">
        <v>1786</v>
      </c>
      <c r="G16" s="28" t="s">
        <v>1787</v>
      </c>
      <c r="H16" s="35" t="s">
        <v>1727</v>
      </c>
      <c r="I16" s="36" t="s">
        <v>1727</v>
      </c>
      <c r="J16" s="52"/>
    </row>
    <row r="17" spans="1:10" ht="15" customHeight="1">
      <c r="A17" s="31" t="s">
        <v>357</v>
      </c>
      <c r="B17" s="27" t="s">
        <v>3059</v>
      </c>
      <c r="C17" s="28" t="s">
        <v>2754</v>
      </c>
      <c r="D17" s="28" t="s">
        <v>2755</v>
      </c>
      <c r="E17" s="28" t="s">
        <v>2756</v>
      </c>
      <c r="F17" s="28" t="s">
        <v>352</v>
      </c>
      <c r="G17" s="28" t="s">
        <v>358</v>
      </c>
      <c r="H17" s="35" t="s">
        <v>359</v>
      </c>
      <c r="I17" s="36" t="s">
        <v>359</v>
      </c>
      <c r="J17" s="52"/>
    </row>
    <row r="18" spans="1:10" ht="15" customHeight="1">
      <c r="A18" s="268" t="s">
        <v>2078</v>
      </c>
      <c r="B18" s="269" t="s">
        <v>3057</v>
      </c>
      <c r="C18" s="270" t="s">
        <v>3316</v>
      </c>
      <c r="D18" s="270" t="s">
        <v>3317</v>
      </c>
      <c r="E18" s="270" t="s">
        <v>3206</v>
      </c>
      <c r="F18" s="270" t="s">
        <v>2079</v>
      </c>
      <c r="G18" s="270" t="s">
        <v>358</v>
      </c>
      <c r="H18" s="271" t="s">
        <v>359</v>
      </c>
      <c r="I18" s="263" t="s">
        <v>359</v>
      </c>
      <c r="J18" s="52"/>
    </row>
    <row r="19" spans="1:10" ht="15" customHeight="1">
      <c r="A19" s="268" t="s">
        <v>2080</v>
      </c>
      <c r="B19" s="269" t="s">
        <v>3025</v>
      </c>
      <c r="C19" s="270" t="s">
        <v>2829</v>
      </c>
      <c r="D19" s="270" t="s">
        <v>2830</v>
      </c>
      <c r="E19" s="270" t="s">
        <v>2736</v>
      </c>
      <c r="F19" s="270" t="s">
        <v>2081</v>
      </c>
      <c r="G19" s="270" t="s">
        <v>2082</v>
      </c>
      <c r="H19" s="271" t="s">
        <v>1252</v>
      </c>
      <c r="I19" s="263"/>
      <c r="J19" s="52"/>
    </row>
    <row r="20" spans="1:10" ht="15" customHeight="1">
      <c r="A20" s="278"/>
      <c r="B20" s="275"/>
      <c r="C20" s="52"/>
      <c r="D20" s="52"/>
      <c r="E20" s="52"/>
      <c r="F20" s="52" t="s">
        <v>2083</v>
      </c>
      <c r="G20" s="52" t="s">
        <v>2084</v>
      </c>
      <c r="H20" s="276" t="s">
        <v>2085</v>
      </c>
      <c r="I20" s="279"/>
      <c r="J20" s="52"/>
    </row>
    <row r="21" spans="1:10" ht="15" customHeight="1">
      <c r="A21" s="264"/>
      <c r="B21" s="265"/>
      <c r="C21" s="272"/>
      <c r="D21" s="272"/>
      <c r="E21" s="272"/>
      <c r="F21" s="272" t="s">
        <v>2645</v>
      </c>
      <c r="G21" s="272" t="s">
        <v>2646</v>
      </c>
      <c r="H21" s="273" t="s">
        <v>2647</v>
      </c>
      <c r="I21" s="274" t="s">
        <v>2648</v>
      </c>
      <c r="J21" s="52"/>
    </row>
    <row r="22" spans="1:10" ht="15" customHeight="1">
      <c r="A22" s="264" t="s">
        <v>360</v>
      </c>
      <c r="B22" s="265" t="s">
        <v>3025</v>
      </c>
      <c r="C22" s="272" t="s">
        <v>2845</v>
      </c>
      <c r="D22" s="272" t="s">
        <v>2846</v>
      </c>
      <c r="E22" s="272" t="s">
        <v>3309</v>
      </c>
      <c r="F22" s="272" t="s">
        <v>361</v>
      </c>
      <c r="G22" s="272" t="s">
        <v>356</v>
      </c>
      <c r="H22" s="273" t="s">
        <v>109</v>
      </c>
      <c r="I22" s="274" t="s">
        <v>109</v>
      </c>
      <c r="J22" s="52"/>
    </row>
    <row r="23" spans="1:10" ht="15" customHeight="1">
      <c r="A23" s="31" t="s">
        <v>2086</v>
      </c>
      <c r="B23" s="27" t="s">
        <v>3217</v>
      </c>
      <c r="C23" s="28" t="s">
        <v>3231</v>
      </c>
      <c r="D23" s="28" t="s">
        <v>3343</v>
      </c>
      <c r="E23" s="28" t="s">
        <v>3322</v>
      </c>
      <c r="F23" s="28" t="s">
        <v>2087</v>
      </c>
      <c r="G23" s="28" t="s">
        <v>2088</v>
      </c>
      <c r="H23" s="35" t="s">
        <v>2060</v>
      </c>
      <c r="I23" s="36" t="s">
        <v>2060</v>
      </c>
      <c r="J23" s="52"/>
    </row>
    <row r="24" spans="1:10" ht="15" customHeight="1">
      <c r="A24" s="264" t="s">
        <v>2089</v>
      </c>
      <c r="B24" s="265" t="s">
        <v>3217</v>
      </c>
      <c r="C24" s="272" t="s">
        <v>2886</v>
      </c>
      <c r="D24" s="272" t="s">
        <v>2887</v>
      </c>
      <c r="E24" s="272" t="s">
        <v>3338</v>
      </c>
      <c r="F24" s="272" t="s">
        <v>2079</v>
      </c>
      <c r="G24" s="272" t="s">
        <v>358</v>
      </c>
      <c r="H24" s="273" t="s">
        <v>359</v>
      </c>
      <c r="I24" s="274" t="s">
        <v>359</v>
      </c>
      <c r="J24" s="52"/>
    </row>
  </sheetData>
  <sheetProtection/>
  <mergeCells count="3">
    <mergeCell ref="A2:I2"/>
    <mergeCell ref="A3:I3"/>
    <mergeCell ref="A4:I4"/>
  </mergeCells>
  <printOptions/>
  <pageMargins left="0.787401574803149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D51" sqref="D51"/>
    </sheetView>
  </sheetViews>
  <sheetFormatPr defaultColWidth="9.140625" defaultRowHeight="12.75"/>
  <cols>
    <col min="1" max="1" width="22.57421875" style="1" customWidth="1"/>
    <col min="2" max="9" width="17.7109375" style="0" customWidth="1"/>
    <col min="10" max="10" width="19.00390625" style="0" bestFit="1" customWidth="1"/>
  </cols>
  <sheetData>
    <row r="1" spans="1:10" ht="12.75">
      <c r="A1" s="155"/>
      <c r="B1" s="30"/>
      <c r="C1" s="30"/>
      <c r="D1" s="30"/>
      <c r="E1" s="30"/>
      <c r="F1" s="30"/>
      <c r="G1" s="30"/>
      <c r="H1" s="30"/>
      <c r="I1" s="30"/>
      <c r="J1" s="30"/>
    </row>
    <row r="2" spans="1:10" ht="15">
      <c r="A2" s="287" t="str">
        <f>Startlist!A1</f>
        <v>54. Saaremaa Rally 2021</v>
      </c>
      <c r="B2" s="288"/>
      <c r="C2" s="288"/>
      <c r="D2" s="288"/>
      <c r="E2" s="288"/>
      <c r="F2" s="288"/>
      <c r="G2" s="288"/>
      <c r="H2" s="288"/>
      <c r="I2" s="288"/>
      <c r="J2" s="289"/>
    </row>
    <row r="3" spans="1:10" ht="15">
      <c r="A3" s="287" t="str">
        <f>Startlist!$F2</f>
        <v>October 08-09, 2021</v>
      </c>
      <c r="B3" s="288"/>
      <c r="C3" s="288"/>
      <c r="D3" s="288"/>
      <c r="E3" s="288"/>
      <c r="F3" s="288"/>
      <c r="G3" s="288"/>
      <c r="H3" s="288"/>
      <c r="I3" s="288"/>
      <c r="J3" s="290"/>
    </row>
    <row r="4" spans="1:10" ht="15">
      <c r="A4" s="294" t="str">
        <f>Startlist!$F3</f>
        <v>Saaremaa</v>
      </c>
      <c r="B4" s="295"/>
      <c r="C4" s="295"/>
      <c r="D4" s="295"/>
      <c r="E4" s="295"/>
      <c r="F4" s="295"/>
      <c r="G4" s="295"/>
      <c r="H4" s="295"/>
      <c r="I4" s="295"/>
      <c r="J4" s="296"/>
    </row>
    <row r="5" spans="1:10" ht="15">
      <c r="A5" s="108"/>
      <c r="B5" s="108"/>
      <c r="C5" s="108"/>
      <c r="D5" s="108"/>
      <c r="E5" s="108"/>
      <c r="F5" s="108"/>
      <c r="G5" s="108"/>
      <c r="H5" s="108"/>
      <c r="I5" s="108"/>
      <c r="J5" s="180"/>
    </row>
    <row r="6" spans="1:10" ht="14.25">
      <c r="A6" s="187" t="s">
        <v>2956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5">
      <c r="A7" s="188"/>
      <c r="B7" s="30"/>
      <c r="C7" s="30"/>
      <c r="D7" s="30"/>
      <c r="E7" s="30"/>
      <c r="F7" s="30"/>
      <c r="G7" s="30"/>
      <c r="H7" s="30"/>
      <c r="I7" s="30"/>
      <c r="J7" s="197" t="s">
        <v>2553</v>
      </c>
    </row>
    <row r="8" spans="1:10" ht="12.75">
      <c r="A8" s="114"/>
      <c r="B8" s="14"/>
      <c r="C8" s="14"/>
      <c r="D8" s="14"/>
      <c r="E8" s="14"/>
      <c r="F8" s="14"/>
      <c r="G8" s="14"/>
      <c r="H8" s="14"/>
      <c r="I8" s="14"/>
      <c r="J8" s="14"/>
    </row>
    <row r="9" spans="1:10" ht="13.5" customHeight="1">
      <c r="A9" s="248"/>
      <c r="B9" s="166" t="s">
        <v>2984</v>
      </c>
      <c r="C9" s="167" t="s">
        <v>2985</v>
      </c>
      <c r="D9" s="167" t="s">
        <v>3101</v>
      </c>
      <c r="E9" s="167" t="s">
        <v>2998</v>
      </c>
      <c r="F9" s="167" t="s">
        <v>3006</v>
      </c>
      <c r="G9" s="167" t="s">
        <v>3025</v>
      </c>
      <c r="H9" s="167" t="s">
        <v>3057</v>
      </c>
      <c r="I9" s="167" t="s">
        <v>3059</v>
      </c>
      <c r="J9" s="168" t="s">
        <v>3217</v>
      </c>
    </row>
    <row r="10" spans="1:10" ht="12.75" customHeight="1">
      <c r="A10" s="172" t="s">
        <v>781</v>
      </c>
      <c r="B10" s="169" t="s">
        <v>3378</v>
      </c>
      <c r="C10" s="169" t="s">
        <v>3399</v>
      </c>
      <c r="D10" s="169" t="s">
        <v>3664</v>
      </c>
      <c r="E10" s="169" t="s">
        <v>3470</v>
      </c>
      <c r="F10" s="169" t="s">
        <v>3446</v>
      </c>
      <c r="G10" s="169" t="s">
        <v>3719</v>
      </c>
      <c r="H10" s="169" t="s">
        <v>15</v>
      </c>
      <c r="I10" s="169" t="s">
        <v>51</v>
      </c>
      <c r="J10" s="169" t="s">
        <v>650</v>
      </c>
    </row>
    <row r="11" spans="1:10" ht="12.75" customHeight="1">
      <c r="A11" s="174" t="s">
        <v>782</v>
      </c>
      <c r="B11" s="170" t="s">
        <v>783</v>
      </c>
      <c r="C11" s="170" t="s">
        <v>784</v>
      </c>
      <c r="D11" s="170" t="s">
        <v>785</v>
      </c>
      <c r="E11" s="170" t="s">
        <v>786</v>
      </c>
      <c r="F11" s="170" t="s">
        <v>787</v>
      </c>
      <c r="G11" s="170" t="s">
        <v>788</v>
      </c>
      <c r="H11" s="170" t="s">
        <v>789</v>
      </c>
      <c r="I11" s="170" t="s">
        <v>790</v>
      </c>
      <c r="J11" s="170" t="s">
        <v>791</v>
      </c>
    </row>
    <row r="12" spans="1:10" ht="12.75" customHeight="1">
      <c r="A12" s="173" t="s">
        <v>792</v>
      </c>
      <c r="B12" s="171" t="s">
        <v>793</v>
      </c>
      <c r="C12" s="171" t="s">
        <v>794</v>
      </c>
      <c r="D12" s="171" t="s">
        <v>1296</v>
      </c>
      <c r="E12" s="171" t="s">
        <v>795</v>
      </c>
      <c r="F12" s="171" t="s">
        <v>796</v>
      </c>
      <c r="G12" s="171" t="s">
        <v>797</v>
      </c>
      <c r="H12" s="171" t="s">
        <v>798</v>
      </c>
      <c r="I12" s="171" t="s">
        <v>799</v>
      </c>
      <c r="J12" s="171" t="s">
        <v>800</v>
      </c>
    </row>
    <row r="13" spans="1:10" ht="12.75" customHeight="1">
      <c r="A13" s="172" t="s">
        <v>778</v>
      </c>
      <c r="B13" s="169" t="s">
        <v>3379</v>
      </c>
      <c r="C13" s="169" t="s">
        <v>3389</v>
      </c>
      <c r="D13" s="169" t="s">
        <v>31</v>
      </c>
      <c r="E13" s="169" t="s">
        <v>3703</v>
      </c>
      <c r="F13" s="169" t="s">
        <v>3447</v>
      </c>
      <c r="G13" s="169" t="s">
        <v>3674</v>
      </c>
      <c r="H13" s="169" t="s">
        <v>152</v>
      </c>
      <c r="I13" s="169" t="s">
        <v>52</v>
      </c>
      <c r="J13" s="169" t="s">
        <v>333</v>
      </c>
    </row>
    <row r="14" spans="1:10" ht="12.75" customHeight="1">
      <c r="A14" s="174" t="s">
        <v>801</v>
      </c>
      <c r="B14" s="170" t="s">
        <v>802</v>
      </c>
      <c r="C14" s="170" t="s">
        <v>803</v>
      </c>
      <c r="D14" s="170" t="s">
        <v>804</v>
      </c>
      <c r="E14" s="170" t="s">
        <v>805</v>
      </c>
      <c r="F14" s="170" t="s">
        <v>806</v>
      </c>
      <c r="G14" s="170" t="s">
        <v>807</v>
      </c>
      <c r="H14" s="170" t="s">
        <v>808</v>
      </c>
      <c r="I14" s="170" t="s">
        <v>809</v>
      </c>
      <c r="J14" s="170" t="s">
        <v>810</v>
      </c>
    </row>
    <row r="15" spans="1:10" ht="12.75" customHeight="1">
      <c r="A15" s="173" t="s">
        <v>811</v>
      </c>
      <c r="B15" s="171" t="s">
        <v>793</v>
      </c>
      <c r="C15" s="171" t="s">
        <v>812</v>
      </c>
      <c r="D15" s="171" t="s">
        <v>1296</v>
      </c>
      <c r="E15" s="171" t="s">
        <v>795</v>
      </c>
      <c r="F15" s="171" t="s">
        <v>796</v>
      </c>
      <c r="G15" s="171" t="s">
        <v>813</v>
      </c>
      <c r="H15" s="171" t="s">
        <v>814</v>
      </c>
      <c r="I15" s="171" t="s">
        <v>799</v>
      </c>
      <c r="J15" s="171" t="s">
        <v>815</v>
      </c>
    </row>
    <row r="16" spans="1:10" ht="12.75" customHeight="1">
      <c r="A16" s="172" t="s">
        <v>816</v>
      </c>
      <c r="B16" s="169" t="s">
        <v>3380</v>
      </c>
      <c r="C16" s="169" t="s">
        <v>3390</v>
      </c>
      <c r="D16" s="169" t="s">
        <v>3429</v>
      </c>
      <c r="E16" s="169" t="s">
        <v>3704</v>
      </c>
      <c r="F16" s="169" t="s">
        <v>3448</v>
      </c>
      <c r="G16" s="169" t="s">
        <v>3656</v>
      </c>
      <c r="H16" s="169" t="s">
        <v>3714</v>
      </c>
      <c r="I16" s="169" t="s">
        <v>3472</v>
      </c>
      <c r="J16" s="169" t="s">
        <v>595</v>
      </c>
    </row>
    <row r="17" spans="1:10" ht="12.75" customHeight="1">
      <c r="A17" s="174" t="s">
        <v>817</v>
      </c>
      <c r="B17" s="170" t="s">
        <v>818</v>
      </c>
      <c r="C17" s="170" t="s">
        <v>819</v>
      </c>
      <c r="D17" s="170" t="s">
        <v>820</v>
      </c>
      <c r="E17" s="170" t="s">
        <v>821</v>
      </c>
      <c r="F17" s="170" t="s">
        <v>822</v>
      </c>
      <c r="G17" s="170" t="s">
        <v>823</v>
      </c>
      <c r="H17" s="170" t="s">
        <v>824</v>
      </c>
      <c r="I17" s="170" t="s">
        <v>825</v>
      </c>
      <c r="J17" s="170" t="s">
        <v>826</v>
      </c>
    </row>
    <row r="18" spans="1:10" ht="12.75" customHeight="1">
      <c r="A18" s="266" t="s">
        <v>827</v>
      </c>
      <c r="B18" s="252" t="s">
        <v>793</v>
      </c>
      <c r="C18" s="171" t="s">
        <v>812</v>
      </c>
      <c r="D18" s="171" t="s">
        <v>1296</v>
      </c>
      <c r="E18" s="171" t="s">
        <v>795</v>
      </c>
      <c r="F18" s="171" t="s">
        <v>796</v>
      </c>
      <c r="G18" s="171" t="s">
        <v>828</v>
      </c>
      <c r="H18" s="171" t="s">
        <v>798</v>
      </c>
      <c r="I18" s="171" t="s">
        <v>799</v>
      </c>
      <c r="J18" s="171" t="s">
        <v>815</v>
      </c>
    </row>
    <row r="19" spans="1:10" ht="12.75" customHeight="1">
      <c r="A19" s="249" t="s">
        <v>829</v>
      </c>
      <c r="B19" s="169" t="s">
        <v>3381</v>
      </c>
      <c r="C19" s="169" t="s">
        <v>3402</v>
      </c>
      <c r="D19" s="169" t="s">
        <v>32</v>
      </c>
      <c r="E19" s="169" t="s">
        <v>3705</v>
      </c>
      <c r="F19" s="169" t="s">
        <v>3449</v>
      </c>
      <c r="G19" s="169" t="s">
        <v>3722</v>
      </c>
      <c r="H19" s="169" t="s">
        <v>154</v>
      </c>
      <c r="I19" s="169" t="s">
        <v>63</v>
      </c>
      <c r="J19" s="169" t="s">
        <v>596</v>
      </c>
    </row>
    <row r="20" spans="1:10" ht="12.75" customHeight="1">
      <c r="A20" s="250" t="s">
        <v>830</v>
      </c>
      <c r="B20" s="170" t="s">
        <v>831</v>
      </c>
      <c r="C20" s="170" t="s">
        <v>832</v>
      </c>
      <c r="D20" s="170" t="s">
        <v>833</v>
      </c>
      <c r="E20" s="170" t="s">
        <v>834</v>
      </c>
      <c r="F20" s="170" t="s">
        <v>835</v>
      </c>
      <c r="G20" s="170" t="s">
        <v>836</v>
      </c>
      <c r="H20" s="170" t="s">
        <v>837</v>
      </c>
      <c r="I20" s="170" t="s">
        <v>838</v>
      </c>
      <c r="J20" s="170" t="s">
        <v>839</v>
      </c>
    </row>
    <row r="21" spans="1:10" ht="12.75" customHeight="1">
      <c r="A21" s="251" t="s">
        <v>840</v>
      </c>
      <c r="B21" s="252" t="s">
        <v>793</v>
      </c>
      <c r="C21" s="252" t="s">
        <v>794</v>
      </c>
      <c r="D21" s="252" t="s">
        <v>1296</v>
      </c>
      <c r="E21" s="252" t="s">
        <v>841</v>
      </c>
      <c r="F21" s="252" t="s">
        <v>796</v>
      </c>
      <c r="G21" s="252" t="s">
        <v>797</v>
      </c>
      <c r="H21" s="252" t="s">
        <v>814</v>
      </c>
      <c r="I21" s="252" t="s">
        <v>842</v>
      </c>
      <c r="J21" s="252" t="s">
        <v>815</v>
      </c>
    </row>
    <row r="22" spans="1:10" ht="12.75" customHeight="1">
      <c r="A22" s="249" t="s">
        <v>843</v>
      </c>
      <c r="B22" s="169" t="s">
        <v>1107</v>
      </c>
      <c r="C22" s="169" t="s">
        <v>1111</v>
      </c>
      <c r="D22" s="169" t="s">
        <v>1301</v>
      </c>
      <c r="E22" s="169" t="s">
        <v>1193</v>
      </c>
      <c r="F22" s="169" t="s">
        <v>1126</v>
      </c>
      <c r="G22" s="169" t="s">
        <v>1169</v>
      </c>
      <c r="H22" s="169" t="s">
        <v>1290</v>
      </c>
      <c r="I22" s="169" t="s">
        <v>1216</v>
      </c>
      <c r="J22" s="169" t="s">
        <v>1590</v>
      </c>
    </row>
    <row r="23" spans="1:10" ht="12.75" customHeight="1">
      <c r="A23" s="250" t="s">
        <v>844</v>
      </c>
      <c r="B23" s="170" t="s">
        <v>2554</v>
      </c>
      <c r="C23" s="170" t="s">
        <v>2555</v>
      </c>
      <c r="D23" s="170" t="s">
        <v>2556</v>
      </c>
      <c r="E23" s="170" t="s">
        <v>2557</v>
      </c>
      <c r="F23" s="170" t="s">
        <v>2558</v>
      </c>
      <c r="G23" s="170" t="s">
        <v>2559</v>
      </c>
      <c r="H23" s="170" t="s">
        <v>2560</v>
      </c>
      <c r="I23" s="170" t="s">
        <v>2561</v>
      </c>
      <c r="J23" s="170" t="s">
        <v>2562</v>
      </c>
    </row>
    <row r="24" spans="1:10" ht="12.75" customHeight="1">
      <c r="A24" s="251" t="s">
        <v>845</v>
      </c>
      <c r="B24" s="252" t="s">
        <v>793</v>
      </c>
      <c r="C24" s="252" t="s">
        <v>812</v>
      </c>
      <c r="D24" s="252" t="s">
        <v>1296</v>
      </c>
      <c r="E24" s="252" t="s">
        <v>795</v>
      </c>
      <c r="F24" s="252" t="s">
        <v>796</v>
      </c>
      <c r="G24" s="252" t="s">
        <v>813</v>
      </c>
      <c r="H24" s="252" t="s">
        <v>798</v>
      </c>
      <c r="I24" s="252" t="s">
        <v>799</v>
      </c>
      <c r="J24" s="252" t="s">
        <v>815</v>
      </c>
    </row>
    <row r="25" spans="1:10" ht="12.75" customHeight="1">
      <c r="A25" s="172" t="s">
        <v>846</v>
      </c>
      <c r="B25" s="169" t="s">
        <v>1108</v>
      </c>
      <c r="C25" s="169" t="s">
        <v>321</v>
      </c>
      <c r="D25" s="169" t="s">
        <v>1302</v>
      </c>
      <c r="E25" s="169" t="s">
        <v>1208</v>
      </c>
      <c r="F25" s="169" t="s">
        <v>1127</v>
      </c>
      <c r="G25" s="169" t="s">
        <v>1154</v>
      </c>
      <c r="H25" s="169" t="s">
        <v>1281</v>
      </c>
      <c r="I25" s="169" t="s">
        <v>1217</v>
      </c>
      <c r="J25" s="169" t="s">
        <v>1591</v>
      </c>
    </row>
    <row r="26" spans="1:10" ht="12.75" customHeight="1">
      <c r="A26" s="174" t="s">
        <v>847</v>
      </c>
      <c r="B26" s="170" t="s">
        <v>2563</v>
      </c>
      <c r="C26" s="170" t="s">
        <v>2564</v>
      </c>
      <c r="D26" s="170" t="s">
        <v>2565</v>
      </c>
      <c r="E26" s="170" t="s">
        <v>2566</v>
      </c>
      <c r="F26" s="170" t="s">
        <v>2567</v>
      </c>
      <c r="G26" s="170" t="s">
        <v>2568</v>
      </c>
      <c r="H26" s="170" t="s">
        <v>2569</v>
      </c>
      <c r="I26" s="170" t="s">
        <v>2570</v>
      </c>
      <c r="J26" s="170" t="s">
        <v>2571</v>
      </c>
    </row>
    <row r="27" spans="1:10" ht="12.75" customHeight="1">
      <c r="A27" s="173" t="s">
        <v>848</v>
      </c>
      <c r="B27" s="171" t="s">
        <v>793</v>
      </c>
      <c r="C27" s="171" t="s">
        <v>812</v>
      </c>
      <c r="D27" s="171" t="s">
        <v>1296</v>
      </c>
      <c r="E27" s="171" t="s">
        <v>2572</v>
      </c>
      <c r="F27" s="171" t="s">
        <v>796</v>
      </c>
      <c r="G27" s="171" t="s">
        <v>2573</v>
      </c>
      <c r="H27" s="171" t="s">
        <v>798</v>
      </c>
      <c r="I27" s="171" t="s">
        <v>799</v>
      </c>
      <c r="J27" s="171" t="s">
        <v>815</v>
      </c>
    </row>
    <row r="28" spans="1:10" ht="12.75" customHeight="1">
      <c r="A28" s="249" t="s">
        <v>849</v>
      </c>
      <c r="B28" s="169" t="s">
        <v>1109</v>
      </c>
      <c r="C28" s="169" t="s">
        <v>1109</v>
      </c>
      <c r="D28" s="169" t="s">
        <v>1303</v>
      </c>
      <c r="E28" s="169" t="s">
        <v>1235</v>
      </c>
      <c r="F28" s="169" t="s">
        <v>1128</v>
      </c>
      <c r="G28" s="169" t="s">
        <v>1171</v>
      </c>
      <c r="H28" s="169" t="s">
        <v>1291</v>
      </c>
      <c r="I28" s="169" t="s">
        <v>1218</v>
      </c>
      <c r="J28" s="169" t="s">
        <v>1592</v>
      </c>
    </row>
    <row r="29" spans="1:10" ht="12.75" customHeight="1">
      <c r="A29" s="250" t="s">
        <v>850</v>
      </c>
      <c r="B29" s="170" t="s">
        <v>2574</v>
      </c>
      <c r="C29" s="170" t="s">
        <v>2574</v>
      </c>
      <c r="D29" s="170" t="s">
        <v>2575</v>
      </c>
      <c r="E29" s="170" t="s">
        <v>2576</v>
      </c>
      <c r="F29" s="170" t="s">
        <v>2577</v>
      </c>
      <c r="G29" s="170" t="s">
        <v>2578</v>
      </c>
      <c r="H29" s="170" t="s">
        <v>2579</v>
      </c>
      <c r="I29" s="170" t="s">
        <v>2580</v>
      </c>
      <c r="J29" s="170" t="s">
        <v>2581</v>
      </c>
    </row>
    <row r="30" spans="1:10" ht="12.75" customHeight="1">
      <c r="A30" s="251" t="s">
        <v>851</v>
      </c>
      <c r="B30" s="252" t="s">
        <v>793</v>
      </c>
      <c r="C30" s="252" t="s">
        <v>2582</v>
      </c>
      <c r="D30" s="252" t="s">
        <v>1296</v>
      </c>
      <c r="E30" s="252" t="s">
        <v>841</v>
      </c>
      <c r="F30" s="252" t="s">
        <v>796</v>
      </c>
      <c r="G30" s="252" t="s">
        <v>797</v>
      </c>
      <c r="H30" s="252" t="s">
        <v>798</v>
      </c>
      <c r="I30" s="252" t="s">
        <v>799</v>
      </c>
      <c r="J30" s="252" t="s">
        <v>815</v>
      </c>
    </row>
    <row r="31" spans="1:10" ht="12.75" customHeight="1">
      <c r="A31" s="249" t="s">
        <v>852</v>
      </c>
      <c r="B31" s="169" t="s">
        <v>238</v>
      </c>
      <c r="C31" s="169" t="s">
        <v>1114</v>
      </c>
      <c r="D31" s="169" t="s">
        <v>1304</v>
      </c>
      <c r="E31" s="169" t="s">
        <v>1196</v>
      </c>
      <c r="F31" s="169" t="s">
        <v>1129</v>
      </c>
      <c r="G31" s="169" t="s">
        <v>1300</v>
      </c>
      <c r="H31" s="169" t="s">
        <v>705</v>
      </c>
      <c r="I31" s="169" t="s">
        <v>1210</v>
      </c>
      <c r="J31" s="169" t="s">
        <v>1593</v>
      </c>
    </row>
    <row r="32" spans="1:10" ht="12.75" customHeight="1">
      <c r="A32" s="250" t="s">
        <v>853</v>
      </c>
      <c r="B32" s="170" t="s">
        <v>2583</v>
      </c>
      <c r="C32" s="170" t="s">
        <v>2584</v>
      </c>
      <c r="D32" s="170" t="s">
        <v>2585</v>
      </c>
      <c r="E32" s="170" t="s">
        <v>2586</v>
      </c>
      <c r="F32" s="170" t="s">
        <v>2587</v>
      </c>
      <c r="G32" s="170" t="s">
        <v>2588</v>
      </c>
      <c r="H32" s="170" t="s">
        <v>2589</v>
      </c>
      <c r="I32" s="170" t="s">
        <v>2590</v>
      </c>
      <c r="J32" s="170" t="s">
        <v>2591</v>
      </c>
    </row>
    <row r="33" spans="1:10" ht="12.75" customHeight="1">
      <c r="A33" s="251" t="s">
        <v>854</v>
      </c>
      <c r="B33" s="252" t="s">
        <v>793</v>
      </c>
      <c r="C33" s="252" t="s">
        <v>2582</v>
      </c>
      <c r="D33" s="252" t="s">
        <v>1296</v>
      </c>
      <c r="E33" s="252" t="s">
        <v>795</v>
      </c>
      <c r="F33" s="252" t="s">
        <v>796</v>
      </c>
      <c r="G33" s="252" t="s">
        <v>2592</v>
      </c>
      <c r="H33" s="252" t="s">
        <v>814</v>
      </c>
      <c r="I33" s="252" t="s">
        <v>799</v>
      </c>
      <c r="J33" s="252" t="s">
        <v>815</v>
      </c>
    </row>
    <row r="34" spans="1:10" ht="12.75" customHeight="1">
      <c r="A34" s="172" t="s">
        <v>855</v>
      </c>
      <c r="B34" s="169" t="s">
        <v>1824</v>
      </c>
      <c r="C34" s="169" t="s">
        <v>1832</v>
      </c>
      <c r="D34" s="169" t="s">
        <v>1913</v>
      </c>
      <c r="E34" s="169" t="s">
        <v>1131</v>
      </c>
      <c r="F34" s="169" t="s">
        <v>1844</v>
      </c>
      <c r="G34" s="169" t="s">
        <v>1118</v>
      </c>
      <c r="H34" s="169" t="s">
        <v>1146</v>
      </c>
      <c r="I34" s="169" t="s">
        <v>1917</v>
      </c>
      <c r="J34" s="169" t="s">
        <v>2006</v>
      </c>
    </row>
    <row r="35" spans="1:10" ht="12.75" customHeight="1">
      <c r="A35" s="174" t="s">
        <v>856</v>
      </c>
      <c r="B35" s="170" t="s">
        <v>2594</v>
      </c>
      <c r="C35" s="170" t="s">
        <v>2595</v>
      </c>
      <c r="D35" s="170" t="s">
        <v>2596</v>
      </c>
      <c r="E35" s="170" t="s">
        <v>2597</v>
      </c>
      <c r="F35" s="170" t="s">
        <v>2598</v>
      </c>
      <c r="G35" s="170" t="s">
        <v>2599</v>
      </c>
      <c r="H35" s="170" t="s">
        <v>2600</v>
      </c>
      <c r="I35" s="170" t="s">
        <v>2601</v>
      </c>
      <c r="J35" s="170" t="s">
        <v>2602</v>
      </c>
    </row>
    <row r="36" spans="1:10" ht="12.75" customHeight="1">
      <c r="A36" s="173" t="s">
        <v>845</v>
      </c>
      <c r="B36" s="171" t="s">
        <v>793</v>
      </c>
      <c r="C36" s="171" t="s">
        <v>2582</v>
      </c>
      <c r="D36" s="171" t="s">
        <v>1296</v>
      </c>
      <c r="E36" s="171" t="s">
        <v>795</v>
      </c>
      <c r="F36" s="171" t="s">
        <v>796</v>
      </c>
      <c r="G36" s="171" t="s">
        <v>797</v>
      </c>
      <c r="H36" s="171" t="s">
        <v>798</v>
      </c>
      <c r="I36" s="171" t="s">
        <v>799</v>
      </c>
      <c r="J36" s="171" t="s">
        <v>815</v>
      </c>
    </row>
    <row r="37" spans="1:10" ht="12.75" customHeight="1">
      <c r="A37" s="249" t="s">
        <v>857</v>
      </c>
      <c r="B37" s="169" t="s">
        <v>1825</v>
      </c>
      <c r="C37" s="169" t="s">
        <v>1833</v>
      </c>
      <c r="D37" s="169" t="s">
        <v>1851</v>
      </c>
      <c r="E37" s="169" t="s">
        <v>1851</v>
      </c>
      <c r="F37" s="169" t="s">
        <v>1845</v>
      </c>
      <c r="G37" s="169" t="s">
        <v>1851</v>
      </c>
      <c r="H37" s="169" t="s">
        <v>1851</v>
      </c>
      <c r="I37" s="169" t="s">
        <v>1851</v>
      </c>
      <c r="J37" s="169" t="s">
        <v>1851</v>
      </c>
    </row>
    <row r="38" spans="1:10" ht="12.75" customHeight="1">
      <c r="A38" s="250" t="s">
        <v>858</v>
      </c>
      <c r="B38" s="170" t="s">
        <v>2603</v>
      </c>
      <c r="C38" s="170" t="s">
        <v>2604</v>
      </c>
      <c r="D38" s="170" t="s">
        <v>2605</v>
      </c>
      <c r="E38" s="170" t="s">
        <v>2605</v>
      </c>
      <c r="F38" s="170" t="s">
        <v>2606</v>
      </c>
      <c r="G38" s="170" t="s">
        <v>2605</v>
      </c>
      <c r="H38" s="170" t="s">
        <v>2605</v>
      </c>
      <c r="I38" s="170" t="s">
        <v>2605</v>
      </c>
      <c r="J38" s="170" t="s">
        <v>2605</v>
      </c>
    </row>
    <row r="39" spans="1:10" ht="12.75" customHeight="1">
      <c r="A39" s="251" t="s">
        <v>848</v>
      </c>
      <c r="B39" s="252" t="s">
        <v>793</v>
      </c>
      <c r="C39" s="252" t="s">
        <v>2582</v>
      </c>
      <c r="D39" s="252" t="s">
        <v>1296</v>
      </c>
      <c r="E39" s="252" t="s">
        <v>2607</v>
      </c>
      <c r="F39" s="252" t="s">
        <v>796</v>
      </c>
      <c r="G39" s="252" t="s">
        <v>828</v>
      </c>
      <c r="H39" s="252" t="s">
        <v>2608</v>
      </c>
      <c r="I39" s="252" t="s">
        <v>2609</v>
      </c>
      <c r="J39" s="252" t="s">
        <v>2610</v>
      </c>
    </row>
    <row r="40" spans="1:10" ht="12.75" customHeight="1">
      <c r="A40" s="249" t="s">
        <v>859</v>
      </c>
      <c r="B40" s="169" t="s">
        <v>1826</v>
      </c>
      <c r="C40" s="169" t="s">
        <v>1834</v>
      </c>
      <c r="D40" s="169" t="s">
        <v>1897</v>
      </c>
      <c r="E40" s="169" t="s">
        <v>1885</v>
      </c>
      <c r="F40" s="169" t="s">
        <v>1846</v>
      </c>
      <c r="G40" s="169" t="s">
        <v>1866</v>
      </c>
      <c r="H40" s="169" t="s">
        <v>1897</v>
      </c>
      <c r="I40" s="169" t="s">
        <v>1897</v>
      </c>
      <c r="J40" s="169" t="s">
        <v>1897</v>
      </c>
    </row>
    <row r="41" spans="1:10" ht="12.75" customHeight="1">
      <c r="A41" s="250" t="s">
        <v>860</v>
      </c>
      <c r="B41" s="170" t="s">
        <v>2611</v>
      </c>
      <c r="C41" s="170" t="s">
        <v>2612</v>
      </c>
      <c r="D41" s="170" t="s">
        <v>2569</v>
      </c>
      <c r="E41" s="170" t="s">
        <v>2613</v>
      </c>
      <c r="F41" s="170" t="s">
        <v>2614</v>
      </c>
      <c r="G41" s="170" t="s">
        <v>2615</v>
      </c>
      <c r="H41" s="170" t="s">
        <v>2569</v>
      </c>
      <c r="I41" s="170" t="s">
        <v>2569</v>
      </c>
      <c r="J41" s="170" t="s">
        <v>2569</v>
      </c>
    </row>
    <row r="42" spans="1:10" ht="12.75" customHeight="1">
      <c r="A42" s="251" t="s">
        <v>861</v>
      </c>
      <c r="B42" s="252" t="s">
        <v>793</v>
      </c>
      <c r="C42" s="252" t="s">
        <v>2582</v>
      </c>
      <c r="D42" s="252" t="s">
        <v>1296</v>
      </c>
      <c r="E42" s="252" t="s">
        <v>2607</v>
      </c>
      <c r="F42" s="252" t="s">
        <v>796</v>
      </c>
      <c r="G42" s="252" t="s">
        <v>2573</v>
      </c>
      <c r="H42" s="252" t="s">
        <v>798</v>
      </c>
      <c r="I42" s="252" t="s">
        <v>2616</v>
      </c>
      <c r="J42" s="252" t="s">
        <v>815</v>
      </c>
    </row>
    <row r="43" spans="1:10" ht="12.75" customHeight="1">
      <c r="A43" s="249" t="s">
        <v>862</v>
      </c>
      <c r="B43" s="169" t="s">
        <v>1827</v>
      </c>
      <c r="C43" s="169" t="s">
        <v>216</v>
      </c>
      <c r="D43" s="169" t="s">
        <v>1914</v>
      </c>
      <c r="E43" s="169" t="s">
        <v>1886</v>
      </c>
      <c r="F43" s="169" t="s">
        <v>480</v>
      </c>
      <c r="G43" s="169" t="s">
        <v>1870</v>
      </c>
      <c r="H43" s="169" t="s">
        <v>1916</v>
      </c>
      <c r="I43" s="169" t="s">
        <v>1919</v>
      </c>
      <c r="J43" s="169" t="s">
        <v>3408</v>
      </c>
    </row>
    <row r="44" spans="1:10" ht="12.75" customHeight="1">
      <c r="A44" s="250" t="s">
        <v>863</v>
      </c>
      <c r="B44" s="170" t="s">
        <v>2617</v>
      </c>
      <c r="C44" s="170" t="s">
        <v>2618</v>
      </c>
      <c r="D44" s="170" t="s">
        <v>2619</v>
      </c>
      <c r="E44" s="170" t="s">
        <v>2620</v>
      </c>
      <c r="F44" s="170" t="s">
        <v>2621</v>
      </c>
      <c r="G44" s="170" t="s">
        <v>2622</v>
      </c>
      <c r="H44" s="170" t="s">
        <v>2623</v>
      </c>
      <c r="I44" s="170" t="s">
        <v>2624</v>
      </c>
      <c r="J44" s="170" t="s">
        <v>2625</v>
      </c>
    </row>
    <row r="45" spans="1:10" ht="12.75" customHeight="1">
      <c r="A45" s="251" t="s">
        <v>854</v>
      </c>
      <c r="B45" s="252" t="s">
        <v>793</v>
      </c>
      <c r="C45" s="252" t="s">
        <v>2582</v>
      </c>
      <c r="D45" s="252" t="s">
        <v>1296</v>
      </c>
      <c r="E45" s="252" t="s">
        <v>2607</v>
      </c>
      <c r="F45" s="252" t="s">
        <v>2593</v>
      </c>
      <c r="G45" s="252" t="s">
        <v>2626</v>
      </c>
      <c r="H45" s="252" t="s">
        <v>814</v>
      </c>
      <c r="I45" s="252" t="s">
        <v>799</v>
      </c>
      <c r="J45" s="252" t="s">
        <v>2627</v>
      </c>
    </row>
    <row r="46" spans="1:10" ht="12.75" customHeight="1">
      <c r="A46" s="249" t="s">
        <v>864</v>
      </c>
      <c r="B46" s="169" t="s">
        <v>2099</v>
      </c>
      <c r="C46" s="169" t="s">
        <v>2110</v>
      </c>
      <c r="D46" s="169" t="s">
        <v>2182</v>
      </c>
      <c r="E46" s="169" t="s">
        <v>2182</v>
      </c>
      <c r="F46" s="169" t="s">
        <v>2122</v>
      </c>
      <c r="G46" s="169" t="s">
        <v>2152</v>
      </c>
      <c r="H46" s="169" t="s">
        <v>2196</v>
      </c>
      <c r="I46" s="169" t="s">
        <v>2200</v>
      </c>
      <c r="J46" s="169" t="s">
        <v>2379</v>
      </c>
    </row>
    <row r="47" spans="1:10" ht="12.75" customHeight="1">
      <c r="A47" s="250" t="s">
        <v>865</v>
      </c>
      <c r="B47" s="170" t="s">
        <v>2628</v>
      </c>
      <c r="C47" s="170" t="s">
        <v>2629</v>
      </c>
      <c r="D47" s="170" t="s">
        <v>2630</v>
      </c>
      <c r="E47" s="170" t="s">
        <v>2630</v>
      </c>
      <c r="F47" s="170" t="s">
        <v>2631</v>
      </c>
      <c r="G47" s="170" t="s">
        <v>2632</v>
      </c>
      <c r="H47" s="170" t="s">
        <v>2633</v>
      </c>
      <c r="I47" s="170" t="s">
        <v>2634</v>
      </c>
      <c r="J47" s="170" t="s">
        <v>2635</v>
      </c>
    </row>
    <row r="48" spans="1:10" ht="12.75" customHeight="1">
      <c r="A48" s="251" t="s">
        <v>866</v>
      </c>
      <c r="B48" s="252" t="s">
        <v>793</v>
      </c>
      <c r="C48" s="252" t="s">
        <v>2582</v>
      </c>
      <c r="D48" s="252" t="s">
        <v>1296</v>
      </c>
      <c r="E48" s="252" t="s">
        <v>2572</v>
      </c>
      <c r="F48" s="252" t="s">
        <v>796</v>
      </c>
      <c r="G48" s="252" t="s">
        <v>2573</v>
      </c>
      <c r="H48" s="252" t="s">
        <v>798</v>
      </c>
      <c r="I48" s="252" t="s">
        <v>799</v>
      </c>
      <c r="J48" s="252" t="s">
        <v>815</v>
      </c>
    </row>
    <row r="49" spans="1:10" ht="12.75" customHeight="1">
      <c r="A49" s="172" t="s">
        <v>867</v>
      </c>
      <c r="B49" s="169" t="s">
        <v>2100</v>
      </c>
      <c r="C49" s="169" t="s">
        <v>2103</v>
      </c>
      <c r="D49" s="169" t="s">
        <v>2192</v>
      </c>
      <c r="E49" s="169" t="s">
        <v>2179</v>
      </c>
      <c r="F49" s="169" t="s">
        <v>2123</v>
      </c>
      <c r="G49" s="169" t="s">
        <v>2153</v>
      </c>
      <c r="H49" s="169" t="s">
        <v>2197</v>
      </c>
      <c r="I49" s="169" t="s">
        <v>2201</v>
      </c>
      <c r="J49" s="169" t="s">
        <v>2397</v>
      </c>
    </row>
    <row r="50" spans="1:10" ht="12.75" customHeight="1">
      <c r="A50" s="174" t="s">
        <v>868</v>
      </c>
      <c r="B50" s="170" t="s">
        <v>2636</v>
      </c>
      <c r="C50" s="170" t="s">
        <v>2637</v>
      </c>
      <c r="D50" s="170" t="s">
        <v>2638</v>
      </c>
      <c r="E50" s="170" t="s">
        <v>2639</v>
      </c>
      <c r="F50" s="170" t="s">
        <v>2640</v>
      </c>
      <c r="G50" s="170" t="s">
        <v>2641</v>
      </c>
      <c r="H50" s="170" t="s">
        <v>2642</v>
      </c>
      <c r="I50" s="170" t="s">
        <v>2643</v>
      </c>
      <c r="J50" s="170" t="s">
        <v>2644</v>
      </c>
    </row>
    <row r="51" spans="1:10" ht="12.75" customHeight="1">
      <c r="A51" s="173" t="s">
        <v>861</v>
      </c>
      <c r="B51" s="171" t="s">
        <v>793</v>
      </c>
      <c r="C51" s="171" t="s">
        <v>812</v>
      </c>
      <c r="D51" s="171" t="s">
        <v>1296</v>
      </c>
      <c r="E51" s="171" t="s">
        <v>795</v>
      </c>
      <c r="F51" s="171" t="s">
        <v>796</v>
      </c>
      <c r="G51" s="171" t="s">
        <v>2573</v>
      </c>
      <c r="H51" s="171" t="s">
        <v>798</v>
      </c>
      <c r="I51" s="171" t="s">
        <v>799</v>
      </c>
      <c r="J51" s="171" t="s">
        <v>800</v>
      </c>
    </row>
    <row r="52" spans="1:10" ht="12.75">
      <c r="A52"/>
      <c r="C52" s="207"/>
      <c r="D52" s="207"/>
      <c r="E52" s="207"/>
      <c r="F52" s="207"/>
      <c r="G52" s="207"/>
      <c r="H52" s="207"/>
      <c r="I52" s="207"/>
      <c r="J52" s="207"/>
    </row>
    <row r="53" spans="1:10" ht="12.75">
      <c r="A53" s="267" t="s">
        <v>869</v>
      </c>
      <c r="C53" s="207"/>
      <c r="D53" s="207"/>
      <c r="E53" s="207"/>
      <c r="F53" s="207"/>
      <c r="G53" s="207"/>
      <c r="H53" s="207"/>
      <c r="I53" s="207"/>
      <c r="J53" s="207"/>
    </row>
    <row r="54" spans="1:10" ht="12.75">
      <c r="A54"/>
      <c r="C54" s="207"/>
      <c r="D54" s="207"/>
      <c r="E54" s="207"/>
      <c r="F54" s="207"/>
      <c r="G54" s="207"/>
      <c r="H54" s="207"/>
      <c r="I54" s="207"/>
      <c r="J54" s="207"/>
    </row>
    <row r="55" ht="12.75">
      <c r="A55"/>
    </row>
    <row r="56" ht="12.75">
      <c r="A56"/>
    </row>
    <row r="57" ht="12.75">
      <c r="A57"/>
    </row>
  </sheetData>
  <sheetProtection/>
  <mergeCells count="3">
    <mergeCell ref="A2:J2"/>
    <mergeCell ref="A3:J3"/>
    <mergeCell ref="A4:J4"/>
  </mergeCells>
  <printOptions horizontalCentered="1"/>
  <pageMargins left="0" right="0" top="0" bottom="0" header="0" footer="0"/>
  <pageSetup fitToHeight="1" fitToWidth="1" horizontalDpi="360" verticalDpi="36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5.421875" style="0" customWidth="1"/>
    <col min="2" max="2" width="0.42578125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1" customWidth="1"/>
    <col min="7" max="7" width="12.421875" style="0" customWidth="1"/>
  </cols>
  <sheetData>
    <row r="1" spans="1:13" ht="15">
      <c r="A1" s="30"/>
      <c r="B1" s="30"/>
      <c r="C1" s="30"/>
      <c r="D1" s="108" t="e">
        <f>Startlist!#REF!</f>
        <v>#REF!</v>
      </c>
      <c r="E1" s="30"/>
      <c r="F1" s="155"/>
      <c r="G1" s="30"/>
      <c r="H1" s="30"/>
      <c r="I1" s="30"/>
      <c r="J1" s="30"/>
      <c r="K1" s="30"/>
      <c r="L1" s="30"/>
      <c r="M1" s="30"/>
    </row>
    <row r="2" spans="1:13" ht="12.75" customHeight="1">
      <c r="A2" s="291" t="str">
        <f>Startlist!A1</f>
        <v>54. Saaremaa Rally 2021</v>
      </c>
      <c r="B2" s="297"/>
      <c r="C2" s="297"/>
      <c r="D2" s="297"/>
      <c r="E2" s="297"/>
      <c r="F2" s="297"/>
      <c r="G2" s="30"/>
      <c r="H2" s="30"/>
      <c r="I2" s="30"/>
      <c r="J2" s="30"/>
      <c r="K2" s="30"/>
      <c r="L2" s="30"/>
      <c r="M2" s="30"/>
    </row>
    <row r="3" spans="1:13" ht="15" customHeight="1">
      <c r="A3" s="191"/>
      <c r="B3" s="191"/>
      <c r="C3" s="291" t="str">
        <f>Startlist!$F2</f>
        <v>October 08-09, 2021</v>
      </c>
      <c r="D3" s="297"/>
      <c r="E3" s="297"/>
      <c r="F3" s="192"/>
      <c r="G3" s="30"/>
      <c r="H3" s="30"/>
      <c r="I3" s="30"/>
      <c r="J3" s="30"/>
      <c r="K3" s="30"/>
      <c r="L3" s="30"/>
      <c r="M3" s="30"/>
    </row>
    <row r="4" spans="1:13" ht="15" customHeight="1">
      <c r="A4" s="30"/>
      <c r="B4" s="30"/>
      <c r="C4" s="291" t="str">
        <f>Startlist!$F3</f>
        <v>Saaremaa</v>
      </c>
      <c r="D4" s="297"/>
      <c r="E4" s="297"/>
      <c r="F4" s="155"/>
      <c r="G4" s="30"/>
      <c r="H4" s="30"/>
      <c r="I4" s="30"/>
      <c r="J4" s="30"/>
      <c r="K4" s="30"/>
      <c r="L4" s="30"/>
      <c r="M4" s="30"/>
    </row>
    <row r="5" spans="1:13" ht="12.75">
      <c r="A5" s="30"/>
      <c r="B5" s="30"/>
      <c r="C5" s="30"/>
      <c r="D5" s="30"/>
      <c r="E5" s="30"/>
      <c r="F5" s="155"/>
      <c r="G5" s="30"/>
      <c r="H5" s="30"/>
      <c r="I5" s="30"/>
      <c r="J5" s="30"/>
      <c r="K5" s="30"/>
      <c r="L5" s="30"/>
      <c r="M5" s="30"/>
    </row>
    <row r="6" spans="1:13" ht="12.75">
      <c r="A6" s="30"/>
      <c r="B6" s="30"/>
      <c r="C6" s="30"/>
      <c r="D6" s="30"/>
      <c r="E6" s="30"/>
      <c r="F6" s="156"/>
      <c r="G6" s="34"/>
      <c r="H6" s="30"/>
      <c r="I6" s="30"/>
      <c r="J6" s="30"/>
      <c r="K6" s="30"/>
      <c r="L6" s="30"/>
      <c r="M6" s="30"/>
    </row>
    <row r="7" spans="3:13" ht="12.75">
      <c r="C7" s="298" t="s">
        <v>2951</v>
      </c>
      <c r="D7" s="299"/>
      <c r="E7" s="18" t="s">
        <v>2957</v>
      </c>
      <c r="F7" s="156"/>
      <c r="G7" s="34"/>
      <c r="H7" s="30"/>
      <c r="I7" s="30"/>
      <c r="J7" s="30"/>
      <c r="K7" s="30"/>
      <c r="L7" s="30"/>
      <c r="M7" s="30"/>
    </row>
    <row r="8" spans="1:13" ht="18.75" customHeight="1">
      <c r="A8" s="30"/>
      <c r="B8" s="30"/>
      <c r="C8" s="110" t="s">
        <v>2984</v>
      </c>
      <c r="D8" s="111"/>
      <c r="E8" s="112">
        <v>7</v>
      </c>
      <c r="F8" s="156"/>
      <c r="G8" s="157"/>
      <c r="H8" s="30"/>
      <c r="I8" s="30"/>
      <c r="J8" s="30"/>
      <c r="K8" s="30"/>
      <c r="L8" s="30"/>
      <c r="M8" s="30"/>
    </row>
    <row r="9" spans="1:13" ht="18.75" customHeight="1">
      <c r="A9" s="30"/>
      <c r="B9" s="30"/>
      <c r="C9" s="110" t="s">
        <v>2985</v>
      </c>
      <c r="D9" s="111"/>
      <c r="E9" s="112">
        <v>12</v>
      </c>
      <c r="F9" s="33"/>
      <c r="G9" s="157"/>
      <c r="H9" s="30"/>
      <c r="I9" s="30"/>
      <c r="J9" s="30"/>
      <c r="K9" s="30"/>
      <c r="L9" s="30"/>
      <c r="M9" s="30"/>
    </row>
    <row r="10" spans="1:13" ht="18.75" customHeight="1">
      <c r="A10" s="30"/>
      <c r="B10" s="30"/>
      <c r="C10" s="260" t="s">
        <v>3101</v>
      </c>
      <c r="D10" s="261"/>
      <c r="E10" s="262">
        <v>1</v>
      </c>
      <c r="F10" s="33"/>
      <c r="G10" s="157"/>
      <c r="H10" s="30"/>
      <c r="I10" s="30"/>
      <c r="J10" s="30"/>
      <c r="K10" s="30"/>
      <c r="L10" s="30"/>
      <c r="M10" s="30"/>
    </row>
    <row r="11" spans="1:13" ht="19.5" customHeight="1">
      <c r="A11" s="30"/>
      <c r="B11" s="30"/>
      <c r="C11" s="110" t="s">
        <v>2998</v>
      </c>
      <c r="D11" s="111"/>
      <c r="E11" s="112">
        <v>5</v>
      </c>
      <c r="F11" s="33"/>
      <c r="G11" s="30"/>
      <c r="H11" s="30"/>
      <c r="I11" s="30"/>
      <c r="J11" s="30"/>
      <c r="K11" s="30"/>
      <c r="L11" s="30"/>
      <c r="M11" s="30"/>
    </row>
    <row r="12" spans="1:13" ht="19.5" customHeight="1">
      <c r="A12" s="30"/>
      <c r="B12" s="30"/>
      <c r="C12" s="110" t="s">
        <v>3006</v>
      </c>
      <c r="D12" s="111"/>
      <c r="E12" s="112">
        <v>18</v>
      </c>
      <c r="F12" s="33"/>
      <c r="G12" s="30"/>
      <c r="H12" s="30"/>
      <c r="I12" s="30"/>
      <c r="J12" s="30"/>
      <c r="K12" s="30"/>
      <c r="L12" s="30"/>
      <c r="M12" s="30"/>
    </row>
    <row r="13" spans="1:13" ht="19.5" customHeight="1">
      <c r="A13" s="30"/>
      <c r="B13" s="30"/>
      <c r="C13" s="110" t="s">
        <v>3025</v>
      </c>
      <c r="D13" s="111"/>
      <c r="E13" s="112">
        <v>32</v>
      </c>
      <c r="F13" s="33"/>
      <c r="G13" s="30"/>
      <c r="H13" s="30"/>
      <c r="I13" s="30"/>
      <c r="J13" s="30"/>
      <c r="K13" s="30"/>
      <c r="L13" s="30"/>
      <c r="M13" s="30"/>
    </row>
    <row r="14" spans="1:13" ht="19.5" customHeight="1">
      <c r="A14" s="30"/>
      <c r="B14" s="30"/>
      <c r="C14" s="110" t="s">
        <v>3057</v>
      </c>
      <c r="D14" s="111"/>
      <c r="E14" s="112">
        <v>22</v>
      </c>
      <c r="F14" s="33"/>
      <c r="G14" s="30"/>
      <c r="H14" s="30"/>
      <c r="I14" s="30"/>
      <c r="J14" s="30"/>
      <c r="K14" s="30"/>
      <c r="L14" s="30"/>
      <c r="M14" s="30"/>
    </row>
    <row r="15" spans="1:13" ht="19.5" customHeight="1">
      <c r="A15" s="30"/>
      <c r="B15" s="30"/>
      <c r="C15" s="110" t="s">
        <v>3059</v>
      </c>
      <c r="D15" s="111"/>
      <c r="E15" s="112">
        <v>16</v>
      </c>
      <c r="F15" s="33"/>
      <c r="G15" s="30"/>
      <c r="H15" s="30"/>
      <c r="I15" s="30"/>
      <c r="J15" s="30"/>
      <c r="K15" s="30"/>
      <c r="L15" s="30"/>
      <c r="M15" s="30"/>
    </row>
    <row r="16" spans="1:13" ht="19.5" customHeight="1">
      <c r="A16" s="30"/>
      <c r="B16" s="30"/>
      <c r="C16" s="110" t="s">
        <v>3217</v>
      </c>
      <c r="D16" s="111"/>
      <c r="E16" s="112">
        <v>15</v>
      </c>
      <c r="F16" s="33"/>
      <c r="G16" s="30"/>
      <c r="H16" s="30"/>
      <c r="I16" s="30"/>
      <c r="J16" s="30"/>
      <c r="K16" s="30"/>
      <c r="L16" s="30"/>
      <c r="M16" s="30"/>
    </row>
    <row r="17" spans="1:13" ht="19.5" customHeight="1">
      <c r="A17" s="30"/>
      <c r="B17" s="30"/>
      <c r="C17" s="124" t="s">
        <v>2952</v>
      </c>
      <c r="D17" s="125"/>
      <c r="E17" s="126">
        <f>SUM(E8:E16)</f>
        <v>128</v>
      </c>
      <c r="F17" s="155"/>
      <c r="G17" s="30"/>
      <c r="H17" s="30"/>
      <c r="I17" s="30"/>
      <c r="J17" s="30"/>
      <c r="K17" s="30"/>
      <c r="L17" s="30"/>
      <c r="M17" s="30"/>
    </row>
    <row r="18" spans="1:13" ht="19.5" customHeight="1">
      <c r="A18" s="30"/>
      <c r="B18" s="30"/>
      <c r="C18" s="30"/>
      <c r="D18" s="30"/>
      <c r="E18" s="30"/>
      <c r="F18" s="155"/>
      <c r="G18" s="30"/>
      <c r="H18" s="30"/>
      <c r="I18" s="30"/>
      <c r="J18" s="30"/>
      <c r="K18" s="30"/>
      <c r="L18" s="30"/>
      <c r="M18" s="30"/>
    </row>
    <row r="19" spans="1:13" ht="19.5" customHeight="1">
      <c r="A19" s="30"/>
      <c r="B19" s="30"/>
      <c r="C19" s="30"/>
      <c r="D19" s="30"/>
      <c r="E19" s="30"/>
      <c r="F19" s="155"/>
      <c r="G19" s="30"/>
      <c r="H19" s="30"/>
      <c r="I19" s="30"/>
      <c r="J19" s="30"/>
      <c r="K19" s="30"/>
      <c r="L19" s="30"/>
      <c r="M19" s="30"/>
    </row>
    <row r="20" spans="1:13" ht="19.5" customHeight="1">
      <c r="A20" s="30"/>
      <c r="B20" s="30"/>
      <c r="C20" s="30"/>
      <c r="D20" s="30"/>
      <c r="E20" s="30"/>
      <c r="F20" s="155"/>
      <c r="G20" s="30"/>
      <c r="H20" s="30"/>
      <c r="I20" s="30"/>
      <c r="J20" s="30"/>
      <c r="K20" s="30"/>
      <c r="L20" s="30"/>
      <c r="M20" s="30"/>
    </row>
    <row r="21" spans="1:13" ht="19.5" customHeight="1">
      <c r="A21" s="30"/>
      <c r="B21" s="30"/>
      <c r="C21" s="30"/>
      <c r="D21" s="30"/>
      <c r="E21" s="30"/>
      <c r="F21" s="155"/>
      <c r="G21" s="30"/>
      <c r="H21" s="30"/>
      <c r="I21" s="30"/>
      <c r="J21" s="30"/>
      <c r="K21" s="30"/>
      <c r="L21" s="30"/>
      <c r="M21" s="30"/>
    </row>
    <row r="22" spans="1:13" ht="19.5" customHeight="1">
      <c r="A22" s="30"/>
      <c r="B22" s="30"/>
      <c r="C22" s="30"/>
      <c r="D22" s="30"/>
      <c r="E22" s="30"/>
      <c r="F22" s="155"/>
      <c r="G22" s="30"/>
      <c r="H22" s="30"/>
      <c r="I22" s="30"/>
      <c r="J22" s="30"/>
      <c r="K22" s="30"/>
      <c r="L22" s="30"/>
      <c r="M22" s="30"/>
    </row>
    <row r="23" spans="1:13" ht="19.5" customHeight="1">
      <c r="A23" s="30"/>
      <c r="B23" s="30"/>
      <c r="C23" s="30"/>
      <c r="D23" s="30"/>
      <c r="E23" s="30"/>
      <c r="F23" s="155"/>
      <c r="G23" s="30"/>
      <c r="H23" s="30"/>
      <c r="I23" s="30"/>
      <c r="J23" s="30"/>
      <c r="K23" s="30"/>
      <c r="L23" s="30"/>
      <c r="M23" s="30"/>
    </row>
    <row r="24" spans="1:13" ht="19.5" customHeight="1">
      <c r="A24" s="30"/>
      <c r="B24" s="30"/>
      <c r="C24" s="30"/>
      <c r="D24" s="30"/>
      <c r="E24" s="30"/>
      <c r="F24" s="155"/>
      <c r="G24" s="30"/>
      <c r="H24" s="30"/>
      <c r="I24" s="30"/>
      <c r="J24" s="30"/>
      <c r="K24" s="30"/>
      <c r="L24" s="30"/>
      <c r="M24" s="30"/>
    </row>
    <row r="25" spans="1:13" ht="19.5" customHeight="1">
      <c r="A25" s="30"/>
      <c r="B25" s="30"/>
      <c r="C25" s="30"/>
      <c r="D25" s="30"/>
      <c r="E25" s="30"/>
      <c r="F25" s="155"/>
      <c r="G25" s="30"/>
      <c r="H25" s="30"/>
      <c r="I25" s="30"/>
      <c r="J25" s="30"/>
      <c r="K25" s="30"/>
      <c r="L25" s="30"/>
      <c r="M25" s="30"/>
    </row>
    <row r="26" spans="1:13" ht="19.5" customHeight="1">
      <c r="A26" s="30"/>
      <c r="B26" s="30"/>
      <c r="C26" s="30"/>
      <c r="D26" s="30"/>
      <c r="E26" s="30"/>
      <c r="F26" s="155"/>
      <c r="G26" s="30"/>
      <c r="H26" s="30"/>
      <c r="I26" s="30"/>
      <c r="J26" s="30"/>
      <c r="K26" s="30"/>
      <c r="L26" s="30"/>
      <c r="M26" s="30"/>
    </row>
    <row r="27" spans="1:13" ht="19.5" customHeight="1">
      <c r="A27" s="30"/>
      <c r="B27" s="30"/>
      <c r="C27" s="30"/>
      <c r="D27" s="30"/>
      <c r="E27" s="30"/>
      <c r="F27" s="155"/>
      <c r="G27" s="30"/>
      <c r="H27" s="30"/>
      <c r="I27" s="30"/>
      <c r="J27" s="30"/>
      <c r="K27" s="30"/>
      <c r="L27" s="30"/>
      <c r="M27" s="30"/>
    </row>
    <row r="28" spans="1:13" ht="19.5" customHeight="1">
      <c r="A28" s="30"/>
      <c r="B28" s="30"/>
      <c r="C28" s="30"/>
      <c r="D28" s="30"/>
      <c r="E28" s="30"/>
      <c r="F28" s="155"/>
      <c r="G28" s="30"/>
      <c r="H28" s="30"/>
      <c r="I28" s="30"/>
      <c r="J28" s="30"/>
      <c r="K28" s="30"/>
      <c r="L28" s="30"/>
      <c r="M28" s="30"/>
    </row>
    <row r="29" spans="1:13" ht="19.5" customHeight="1">
      <c r="A29" s="30"/>
      <c r="B29" s="30"/>
      <c r="C29" s="30"/>
      <c r="D29" s="30"/>
      <c r="E29" s="30"/>
      <c r="F29" s="155"/>
      <c r="G29" s="30"/>
      <c r="H29" s="30"/>
      <c r="I29" s="30"/>
      <c r="J29" s="30"/>
      <c r="K29" s="30"/>
      <c r="L29" s="30"/>
      <c r="M29" s="30"/>
    </row>
    <row r="30" spans="1:13" ht="19.5" customHeight="1">
      <c r="A30" s="30"/>
      <c r="B30" s="30"/>
      <c r="C30" s="30"/>
      <c r="D30" s="30"/>
      <c r="E30" s="30"/>
      <c r="F30" s="155"/>
      <c r="G30" s="30"/>
      <c r="H30" s="30"/>
      <c r="I30" s="30"/>
      <c r="J30" s="30"/>
      <c r="K30" s="30"/>
      <c r="L30" s="30"/>
      <c r="M30" s="30"/>
    </row>
    <row r="31" spans="1:13" ht="19.5" customHeight="1">
      <c r="A31" s="30"/>
      <c r="B31" s="30"/>
      <c r="C31" s="30"/>
      <c r="D31" s="30"/>
      <c r="E31" s="30"/>
      <c r="F31" s="155"/>
      <c r="G31" s="30"/>
      <c r="H31" s="30"/>
      <c r="I31" s="30"/>
      <c r="J31" s="30"/>
      <c r="K31" s="30"/>
      <c r="L31" s="30"/>
      <c r="M31" s="30"/>
    </row>
    <row r="32" spans="1:13" ht="19.5" customHeight="1">
      <c r="A32" s="30"/>
      <c r="B32" s="30"/>
      <c r="C32" s="30"/>
      <c r="D32" s="30"/>
      <c r="E32" s="30"/>
      <c r="F32" s="155"/>
      <c r="G32" s="30"/>
      <c r="H32" s="30"/>
      <c r="I32" s="30"/>
      <c r="J32" s="30"/>
      <c r="K32" s="30"/>
      <c r="L32" s="30"/>
      <c r="M32" s="30"/>
    </row>
    <row r="33" spans="1:13" ht="19.5" customHeight="1">
      <c r="A33" s="30"/>
      <c r="B33" s="30"/>
      <c r="C33" s="30"/>
      <c r="D33" s="30"/>
      <c r="E33" s="30"/>
      <c r="F33" s="155"/>
      <c r="G33" s="30"/>
      <c r="H33" s="30"/>
      <c r="I33" s="30"/>
      <c r="J33" s="30"/>
      <c r="K33" s="30"/>
      <c r="L33" s="30"/>
      <c r="M33" s="30"/>
    </row>
    <row r="34" spans="1:13" ht="12.75">
      <c r="A34" s="30"/>
      <c r="B34" s="30"/>
      <c r="C34" s="30"/>
      <c r="D34" s="30"/>
      <c r="E34" s="30"/>
      <c r="F34" s="155"/>
      <c r="G34" s="30"/>
      <c r="H34" s="30"/>
      <c r="I34" s="30"/>
      <c r="J34" s="30"/>
      <c r="K34" s="30"/>
      <c r="L34" s="30"/>
      <c r="M34" s="30"/>
    </row>
    <row r="35" spans="1:13" ht="12.75">
      <c r="A35" s="30"/>
      <c r="B35" s="30"/>
      <c r="C35" s="30"/>
      <c r="D35" s="30"/>
      <c r="E35" s="30"/>
      <c r="F35" s="155"/>
      <c r="G35" s="30"/>
      <c r="H35" s="30"/>
      <c r="I35" s="30"/>
      <c r="J35" s="30"/>
      <c r="K35" s="30"/>
      <c r="L35" s="30"/>
      <c r="M35" s="30"/>
    </row>
    <row r="36" spans="1:13" ht="12.75">
      <c r="A36" s="30"/>
      <c r="B36" s="30"/>
      <c r="C36" s="30"/>
      <c r="D36" s="30"/>
      <c r="E36" s="30"/>
      <c r="F36" s="155"/>
      <c r="G36" s="30"/>
      <c r="H36" s="30"/>
      <c r="I36" s="30"/>
      <c r="J36" s="30"/>
      <c r="K36" s="30"/>
      <c r="L36" s="30"/>
      <c r="M36" s="30"/>
    </row>
    <row r="37" spans="3:5" ht="12.75">
      <c r="C37" s="30"/>
      <c r="D37" s="30"/>
      <c r="E37" s="30"/>
    </row>
  </sheetData>
  <sheetProtection/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 Tamm</cp:lastModifiedBy>
  <cp:lastPrinted>2021-10-09T18:13:50Z</cp:lastPrinted>
  <dcterms:created xsi:type="dcterms:W3CDTF">2004-09-28T13:23:33Z</dcterms:created>
  <dcterms:modified xsi:type="dcterms:W3CDTF">2021-10-11T06:19:03Z</dcterms:modified>
  <cp:category/>
  <cp:version/>
  <cp:contentType/>
  <cp:contentStatus/>
</cp:coreProperties>
</file>