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firstSheet="1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 EE CH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Powerstage" sheetId="12" r:id="rId12"/>
    <sheet name="Champ Classes" sheetId="13" r:id="rId13"/>
  </sheets>
  <definedNames>
    <definedName name="_xlnm._FilterDatabase" localSheetId="12" hidden="1">'Champ Classes'!$A$1:$E$131</definedName>
    <definedName name="_xlnm._FilterDatabase" localSheetId="10" hidden="1">'Overall result'!$A$7:$I$137</definedName>
    <definedName name="_xlnm._FilterDatabase" localSheetId="11" hidden="1">'Powerstage'!$A$7:$I$39</definedName>
    <definedName name="_xlnm._FilterDatabase" localSheetId="0" hidden="1">'Startlist'!$A$9:$I$139</definedName>
    <definedName name="_xlnm._FilterDatabase" localSheetId="1" hidden="1">'Startlist 2.Day'!$A$9:$I$130</definedName>
    <definedName name="EXCKLASS" localSheetId="9">'Classes'!$C$8:$F$17</definedName>
    <definedName name="EXCPENAL" localSheetId="7">'Penalt'!$A$13:$J$25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'Retired'!$A$12:$H$68</definedName>
    <definedName name="EXCSTART" localSheetId="10">'Overall result'!$A$8:$K$61</definedName>
    <definedName name="EXCSTART" localSheetId="11">'Powerstage'!$A$8:$J$39</definedName>
    <definedName name="EXCSTART" localSheetId="0">'Startlist'!$A$10:$J$139</definedName>
    <definedName name="EXCSTART" localSheetId="1">'Startlist 2.Day'!$A$10:$J$130</definedName>
    <definedName name="EXCSTART_1" localSheetId="10">'Overall result'!$A$8:$K$61</definedName>
    <definedName name="GGG" localSheetId="3">'Results'!$A$8:$Q$267</definedName>
    <definedName name="GGG" localSheetId="2">'Results Day 1'!$A$8:$I$267</definedName>
    <definedName name="_xlnm.Print_Area" localSheetId="12">'Champ Classes'!$A$1:$E$73</definedName>
    <definedName name="_xlnm.Print_Area" localSheetId="9">'Classes'!$A$1:$G$23</definedName>
    <definedName name="_xlnm.Print_Area" localSheetId="7">'Penalt'!$A$1:$I$25</definedName>
    <definedName name="_xlnm.Print_Area" localSheetId="3">'Results'!$A$2:$P$267</definedName>
    <definedName name="_xlnm.Print_Area" localSheetId="2">'Results Day 1'!$A$2:$H$267</definedName>
    <definedName name="_xlnm.Print_Area" localSheetId="6">'Retired'!$A$1:$G$68</definedName>
    <definedName name="_xlnm.Print_Area" localSheetId="8">'Speed'!$A$1:$K$44</definedName>
    <definedName name="_xlnm.Print_Area" localSheetId="0">'Startlist'!$A$1:$I$139</definedName>
    <definedName name="_xlnm.Print_Area" localSheetId="1">'Startlist 2.Day'!$A$1:$I$130</definedName>
    <definedName name="_xlnm.Print_Area" localSheetId="5">'Winners'!$A$1:$I$69</definedName>
  </definedNames>
  <calcPr fullCalcOnLoad="1"/>
</workbook>
</file>

<file path=xl/sharedStrings.xml><?xml version="1.0" encoding="utf-8"?>
<sst xmlns="http://schemas.openxmlformats.org/spreadsheetml/2006/main" count="8299" uniqueCount="3553">
  <si>
    <t>Raido Laulik</t>
  </si>
  <si>
    <t>Tōnis Viidas</t>
  </si>
  <si>
    <t>Nissan Sunny</t>
  </si>
  <si>
    <t>17:31</t>
  </si>
  <si>
    <t>Tomi Rönnemaa</t>
  </si>
  <si>
    <t>Tero Rönnemaa</t>
  </si>
  <si>
    <t>TERO RÖNNEMAA</t>
  </si>
  <si>
    <t>Toyota Corolla 1600 GT</t>
  </si>
  <si>
    <t>17:32</t>
  </si>
  <si>
    <t>Mika Rantasalo</t>
  </si>
  <si>
    <t>Ali-Ossi Takala</t>
  </si>
  <si>
    <t>TGS WORLDWIDE</t>
  </si>
  <si>
    <t>Opel Kadett GSI 16V</t>
  </si>
  <si>
    <t>17:33</t>
  </si>
  <si>
    <t>Martin Vatter</t>
  </si>
  <si>
    <t>Oliver Peebo</t>
  </si>
  <si>
    <t>Mitsubishi Colt Evo 0,1</t>
  </si>
  <si>
    <t>17:34</t>
  </si>
  <si>
    <t>Tommi Hannuksela</t>
  </si>
  <si>
    <t>Antti Nordström</t>
  </si>
  <si>
    <t>TOMMI HANNUKSELA</t>
  </si>
  <si>
    <t>Ford Escort RS1800</t>
  </si>
  <si>
    <t>17:35</t>
  </si>
  <si>
    <t>Jan Lönegren</t>
  </si>
  <si>
    <t>PETTERI SALMINEN</t>
  </si>
  <si>
    <t>17:36</t>
  </si>
  <si>
    <t>Tommi Huhtala</t>
  </si>
  <si>
    <t>Sami Sulonen</t>
  </si>
  <si>
    <t>TOMMI HUHTALA</t>
  </si>
  <si>
    <t>Ford Escort RS2000</t>
  </si>
  <si>
    <t>17:37</t>
  </si>
  <si>
    <t>Rando Turja</t>
  </si>
  <si>
    <t>Ivar Turja</t>
  </si>
  <si>
    <t>LADA VFTS</t>
  </si>
  <si>
    <t>17:38</t>
  </si>
  <si>
    <t>Esa Uski</t>
  </si>
  <si>
    <t>Jouni Jäkkilä</t>
  </si>
  <si>
    <t>BMW 325</t>
  </si>
  <si>
    <t>17:39</t>
  </si>
  <si>
    <t>Renault Clio</t>
  </si>
  <si>
    <t>17:40</t>
  </si>
  <si>
    <t>17:41</t>
  </si>
  <si>
    <t>Raigo Reimal</t>
  </si>
  <si>
    <t>Magnus Lepp</t>
  </si>
  <si>
    <t>17:42</t>
  </si>
  <si>
    <t>Tauri Pihlas</t>
  </si>
  <si>
    <t>Ott Kiil</t>
  </si>
  <si>
    <t>17:43</t>
  </si>
  <si>
    <t>17:44</t>
  </si>
  <si>
    <t>Andris Truu</t>
  </si>
  <si>
    <t>Alari Jürgens</t>
  </si>
  <si>
    <t>17:45</t>
  </si>
  <si>
    <t>Andre Kiil</t>
  </si>
  <si>
    <t>Riivo Mesila</t>
  </si>
  <si>
    <t>17:46</t>
  </si>
  <si>
    <t>Anssi Laukkanen</t>
  </si>
  <si>
    <t>Pasi Karppinen</t>
  </si>
  <si>
    <t>ANSSI LAUKKANEN</t>
  </si>
  <si>
    <t>17:47</t>
  </si>
  <si>
    <t>Peeter Kaibald</t>
  </si>
  <si>
    <t>Priit Pilden</t>
  </si>
  <si>
    <t>17:48</t>
  </si>
  <si>
    <t>Daniel Ling</t>
  </si>
  <si>
    <t>Madis Kümmel</t>
  </si>
  <si>
    <t>17:49</t>
  </si>
  <si>
    <t>Mihkel Vaher</t>
  </si>
  <si>
    <t>Kristjan Metsis</t>
  </si>
  <si>
    <t>17:50</t>
  </si>
  <si>
    <t>Arvis Vecvagars</t>
  </si>
  <si>
    <t>Gints Gaikis</t>
  </si>
  <si>
    <t>VRR AUTOSPORTS</t>
  </si>
  <si>
    <t>VAZ 21074</t>
  </si>
  <si>
    <t>17:51</t>
  </si>
  <si>
    <t>Kermo Laus</t>
  </si>
  <si>
    <t>Rainer Laipaik</t>
  </si>
  <si>
    <t>17:52</t>
  </si>
  <si>
    <t>Chrislin Sepp</t>
  </si>
  <si>
    <t>Karl-Artur Viitra</t>
  </si>
  <si>
    <t>17:53</t>
  </si>
  <si>
    <t>Ari Sorsa</t>
  </si>
  <si>
    <t>Janina Sorsa</t>
  </si>
  <si>
    <t>17:54</t>
  </si>
  <si>
    <t>Margus Reek</t>
  </si>
  <si>
    <t>Geito Reek</t>
  </si>
  <si>
    <t>17:55</t>
  </si>
  <si>
    <t>Peep Trave</t>
  </si>
  <si>
    <t>Indrek Jōeäär</t>
  </si>
  <si>
    <t>Mitsubishi Colt</t>
  </si>
  <si>
    <t>17:56</t>
  </si>
  <si>
    <t>Anton Grishenkov</t>
  </si>
  <si>
    <t>Dmitriy Koksharov</t>
  </si>
  <si>
    <t>ANTON GRISHENKOV</t>
  </si>
  <si>
    <t>Lada Kalina</t>
  </si>
  <si>
    <t>17:57</t>
  </si>
  <si>
    <t>Petri Reinikainen</t>
  </si>
  <si>
    <t>Timo Hallia</t>
  </si>
  <si>
    <t>PETRI REINIKAINEN</t>
  </si>
  <si>
    <t>17:58</t>
  </si>
  <si>
    <t>Karl Jalakas</t>
  </si>
  <si>
    <t>Martin Moondu</t>
  </si>
  <si>
    <t>17:59</t>
  </si>
  <si>
    <t>Lada Samara</t>
  </si>
  <si>
    <t>18:00</t>
  </si>
  <si>
    <t>Petri Kortesuo</t>
  </si>
  <si>
    <t>Mika Kortesuo</t>
  </si>
  <si>
    <t>ERKI SPORT</t>
  </si>
  <si>
    <t>18:01</t>
  </si>
  <si>
    <t>Justas Simaska</t>
  </si>
  <si>
    <t>Gediminas Celiesius</t>
  </si>
  <si>
    <t>JUSTAS SIMASKA</t>
  </si>
  <si>
    <t>18:02</t>
  </si>
  <si>
    <t>Ivars Liepins</t>
  </si>
  <si>
    <t>Janis Sokolovs</t>
  </si>
  <si>
    <t>18:03</t>
  </si>
  <si>
    <t>Justas Tamasauskas</t>
  </si>
  <si>
    <t>Vaidas Smigelskas</t>
  </si>
  <si>
    <t>AG RACING</t>
  </si>
  <si>
    <t>18:04</t>
  </si>
  <si>
    <t>Hannu Ruusiala</t>
  </si>
  <si>
    <t>Mika Särkinen</t>
  </si>
  <si>
    <t>HANNU RUUSIALA</t>
  </si>
  <si>
    <t>Citroen ZX 16 V</t>
  </si>
  <si>
    <t>18:05</t>
  </si>
  <si>
    <t>Taavi Udevald</t>
  </si>
  <si>
    <t>18:06</t>
  </si>
  <si>
    <t>18:07</t>
  </si>
  <si>
    <t>Janno Pagar</t>
  </si>
  <si>
    <t>Igor Traut</t>
  </si>
  <si>
    <t>18:08</t>
  </si>
  <si>
    <t>Alari Sillaste</t>
  </si>
  <si>
    <t>Ott Kuurberg</t>
  </si>
  <si>
    <t>AZLK 2140 Wankel</t>
  </si>
  <si>
    <t>18:09</t>
  </si>
  <si>
    <t>18:10</t>
  </si>
  <si>
    <t>Raino Friedmann</t>
  </si>
  <si>
    <t>Kristjan Must</t>
  </si>
  <si>
    <t>18:11</t>
  </si>
  <si>
    <t>Ilkka Saarikoski</t>
  </si>
  <si>
    <t>Juhani Koski</t>
  </si>
  <si>
    <t>ILKKA SAARIKOSKI</t>
  </si>
  <si>
    <t>18:12</t>
  </si>
  <si>
    <t>Tomi Kunttu</t>
  </si>
  <si>
    <t>Tommi Harju</t>
  </si>
  <si>
    <t>TOMI KUNTTU</t>
  </si>
  <si>
    <t>18:13</t>
  </si>
  <si>
    <t>18:14</t>
  </si>
  <si>
    <t>Priit Järveots</t>
  </si>
  <si>
    <t>18:15</t>
  </si>
  <si>
    <t>Sören Sisas</t>
  </si>
  <si>
    <t>Sven Andevei</t>
  </si>
  <si>
    <t>18:16</t>
  </si>
  <si>
    <t>Raul Mölder</t>
  </si>
  <si>
    <t>Rasmus Vaher</t>
  </si>
  <si>
    <t>18:17</t>
  </si>
  <si>
    <t>Artur Laul</t>
  </si>
  <si>
    <t>Alain Sivous</t>
  </si>
  <si>
    <t>18:18</t>
  </si>
  <si>
    <t>Priit Guljajev</t>
  </si>
  <si>
    <t>Freddy Tōnutare</t>
  </si>
  <si>
    <t>18:19</t>
  </si>
  <si>
    <t>Johannes Raamat</t>
  </si>
  <si>
    <t>Meelis Ellik</t>
  </si>
  <si>
    <t>18:20</t>
  </si>
  <si>
    <t>18:21</t>
  </si>
  <si>
    <t>Kasper Koosa</t>
  </si>
  <si>
    <t>Tarvi Trees</t>
  </si>
  <si>
    <t>18:22</t>
  </si>
  <si>
    <t>Keiro Orgus</t>
  </si>
  <si>
    <t>Janar Lehtniit</t>
  </si>
  <si>
    <t>Toyota Yaris</t>
  </si>
  <si>
    <t>18:23</t>
  </si>
  <si>
    <t>Imre Randmäe</t>
  </si>
  <si>
    <t>Kaire Pihelgas</t>
  </si>
  <si>
    <t>Volkswagen Golf 2</t>
  </si>
  <si>
    <t>18:24</t>
  </si>
  <si>
    <t>Kristo Laadre</t>
  </si>
  <si>
    <t>Andres Lichtfeldt</t>
  </si>
  <si>
    <t>18:25</t>
  </si>
  <si>
    <t>Konstantin Tarasov</t>
  </si>
  <si>
    <t>Ilya Belousov</t>
  </si>
  <si>
    <t>Tiina Ehrbach</t>
  </si>
  <si>
    <t>Nele Jalakas</t>
  </si>
  <si>
    <t>Timo Markkanen</t>
  </si>
  <si>
    <t>Veikko Kanninen</t>
  </si>
  <si>
    <t>TIMO MARKKANEN</t>
  </si>
  <si>
    <t>BMW Compact E36</t>
  </si>
  <si>
    <t>18:28</t>
  </si>
  <si>
    <t>Asso Ojandu</t>
  </si>
  <si>
    <t>Rainis Raidma</t>
  </si>
  <si>
    <t>Suzuki Baleno</t>
  </si>
  <si>
    <t>18:29</t>
  </si>
  <si>
    <t>Pirkka Syvänoro</t>
  </si>
  <si>
    <t>Jukka Aromaa</t>
  </si>
  <si>
    <t>HISTORIC RALLY CLUB FINLAND</t>
  </si>
  <si>
    <t>Fiat Uno Turbo IE</t>
  </si>
  <si>
    <t>18:30</t>
  </si>
  <si>
    <t>18:31</t>
  </si>
  <si>
    <t>18:32</t>
  </si>
  <si>
    <t>18:33</t>
  </si>
  <si>
    <t>18:34</t>
  </si>
  <si>
    <t>GAZ 52</t>
  </si>
  <si>
    <t>18:35</t>
  </si>
  <si>
    <t>18:36</t>
  </si>
  <si>
    <t>Martin Kio</t>
  </si>
  <si>
    <t>Jüri Lohk</t>
  </si>
  <si>
    <t>18:37</t>
  </si>
  <si>
    <t>18:38</t>
  </si>
  <si>
    <t>Jüri Lindmets</t>
  </si>
  <si>
    <t>Nele Helü</t>
  </si>
  <si>
    <t>LIGUR RACING AMK</t>
  </si>
  <si>
    <t>18:39</t>
  </si>
  <si>
    <t>Ants Kristall</t>
  </si>
  <si>
    <t>Harri Jōessar</t>
  </si>
  <si>
    <t>18:40</t>
  </si>
  <si>
    <t>18:41</t>
  </si>
  <si>
    <t>Kaido Vilu</t>
  </si>
  <si>
    <t>Ants Uustalu</t>
  </si>
  <si>
    <t>18:42</t>
  </si>
  <si>
    <t>Meelis Hirsnik</t>
  </si>
  <si>
    <t>Kaido Oru</t>
  </si>
  <si>
    <t>18:43</t>
  </si>
  <si>
    <t>Aare Müil</t>
  </si>
  <si>
    <t>Tiit Vanamölder</t>
  </si>
  <si>
    <t>18:44</t>
  </si>
  <si>
    <t>Taavi Pindis</t>
  </si>
  <si>
    <t>Indrek Metsamaa</t>
  </si>
  <si>
    <t>Martin Leemets</t>
  </si>
  <si>
    <t>Rivo Hell</t>
  </si>
  <si>
    <t>Janno Nuiamäe</t>
  </si>
  <si>
    <t>Ats Nōlvak</t>
  </si>
  <si>
    <t>Toomas Repp</t>
  </si>
  <si>
    <t>Oliver Ojaveer</t>
  </si>
  <si>
    <t>Mart Mäll</t>
  </si>
  <si>
    <t>Elmo Valmas</t>
  </si>
  <si>
    <t>Stardiprotokoll  / Startlist for Day 2 ,  TC3B</t>
  </si>
  <si>
    <t>Power Stage - Special Stage 11</t>
  </si>
  <si>
    <t>Rasmus Uustulnd</t>
  </si>
  <si>
    <t>Kauri Pannas</t>
  </si>
  <si>
    <t>Edgars Balodis</t>
  </si>
  <si>
    <t>Rünno Ubinhain</t>
  </si>
  <si>
    <t>Kristo Tamm</t>
  </si>
  <si>
    <t>Martin Valter</t>
  </si>
  <si>
    <t>Raigo Vilbiks</t>
  </si>
  <si>
    <t>Hellu Smorodin</t>
  </si>
  <si>
    <t>BMW 318</t>
  </si>
  <si>
    <t>Vaido Tali</t>
  </si>
  <si>
    <t>Jarmo Liivak</t>
  </si>
  <si>
    <t>NR</t>
  </si>
  <si>
    <t>10</t>
  </si>
  <si>
    <t>Roland Murakas</t>
  </si>
  <si>
    <t>Kalle Adler</t>
  </si>
  <si>
    <t>A1M MOTORSPORT</t>
  </si>
  <si>
    <t>Radik Shaymiev</t>
  </si>
  <si>
    <t>Maxim Tsvetkov</t>
  </si>
  <si>
    <t>TAIF MOTORSPORT</t>
  </si>
  <si>
    <t>Hendrik Kers</t>
  </si>
  <si>
    <t>Mihkel Kapp</t>
  </si>
  <si>
    <t>Gregor Jeets</t>
  </si>
  <si>
    <t>TEHASE AUTO</t>
  </si>
  <si>
    <t>THULE MOTORSPORT</t>
  </si>
  <si>
    <t>Lasma Tole</t>
  </si>
  <si>
    <t>Margus Murakas</t>
  </si>
  <si>
    <t>Rainis Nagel</t>
  </si>
  <si>
    <t>Audi S1</t>
  </si>
  <si>
    <t>Aleksei Semenov</t>
  </si>
  <si>
    <t>Aleksei Kurnosov</t>
  </si>
  <si>
    <t>Madis Vanaselja</t>
  </si>
  <si>
    <t>Robert Virves</t>
  </si>
  <si>
    <t>PIHTLA RT</t>
  </si>
  <si>
    <t>Allar Goldberg</t>
  </si>
  <si>
    <t>Kaarel Lääne</t>
  </si>
  <si>
    <t>Pasi Tiainen</t>
  </si>
  <si>
    <t>Matti Ikävalko</t>
  </si>
  <si>
    <t>LAITSERALLYPARK</t>
  </si>
  <si>
    <t>Ivo Kilpis</t>
  </si>
  <si>
    <t>Artis Cerins</t>
  </si>
  <si>
    <t>ARTIS CERINS</t>
  </si>
  <si>
    <t>VAZ 2105</t>
  </si>
  <si>
    <t>Silver Bakhoff</t>
  </si>
  <si>
    <t>Rene Uukareda</t>
  </si>
  <si>
    <t>Jan Nōlvak</t>
  </si>
  <si>
    <t>BTR RACING</t>
  </si>
  <si>
    <t>Lauri Luts</t>
  </si>
  <si>
    <t>Urmo Luts</t>
  </si>
  <si>
    <t>Anti Eelmets</t>
  </si>
  <si>
    <t>SK VILLU</t>
  </si>
  <si>
    <t>Siim Järveots</t>
  </si>
  <si>
    <t>BMW 328</t>
  </si>
  <si>
    <t>Tarmo Kikkatalo</t>
  </si>
  <si>
    <t>Urmas Reigo</t>
  </si>
  <si>
    <t>VILSPORT KLUBI MTÜ</t>
  </si>
  <si>
    <t>Aleksandrs Jakovlevs</t>
  </si>
  <si>
    <t>Valerijs Maslovs</t>
  </si>
  <si>
    <t>ALEKSANDRS JAKOVLEVS</t>
  </si>
  <si>
    <t>Tarmo Silt</t>
  </si>
  <si>
    <t>Raido Loel</t>
  </si>
  <si>
    <t>MÄRJAMAA RALLY TEAM</t>
  </si>
  <si>
    <t>Rain Kaljura</t>
  </si>
  <si>
    <t>Holger Enok</t>
  </si>
  <si>
    <t>Mairo Ojaviir</t>
  </si>
  <si>
    <t>Alo Pōder</t>
  </si>
  <si>
    <t>Tarmo Heidemann</t>
  </si>
  <si>
    <t>VÄNDRA TSK</t>
  </si>
  <si>
    <t>Teams EE Championships</t>
  </si>
  <si>
    <t>Georg Gross</t>
  </si>
  <si>
    <t>Raigo Mōlder</t>
  </si>
  <si>
    <t>Ford Fiesta WRC</t>
  </si>
  <si>
    <t>CRC RALLY TEAM</t>
  </si>
  <si>
    <t>Ford Fiesta</t>
  </si>
  <si>
    <t>MV9</t>
  </si>
  <si>
    <t>Martin Saar</t>
  </si>
  <si>
    <t>MVX</t>
  </si>
  <si>
    <t>Raido Vetesina</t>
  </si>
  <si>
    <t>GAZ 51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</si>
  <si>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</si>
  <si>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</si>
  <si>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</si>
  <si>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</si>
  <si>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</si>
  <si>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</si>
  <si>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</si>
  <si>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</si>
  <si>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</si>
  <si>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</si>
  <si>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</si>
  <si>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</si>
  <si>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</si>
  <si>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</si>
  <si>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</si>
  <si>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</si>
  <si>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</si>
  <si>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</si>
  <si>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</si>
  <si>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</si>
  <si>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</si>
  <si>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</si>
  <si>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</si>
  <si>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</si>
  <si>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</si>
  <si>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</si>
  <si>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</si>
  <si>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</si>
  <si>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</si>
  <si>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</si>
  <si>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</si>
  <si>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</si>
  <si>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</si>
  <si>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</si>
  <si>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</si>
  <si>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</si>
  <si>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</si>
  <si>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</si>
  <si>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</si>
  <si>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</si>
  <si>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</si>
  <si>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</si>
  <si>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</si>
  <si>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</si>
  <si>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</si>
  <si>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</si>
  <si>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</si>
  <si>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</si>
  <si>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</si>
  <si>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</si>
  <si>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MV8</t>
  </si>
  <si>
    <t>FIN</t>
  </si>
  <si>
    <t>EST</t>
  </si>
  <si>
    <t>KAUR MOTORSPORT</t>
  </si>
  <si>
    <t>Mitsubishi Lancer Evo 9</t>
  </si>
  <si>
    <t>ALM MOTORSPORT</t>
  </si>
  <si>
    <t>TIKKRI MOTORSPORT</t>
  </si>
  <si>
    <t>Mitsubishi Lancer Evo 8</t>
  </si>
  <si>
    <t>PROREHV RALLY TEAM</t>
  </si>
  <si>
    <t>Mitsubishi Lancer Evo 10</t>
  </si>
  <si>
    <t>Anre Saks</t>
  </si>
  <si>
    <t>Rainer Maasik</t>
  </si>
  <si>
    <t>Mario Jürimäe</t>
  </si>
  <si>
    <t>CUEKS RACING</t>
  </si>
  <si>
    <t>BMW M3</t>
  </si>
  <si>
    <t>Marko Ringenberg</t>
  </si>
  <si>
    <t>Allar Heina</t>
  </si>
  <si>
    <t>MS RACING</t>
  </si>
  <si>
    <t>Kristo Subi</t>
  </si>
  <si>
    <t>Raido Subi</t>
  </si>
  <si>
    <t>Honda Civic Type-R</t>
  </si>
  <si>
    <t>Karel Tölp</t>
  </si>
  <si>
    <t>Martin Vihmann</t>
  </si>
  <si>
    <t>Kaspar Kasari</t>
  </si>
  <si>
    <t>Hannes Kuusmaa</t>
  </si>
  <si>
    <t>Janar Tänak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</si>
  <si>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</si>
  <si>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</si>
  <si>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</si>
  <si>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</si>
  <si>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</si>
  <si>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</si>
  <si>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</si>
  <si>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</si>
  <si>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RUS</t>
  </si>
  <si>
    <t>Lauri Peegel</t>
  </si>
  <si>
    <t>Klim Baikov</t>
  </si>
  <si>
    <t>Andrey Kleshchev</t>
  </si>
  <si>
    <t>KLIM BAIKOV</t>
  </si>
  <si>
    <t>Arvo Liimann</t>
  </si>
  <si>
    <t>LAT</t>
  </si>
  <si>
    <t>Taavi Niinemets</t>
  </si>
  <si>
    <t>Esko Allika</t>
  </si>
  <si>
    <t>Rainer Tuberik</t>
  </si>
  <si>
    <t>Veiko Liukanen</t>
  </si>
  <si>
    <t>Toivo Liukanen</t>
  </si>
  <si>
    <t>Janno Kamp</t>
  </si>
  <si>
    <t>Silver Raudmägi</t>
  </si>
  <si>
    <t>Roland Poom</t>
  </si>
  <si>
    <t>Ken Järveoja</t>
  </si>
  <si>
    <t>Ken Torn</t>
  </si>
  <si>
    <t>Kuldar Sikk</t>
  </si>
  <si>
    <t>Opel Astra</t>
  </si>
  <si>
    <t>Karol Pert</t>
  </si>
  <si>
    <t>Peugeot 208 R2</t>
  </si>
  <si>
    <t>Ford Fiesta R2T</t>
  </si>
  <si>
    <t xml:space="preserve">00 </t>
  </si>
  <si>
    <t xml:space="preserve">0 </t>
  </si>
  <si>
    <t>sort K I J</t>
  </si>
  <si>
    <t>MV2</t>
  </si>
  <si>
    <t>Sander Pruul</t>
  </si>
  <si>
    <t>Tarmo Bortnik</t>
  </si>
  <si>
    <t>Priit Koik</t>
  </si>
  <si>
    <t>Silver Simm</t>
  </si>
  <si>
    <t xml:space="preserve">000 </t>
  </si>
  <si>
    <t>SS1</t>
  </si>
  <si>
    <t>Egon Kaur</t>
  </si>
  <si>
    <t>Ford Fiesta R5</t>
  </si>
  <si>
    <t>EMV 1</t>
  </si>
  <si>
    <t>EMV 4</t>
  </si>
  <si>
    <t>EMV 3</t>
  </si>
  <si>
    <t>EMV 2</t>
  </si>
  <si>
    <t>EMV 6</t>
  </si>
  <si>
    <t>EMV 7</t>
  </si>
  <si>
    <t>EMV 5</t>
  </si>
  <si>
    <t>EMV 8</t>
  </si>
  <si>
    <t>EMV 9</t>
  </si>
  <si>
    <t>EMV 10</t>
  </si>
  <si>
    <t>In rally</t>
  </si>
  <si>
    <t>Name</t>
  </si>
  <si>
    <t>EE Champ 1</t>
  </si>
  <si>
    <t>EE Champ 2</t>
  </si>
  <si>
    <t>October 12-13, 2018</t>
  </si>
  <si>
    <t>Saaremaa</t>
  </si>
  <si>
    <t>16:35</t>
  </si>
  <si>
    <t>Valerii Gorban</t>
  </si>
  <si>
    <t>Sergei Larens</t>
  </si>
  <si>
    <t>UKR / EST</t>
  </si>
  <si>
    <t>EUROLAMP WORLD RALLY TEAM</t>
  </si>
  <si>
    <t>BMW Mini-Cooper WRC</t>
  </si>
  <si>
    <t>16:36</t>
  </si>
  <si>
    <t>Raul Jeets</t>
  </si>
  <si>
    <t>Andrus Toom</t>
  </si>
  <si>
    <t>Skoda Fabia R5</t>
  </si>
  <si>
    <t>16:37</t>
  </si>
  <si>
    <t>16:38</t>
  </si>
  <si>
    <t>Tomi Tukiainen</t>
  </si>
  <si>
    <t>Mikko Pohjanharju</t>
  </si>
  <si>
    <t>PRINTSPORT</t>
  </si>
  <si>
    <t>16:39</t>
  </si>
  <si>
    <t>Mitsubishi Lancer Evo</t>
  </si>
  <si>
    <t>16:40</t>
  </si>
  <si>
    <t>16:41</t>
  </si>
  <si>
    <t>Alari-Uku Heldna</t>
  </si>
  <si>
    <t>16:42</t>
  </si>
  <si>
    <t>Kaido Kaubi</t>
  </si>
  <si>
    <t>KEN TORN</t>
  </si>
  <si>
    <t>16:43</t>
  </si>
  <si>
    <t>GUNTIS LIELKAJIS</t>
  </si>
  <si>
    <t>16:44</t>
  </si>
  <si>
    <t>16:45</t>
  </si>
  <si>
    <t>16:46</t>
  </si>
  <si>
    <t>Markus Abram</t>
  </si>
  <si>
    <t>Rasmus Vesiloo</t>
  </si>
  <si>
    <t>16:47</t>
  </si>
  <si>
    <t>16:48</t>
  </si>
  <si>
    <t>Stig Andervang</t>
  </si>
  <si>
    <t>Robin Eriksson</t>
  </si>
  <si>
    <t>SWE</t>
  </si>
  <si>
    <t>51. Saaremaa Rally 2018</t>
  </si>
  <si>
    <t>LEASING FINANCE RALLY TEAM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</si>
  <si>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</si>
  <si>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</si>
  <si>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</si>
  <si>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</si>
  <si>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</si>
  <si>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</si>
  <si>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</si>
  <si>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</si>
  <si>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</si>
  <si>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Guntis Lielkajis</t>
  </si>
  <si>
    <t>Vilnis Mikelsons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</si>
  <si>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</si>
  <si>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</si>
  <si>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</si>
  <si>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</si>
  <si>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</si>
  <si>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</si>
  <si>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</si>
  <si>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</si>
  <si>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</si>
  <si>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</si>
  <si>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</si>
  <si>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</si>
  <si>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</si>
  <si>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</si>
  <si>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</si>
  <si>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</si>
  <si>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</si>
  <si>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</si>
  <si>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</si>
  <si>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</si>
  <si>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</si>
  <si>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</si>
  <si>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>VAMSK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</si>
  <si>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</si>
  <si>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</si>
  <si>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</si>
  <si>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</si>
  <si>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</si>
  <si>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</si>
  <si>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</si>
  <si>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</si>
  <si>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</si>
  <si>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</si>
  <si>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</si>
  <si>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</si>
  <si>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</si>
  <si>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</si>
  <si>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</si>
  <si>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</si>
  <si>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</si>
  <si>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>GG TURBO FORD JUNIOR RALLY TEAM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</si>
  <si>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</si>
  <si>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</si>
  <si>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</si>
  <si>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</si>
  <si>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</si>
  <si>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</si>
  <si>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</si>
  <si>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</si>
  <si>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</si>
  <si>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</si>
  <si>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</si>
  <si>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</si>
  <si>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</si>
  <si>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</si>
  <si>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</si>
  <si>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</si>
  <si>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</si>
  <si>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>ESA USKI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</si>
  <si>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</si>
  <si>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</si>
  <si>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</si>
  <si>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</si>
  <si>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</si>
  <si>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</si>
  <si>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</si>
  <si>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</si>
  <si>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</si>
  <si>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</si>
  <si>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</si>
  <si>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</si>
  <si>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</si>
  <si>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</si>
  <si>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</si>
  <si>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</si>
  <si>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</si>
  <si>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</si>
  <si>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</si>
  <si>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</si>
  <si>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</si>
  <si>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</si>
  <si>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</si>
  <si>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</si>
  <si>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</si>
  <si>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</si>
  <si>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</si>
  <si>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</si>
  <si>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</si>
  <si>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</si>
  <si>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</si>
  <si>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</si>
  <si>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</si>
  <si>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</si>
  <si>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</si>
  <si>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</si>
  <si>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</si>
  <si>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</si>
  <si>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</si>
  <si>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</si>
  <si>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</si>
  <si>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</si>
  <si>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</si>
  <si>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KONSTANTIN TARASOV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</si>
  <si>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</si>
  <si>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</si>
  <si>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</si>
  <si>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</si>
  <si>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</si>
  <si>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</si>
  <si>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</si>
  <si>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</si>
  <si>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</si>
  <si>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</si>
  <si>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</si>
  <si>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</si>
  <si>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</si>
  <si>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</si>
  <si>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</si>
  <si>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</si>
  <si>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</si>
  <si>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</si>
  <si>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</si>
  <si>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</si>
  <si>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</si>
  <si>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</si>
  <si>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 xml:space="preserve">VIP </t>
  </si>
  <si>
    <t xml:space="preserve">Safety 3 </t>
  </si>
  <si>
    <t xml:space="preserve">Safety 2 </t>
  </si>
  <si>
    <t xml:space="preserve">Safety 1 </t>
  </si>
  <si>
    <t xml:space="preserve"> 16:30</t>
  </si>
  <si>
    <t xml:space="preserve"> 16:28</t>
  </si>
  <si>
    <t xml:space="preserve"> 16:25</t>
  </si>
  <si>
    <t xml:space="preserve"> 16:22</t>
  </si>
  <si>
    <t xml:space="preserve"> 16:19</t>
  </si>
  <si>
    <t xml:space="preserve"> 16:14</t>
  </si>
  <si>
    <t xml:space="preserve"> 16:16</t>
  </si>
  <si>
    <t>18:45</t>
  </si>
  <si>
    <t>18:46</t>
  </si>
  <si>
    <t>Volvo</t>
  </si>
  <si>
    <t xml:space="preserve">  1/1</t>
  </si>
  <si>
    <t>Gross/Mōlder</t>
  </si>
  <si>
    <t xml:space="preserve"> 7.21,5</t>
  </si>
  <si>
    <t xml:space="preserve"> 4.02,5</t>
  </si>
  <si>
    <t xml:space="preserve">   1/1</t>
  </si>
  <si>
    <t>+ 0.00,0</t>
  </si>
  <si>
    <t xml:space="preserve">  2/1</t>
  </si>
  <si>
    <t>Torn/Kaubi</t>
  </si>
  <si>
    <t xml:space="preserve"> 7.26,9</t>
  </si>
  <si>
    <t xml:space="preserve"> 4.08,5</t>
  </si>
  <si>
    <t xml:space="preserve">   2/1</t>
  </si>
  <si>
    <t xml:space="preserve">   3/1</t>
  </si>
  <si>
    <t xml:space="preserve">  3/2</t>
  </si>
  <si>
    <t>Kaur/Simm</t>
  </si>
  <si>
    <t xml:space="preserve"> 7.30,8</t>
  </si>
  <si>
    <t xml:space="preserve"> 4.06,4</t>
  </si>
  <si>
    <t xml:space="preserve">   4/3</t>
  </si>
  <si>
    <t xml:space="preserve">   2/2</t>
  </si>
  <si>
    <t xml:space="preserve">  4/3</t>
  </si>
  <si>
    <t>Gorban/Larens</t>
  </si>
  <si>
    <t xml:space="preserve"> 4.18,1</t>
  </si>
  <si>
    <t xml:space="preserve">   6/3</t>
  </si>
  <si>
    <t xml:space="preserve">  5/2</t>
  </si>
  <si>
    <t>Tukiainen/Pohjanharju</t>
  </si>
  <si>
    <t xml:space="preserve"> 7.41,1</t>
  </si>
  <si>
    <t xml:space="preserve"> 4.09,5</t>
  </si>
  <si>
    <t xml:space="preserve">   7/3</t>
  </si>
  <si>
    <t xml:space="preserve">   4/2</t>
  </si>
  <si>
    <t xml:space="preserve">  6/3</t>
  </si>
  <si>
    <t>Jeets/Toom</t>
  </si>
  <si>
    <t xml:space="preserve"> 7.37,8</t>
  </si>
  <si>
    <t xml:space="preserve"> 4.16,4</t>
  </si>
  <si>
    <t xml:space="preserve">   5/2</t>
  </si>
  <si>
    <t xml:space="preserve">   5/3</t>
  </si>
  <si>
    <t xml:space="preserve">  7/4</t>
  </si>
  <si>
    <t>Koik/Heldna</t>
  </si>
  <si>
    <t xml:space="preserve"> 7.40,3</t>
  </si>
  <si>
    <t xml:space="preserve"> 4.19,5</t>
  </si>
  <si>
    <t xml:space="preserve">   6/4</t>
  </si>
  <si>
    <t xml:space="preserve">   7/4</t>
  </si>
  <si>
    <t xml:space="preserve">  8/4</t>
  </si>
  <si>
    <t>Shaymiev/Tsvetkov</t>
  </si>
  <si>
    <t xml:space="preserve"> 7.43,4</t>
  </si>
  <si>
    <t xml:space="preserve"> 4.23,9</t>
  </si>
  <si>
    <t xml:space="preserve">   8/4</t>
  </si>
  <si>
    <t>Kers/Kapp</t>
  </si>
  <si>
    <t xml:space="preserve"> 7.46,4</t>
  </si>
  <si>
    <t xml:space="preserve"> 4.25,9</t>
  </si>
  <si>
    <t>Lielkajis/Mikelsons</t>
  </si>
  <si>
    <t xml:space="preserve"> 8.05,4</t>
  </si>
  <si>
    <t xml:space="preserve"> 4.43,7</t>
  </si>
  <si>
    <t>Murakas/Adler</t>
  </si>
  <si>
    <t xml:space="preserve"> 9.05,1</t>
  </si>
  <si>
    <t xml:space="preserve"> 4.43,8</t>
  </si>
  <si>
    <t>Mäll/Valmas</t>
  </si>
  <si>
    <t>Abram/Vesiloo</t>
  </si>
  <si>
    <t>Semenov/Kurnosov</t>
  </si>
  <si>
    <t>Andervang/Eriksson</t>
  </si>
  <si>
    <t>Tänak/Bakhoff</t>
  </si>
  <si>
    <t>Jeets/Sikk</t>
  </si>
  <si>
    <t>Virves/Pruul</t>
  </si>
  <si>
    <t>Kasari/Kuusmaa</t>
  </si>
  <si>
    <t>Poom/Järveoja</t>
  </si>
  <si>
    <t>Uustulnd/Pannas</t>
  </si>
  <si>
    <t>Vanaselja/Liivak</t>
  </si>
  <si>
    <t>Jürimäe/Valter</t>
  </si>
  <si>
    <t>Ringenberg/Heina</t>
  </si>
  <si>
    <t>Aru/Kullamäe</t>
  </si>
  <si>
    <t>Tölp/Vihmann</t>
  </si>
  <si>
    <t>Subi/Subi</t>
  </si>
  <si>
    <t>Aigro/Piigli</t>
  </si>
  <si>
    <t>Saks/Maasik</t>
  </si>
  <si>
    <t>Ubinhain/Tamm</t>
  </si>
  <si>
    <t>Murakas/Nagel</t>
  </si>
  <si>
    <t>Vesala/Hatakka</t>
  </si>
  <si>
    <t>Nokkanen/Reinikainen</t>
  </si>
  <si>
    <t>Balodis/Tole</t>
  </si>
  <si>
    <t>Pulkkinen/Miettinen</t>
  </si>
  <si>
    <t>Ots/Laasik</t>
  </si>
  <si>
    <t>Saar/Pert</t>
  </si>
  <si>
    <t>Soe/Ahu</t>
  </si>
  <si>
    <t>Repp/Ojaveer</t>
  </si>
  <si>
    <t>Kinnunen/Kotilainen</t>
  </si>
  <si>
    <t>Hautala/Luotonen</t>
  </si>
  <si>
    <t>Kull/Keskküla</t>
  </si>
  <si>
    <t>Liivamägi/Parisalu</t>
  </si>
  <si>
    <t>Peura/Jaakola</t>
  </si>
  <si>
    <t>Franke/Liimann</t>
  </si>
  <si>
    <t>Goldberg/Lääne</t>
  </si>
  <si>
    <t>Pindis/Metsamaa</t>
  </si>
  <si>
    <t>Salminen/Lukander</t>
  </si>
  <si>
    <t>Sluckus/Reisas</t>
  </si>
  <si>
    <t>Lahti/Tapper</t>
  </si>
  <si>
    <t>Karelson/Kasesalu</t>
  </si>
  <si>
    <t>Tiainen/Ikävalko</t>
  </si>
  <si>
    <t>Mesikäpp/Lille</t>
  </si>
  <si>
    <t>Uukareda/Nōlvak</t>
  </si>
  <si>
    <t>Kilpis/Cerins</t>
  </si>
  <si>
    <t>Kōrge/Ilves</t>
  </si>
  <si>
    <t>Laulik/Viidas</t>
  </si>
  <si>
    <t>Rönnemaa/Rönnemaa</t>
  </si>
  <si>
    <t>Rantasalo/Takala</t>
  </si>
  <si>
    <t>Vatter/Peebo</t>
  </si>
  <si>
    <t>Hannuksela/Nordström</t>
  </si>
  <si>
    <t>Salminen/Lönegren</t>
  </si>
  <si>
    <t>Huhtala/Sulonen</t>
  </si>
  <si>
    <t>Turja/Turja</t>
  </si>
  <si>
    <t>Uski/Jäkkilä</t>
  </si>
  <si>
    <t>Nuiamäe/Nōlvak</t>
  </si>
  <si>
    <t>Baikov/Kleshchev</t>
  </si>
  <si>
    <t>Reimal/Lepp</t>
  </si>
  <si>
    <t>Pihlas/Kiil</t>
  </si>
  <si>
    <t>Luts/Luts</t>
  </si>
  <si>
    <t>Truu/Jürgens</t>
  </si>
  <si>
    <t>Kiil/Mesila</t>
  </si>
  <si>
    <t>Laukkanen/Karppinen</t>
  </si>
  <si>
    <t>Kaibald/Pilden</t>
  </si>
  <si>
    <t>Ling/Kümmel</t>
  </si>
  <si>
    <t>Vaher/Metsis</t>
  </si>
  <si>
    <t>Vecvagars/Gaikis</t>
  </si>
  <si>
    <t>Laus/Laipaik</t>
  </si>
  <si>
    <t>Sepp/Viitra</t>
  </si>
  <si>
    <t>Sorsa/Sorsa</t>
  </si>
  <si>
    <t>Reek/Reek</t>
  </si>
  <si>
    <t>Trave/Jōeäär</t>
  </si>
  <si>
    <t>Grishenkov/Koksharov</t>
  </si>
  <si>
    <t>Reinikainen/Hallia</t>
  </si>
  <si>
    <t>Jalakas/Moondu</t>
  </si>
  <si>
    <t>Vilbiks/Smorodin</t>
  </si>
  <si>
    <t>Kortesuo/Kortesuo</t>
  </si>
  <si>
    <t>Simaska/Celiesius</t>
  </si>
  <si>
    <t>Liepins/Sokolovs</t>
  </si>
  <si>
    <t>Tamasauskas/Smigelskas</t>
  </si>
  <si>
    <t>Ruusiala/Särkinen</t>
  </si>
  <si>
    <t>Tali/Udevald</t>
  </si>
  <si>
    <t>Peegel/Eelmets</t>
  </si>
  <si>
    <t>Pagar/Traut</t>
  </si>
  <si>
    <t>Sillaste/Kuurberg</t>
  </si>
  <si>
    <t>Kikkatalo/Reigo</t>
  </si>
  <si>
    <t>Friedmann/Must</t>
  </si>
  <si>
    <t>Saarikoski/Koski</t>
  </si>
  <si>
    <t>Kunttu/Harju</t>
  </si>
  <si>
    <t>Jakovlevs/Maslovs</t>
  </si>
  <si>
    <t>Järveots/Järveots</t>
  </si>
  <si>
    <t>Sisas/Andevei</t>
  </si>
  <si>
    <t>Mölder/Vaher</t>
  </si>
  <si>
    <t>Laul/Sivous</t>
  </si>
  <si>
    <t>Guljajev/Tōnutare</t>
  </si>
  <si>
    <t>Raamat/Ellik</t>
  </si>
  <si>
    <t>Leemets/Hell</t>
  </si>
  <si>
    <t>Koosa/Trees</t>
  </si>
  <si>
    <t>Orgus/Lehtniit</t>
  </si>
  <si>
    <t>Randmäe/Pihelgas</t>
  </si>
  <si>
    <t>Laadre/Lichtfeldt</t>
  </si>
  <si>
    <t>Tarasov/Belousov</t>
  </si>
  <si>
    <t>Ehrbach/Jalakas</t>
  </si>
  <si>
    <t>Markkanen/Kanninen</t>
  </si>
  <si>
    <t>Ojandu/Raidma</t>
  </si>
  <si>
    <t>Syvänoro/Aromaa</t>
  </si>
  <si>
    <t>Niinemets/Allika</t>
  </si>
  <si>
    <t>Tuberik/Vetesina</t>
  </si>
  <si>
    <t>Bortnik/Kaljura</t>
  </si>
  <si>
    <t>Liukanen/Liukanen</t>
  </si>
  <si>
    <t>Enok/Ojaviir</t>
  </si>
  <si>
    <t>Silt/Loel</t>
  </si>
  <si>
    <t>Kio/Lohk</t>
  </si>
  <si>
    <t>Kamp/Raudmägi</t>
  </si>
  <si>
    <t>Lindmets/Helü</t>
  </si>
  <si>
    <t>Kristall/Jōessar</t>
  </si>
  <si>
    <t>Pōder/Heidemann</t>
  </si>
  <si>
    <t>Vilu/Uustalu</t>
  </si>
  <si>
    <t>Hirsnik/Oru</t>
  </si>
  <si>
    <t>Müil/Vanamölder</t>
  </si>
  <si>
    <t xml:space="preserve">   8/3</t>
  </si>
  <si>
    <t xml:space="preserve"> 7.40,5</t>
  </si>
  <si>
    <t xml:space="preserve"> 4.25,0</t>
  </si>
  <si>
    <t xml:space="preserve">   7/1</t>
  </si>
  <si>
    <t xml:space="preserve">   9/1</t>
  </si>
  <si>
    <t xml:space="preserve">   9/4</t>
  </si>
  <si>
    <t xml:space="preserve"> 10/5</t>
  </si>
  <si>
    <t xml:space="preserve">  10/5</t>
  </si>
  <si>
    <t xml:space="preserve"> 11/1</t>
  </si>
  <si>
    <t xml:space="preserve"> 7.55,0</t>
  </si>
  <si>
    <t xml:space="preserve"> 4.26,3</t>
  </si>
  <si>
    <t xml:space="preserve">  13/2</t>
  </si>
  <si>
    <t xml:space="preserve">  11/1</t>
  </si>
  <si>
    <t xml:space="preserve"> 12/2</t>
  </si>
  <si>
    <t xml:space="preserve"> 7.49,2</t>
  </si>
  <si>
    <t xml:space="preserve"> 4.32,9</t>
  </si>
  <si>
    <t xml:space="preserve">  12/2</t>
  </si>
  <si>
    <t xml:space="preserve">  14/2</t>
  </si>
  <si>
    <t xml:space="preserve"> 13/2</t>
  </si>
  <si>
    <t xml:space="preserve"> 7.57,1</t>
  </si>
  <si>
    <t xml:space="preserve"> 4.27,9</t>
  </si>
  <si>
    <t xml:space="preserve">  14/3</t>
  </si>
  <si>
    <t xml:space="preserve"> 8.02,7</t>
  </si>
  <si>
    <t xml:space="preserve"> 4.33,4</t>
  </si>
  <si>
    <t xml:space="preserve"> 8.04,9</t>
  </si>
  <si>
    <t xml:space="preserve"> 4.34,3</t>
  </si>
  <si>
    <t xml:space="preserve">  17/3</t>
  </si>
  <si>
    <t xml:space="preserve"> 8.08,8</t>
  </si>
  <si>
    <t xml:space="preserve"> 4.30,4</t>
  </si>
  <si>
    <t xml:space="preserve">  13/5</t>
  </si>
  <si>
    <t xml:space="preserve"> 8.02,4</t>
  </si>
  <si>
    <t xml:space="preserve"> 4.37,6</t>
  </si>
  <si>
    <t xml:space="preserve"> 8.09,9</t>
  </si>
  <si>
    <t xml:space="preserve"> 4.35,0</t>
  </si>
  <si>
    <t xml:space="preserve">  20/8</t>
  </si>
  <si>
    <t xml:space="preserve"> 19/4</t>
  </si>
  <si>
    <t xml:space="preserve"> 8.13,7</t>
  </si>
  <si>
    <t xml:space="preserve"> 4.34,1</t>
  </si>
  <si>
    <t xml:space="preserve"> 8.22,1</t>
  </si>
  <si>
    <t xml:space="preserve"> 4.39,0</t>
  </si>
  <si>
    <t xml:space="preserve">  22/2</t>
  </si>
  <si>
    <t xml:space="preserve"> 8.24,4</t>
  </si>
  <si>
    <t xml:space="preserve"> 4.43,9</t>
  </si>
  <si>
    <t xml:space="preserve"> 7.48,5</t>
  </si>
  <si>
    <t xml:space="preserve"> 5.20,2</t>
  </si>
  <si>
    <t xml:space="preserve"> 9.03,3</t>
  </si>
  <si>
    <t xml:space="preserve"> 4.56,8</t>
  </si>
  <si>
    <t>38.15,0</t>
  </si>
  <si>
    <t xml:space="preserve"> 0.30</t>
  </si>
  <si>
    <t xml:space="preserve">  26/4</t>
  </si>
  <si>
    <t xml:space="preserve">  17/1</t>
  </si>
  <si>
    <t xml:space="preserve"> 8.06,5</t>
  </si>
  <si>
    <t xml:space="preserve"> 4.32,3</t>
  </si>
  <si>
    <t xml:space="preserve">  21/5</t>
  </si>
  <si>
    <t xml:space="preserve">  20/5</t>
  </si>
  <si>
    <t xml:space="preserve">  22/7</t>
  </si>
  <si>
    <t xml:space="preserve"> 8.12,5</t>
  </si>
  <si>
    <t xml:space="preserve"> 4.33,7</t>
  </si>
  <si>
    <t xml:space="preserve">  18/3</t>
  </si>
  <si>
    <t xml:space="preserve"> 8.12,4</t>
  </si>
  <si>
    <t xml:space="preserve"> 4.35,2</t>
  </si>
  <si>
    <t xml:space="preserve">  19/4</t>
  </si>
  <si>
    <t xml:space="preserve"> 8.19,8</t>
  </si>
  <si>
    <t xml:space="preserve"> 4.31,5</t>
  </si>
  <si>
    <t xml:space="preserve"> 25/4</t>
  </si>
  <si>
    <t xml:space="preserve"> 8.09,6</t>
  </si>
  <si>
    <t xml:space="preserve"> 4.42,1</t>
  </si>
  <si>
    <t xml:space="preserve"> 26/5</t>
  </si>
  <si>
    <t xml:space="preserve"> 8.14,6</t>
  </si>
  <si>
    <t xml:space="preserve"> 4.45,3</t>
  </si>
  <si>
    <t xml:space="preserve">  33/6</t>
  </si>
  <si>
    <t xml:space="preserve">  28/2</t>
  </si>
  <si>
    <t xml:space="preserve"> 8.25,4</t>
  </si>
  <si>
    <t xml:space="preserve"> 4.35,7</t>
  </si>
  <si>
    <t xml:space="preserve">  32/1</t>
  </si>
  <si>
    <t xml:space="preserve"> 8.27,0</t>
  </si>
  <si>
    <t xml:space="preserve"> 4.46,0</t>
  </si>
  <si>
    <t xml:space="preserve">  35/7</t>
  </si>
  <si>
    <t xml:space="preserve"> 8.33,5</t>
  </si>
  <si>
    <t xml:space="preserve"> 4.42,2</t>
  </si>
  <si>
    <t xml:space="preserve">  35/6</t>
  </si>
  <si>
    <t xml:space="preserve">  29/6</t>
  </si>
  <si>
    <t xml:space="preserve"> 8.27,6</t>
  </si>
  <si>
    <t xml:space="preserve"> 4.51,0</t>
  </si>
  <si>
    <t xml:space="preserve"> 8.30,1</t>
  </si>
  <si>
    <t xml:space="preserve"> 4.48,9</t>
  </si>
  <si>
    <t xml:space="preserve">  33/2</t>
  </si>
  <si>
    <t xml:space="preserve">  36/2</t>
  </si>
  <si>
    <t xml:space="preserve"> 35/2</t>
  </si>
  <si>
    <t xml:space="preserve"> 8.33,8</t>
  </si>
  <si>
    <t xml:space="preserve"> 4.45,6</t>
  </si>
  <si>
    <t xml:space="preserve"> 8.47,4</t>
  </si>
  <si>
    <t xml:space="preserve"> 8.43,2</t>
  </si>
  <si>
    <t xml:space="preserve"> 4.52,1</t>
  </si>
  <si>
    <t xml:space="preserve">  38/4</t>
  </si>
  <si>
    <t xml:space="preserve">  39/3</t>
  </si>
  <si>
    <t xml:space="preserve"> 8.42,2</t>
  </si>
  <si>
    <t xml:space="preserve"> 4.54,1</t>
  </si>
  <si>
    <t xml:space="preserve">  37/8</t>
  </si>
  <si>
    <t xml:space="preserve"> 8.32,7</t>
  </si>
  <si>
    <t xml:space="preserve"> 5.03,8</t>
  </si>
  <si>
    <t xml:space="preserve"> 9.02,3</t>
  </si>
  <si>
    <t xml:space="preserve"> 4.49,1</t>
  </si>
  <si>
    <t xml:space="preserve">  41/4</t>
  </si>
  <si>
    <t xml:space="preserve"> 9.12,5</t>
  </si>
  <si>
    <t xml:space="preserve"> 5.00,3</t>
  </si>
  <si>
    <t xml:space="preserve">  44/3</t>
  </si>
  <si>
    <t xml:space="preserve">  42/3</t>
  </si>
  <si>
    <t xml:space="preserve"> 9.21,1</t>
  </si>
  <si>
    <t xml:space="preserve"> 5.11,1</t>
  </si>
  <si>
    <t xml:space="preserve"> 9.44,3</t>
  </si>
  <si>
    <t xml:space="preserve"> 5.10,4</t>
  </si>
  <si>
    <t xml:space="preserve"> 9.08,2</t>
  </si>
  <si>
    <t>GEARBOX</t>
  </si>
  <si>
    <t xml:space="preserve">  43/10</t>
  </si>
  <si>
    <t xml:space="preserve">  26/8</t>
  </si>
  <si>
    <t xml:space="preserve">  23/7</t>
  </si>
  <si>
    <t xml:space="preserve">  24/2</t>
  </si>
  <si>
    <t xml:space="preserve">  20/4</t>
  </si>
  <si>
    <t xml:space="preserve"> 24/2</t>
  </si>
  <si>
    <t xml:space="preserve"> 8.17,7</t>
  </si>
  <si>
    <t xml:space="preserve"> 4.33,6</t>
  </si>
  <si>
    <t xml:space="preserve">  18/1</t>
  </si>
  <si>
    <t xml:space="preserve">  28/6</t>
  </si>
  <si>
    <t xml:space="preserve"> 28/2</t>
  </si>
  <si>
    <t xml:space="preserve">  29/2</t>
  </si>
  <si>
    <t xml:space="preserve"> 29/6</t>
  </si>
  <si>
    <t xml:space="preserve">  31/6</t>
  </si>
  <si>
    <t xml:space="preserve"> 34/7</t>
  </si>
  <si>
    <t xml:space="preserve">  40/2</t>
  </si>
  <si>
    <t xml:space="preserve"> 36/3</t>
  </si>
  <si>
    <t xml:space="preserve"> 8.39,1</t>
  </si>
  <si>
    <t xml:space="preserve"> 4.43,3</t>
  </si>
  <si>
    <t xml:space="preserve">  39/8</t>
  </si>
  <si>
    <t xml:space="preserve"> 8.38,2</t>
  </si>
  <si>
    <t xml:space="preserve"> 4.46,5</t>
  </si>
  <si>
    <t xml:space="preserve">  38/1</t>
  </si>
  <si>
    <t xml:space="preserve">  42/9</t>
  </si>
  <si>
    <t xml:space="preserve"> 40/4</t>
  </si>
  <si>
    <t xml:space="preserve"> 42/5</t>
  </si>
  <si>
    <t xml:space="preserve">  48/5</t>
  </si>
  <si>
    <t xml:space="preserve"> 8.53,1</t>
  </si>
  <si>
    <t xml:space="preserve"> 4.45,9</t>
  </si>
  <si>
    <t xml:space="preserve"> 8.52,1</t>
  </si>
  <si>
    <t xml:space="preserve"> 4.57,7</t>
  </si>
  <si>
    <t xml:space="preserve">  49/3</t>
  </si>
  <si>
    <t xml:space="preserve">  50/9</t>
  </si>
  <si>
    <t xml:space="preserve"> 9.54,0</t>
  </si>
  <si>
    <t xml:space="preserve"> 5.34,4</t>
  </si>
  <si>
    <t xml:space="preserve"> 9.33,8</t>
  </si>
  <si>
    <t xml:space="preserve"> 5.09,5</t>
  </si>
  <si>
    <t xml:space="preserve"> 2.00</t>
  </si>
  <si>
    <t xml:space="preserve">  48/10</t>
  </si>
  <si>
    <t xml:space="preserve"> 18</t>
  </si>
  <si>
    <t>TC2</t>
  </si>
  <si>
    <t>3 min. late</t>
  </si>
  <si>
    <t xml:space="preserve">  16/6</t>
  </si>
  <si>
    <t xml:space="preserve">  27/8</t>
  </si>
  <si>
    <t xml:space="preserve">  24/7</t>
  </si>
  <si>
    <t xml:space="preserve">  34/9</t>
  </si>
  <si>
    <t xml:space="preserve">  19/1</t>
  </si>
  <si>
    <t xml:space="preserve">  30/5</t>
  </si>
  <si>
    <t xml:space="preserve"> 30/7</t>
  </si>
  <si>
    <t xml:space="preserve"> 8.31,3</t>
  </si>
  <si>
    <t xml:space="preserve"> 4.31,8</t>
  </si>
  <si>
    <t xml:space="preserve">  35/8</t>
  </si>
  <si>
    <t xml:space="preserve">  15/2</t>
  </si>
  <si>
    <t xml:space="preserve"> 31/1</t>
  </si>
  <si>
    <t xml:space="preserve">  36/1</t>
  </si>
  <si>
    <t xml:space="preserve"> 39/1</t>
  </si>
  <si>
    <t xml:space="preserve">  28/4</t>
  </si>
  <si>
    <t xml:space="preserve"> 45/6</t>
  </si>
  <si>
    <t xml:space="preserve"> 8.48,8</t>
  </si>
  <si>
    <t xml:space="preserve"> 4.55,4</t>
  </si>
  <si>
    <t xml:space="preserve"> 8.56,2</t>
  </si>
  <si>
    <t xml:space="preserve"> 4.50,3</t>
  </si>
  <si>
    <t xml:space="preserve"> 8.53,7</t>
  </si>
  <si>
    <t xml:space="preserve"> 4.53,8</t>
  </si>
  <si>
    <t xml:space="preserve">  45/2</t>
  </si>
  <si>
    <t xml:space="preserve">  49/7</t>
  </si>
  <si>
    <t xml:space="preserve"> 9.10,5</t>
  </si>
  <si>
    <t xml:space="preserve"> 9.16,2</t>
  </si>
  <si>
    <t xml:space="preserve"> 4.42,4</t>
  </si>
  <si>
    <t xml:space="preserve">  55/7</t>
  </si>
  <si>
    <t xml:space="preserve">  32/3</t>
  </si>
  <si>
    <t xml:space="preserve">  52/4</t>
  </si>
  <si>
    <t xml:space="preserve"> 9.17,3</t>
  </si>
  <si>
    <t xml:space="preserve"> 4.59,0</t>
  </si>
  <si>
    <t xml:space="preserve">  54/11</t>
  </si>
  <si>
    <t>+ 2.52,3</t>
  </si>
  <si>
    <t xml:space="preserve"> 9.17,4</t>
  </si>
  <si>
    <t xml:space="preserve"> 5.00,5</t>
  </si>
  <si>
    <t xml:space="preserve"> 9.36,2</t>
  </si>
  <si>
    <t xml:space="preserve"> 4.55,9</t>
  </si>
  <si>
    <t xml:space="preserve">  61/9</t>
  </si>
  <si>
    <t xml:space="preserve"> 9.32,9</t>
  </si>
  <si>
    <t xml:space="preserve"> 5.09,8</t>
  </si>
  <si>
    <t xml:space="preserve"> 9.40,9</t>
  </si>
  <si>
    <t xml:space="preserve"> 5.10,3</t>
  </si>
  <si>
    <t xml:space="preserve"> 62/10</t>
  </si>
  <si>
    <t xml:space="preserve"> 9.54,6</t>
  </si>
  <si>
    <t xml:space="preserve"> 5.21,3</t>
  </si>
  <si>
    <t xml:space="preserve">  65/11</t>
  </si>
  <si>
    <t xml:space="preserve"> 9.57,5</t>
  </si>
  <si>
    <t xml:space="preserve"> 5.27,8</t>
  </si>
  <si>
    <t xml:space="preserve">  58/6</t>
  </si>
  <si>
    <t xml:space="preserve"> 8.30,5</t>
  </si>
  <si>
    <t xml:space="preserve"> 4.35,8</t>
  </si>
  <si>
    <t xml:space="preserve">  39/4</t>
  </si>
  <si>
    <t xml:space="preserve">  41/10</t>
  </si>
  <si>
    <t xml:space="preserve">  46/9</t>
  </si>
  <si>
    <t xml:space="preserve"> 8.41,5</t>
  </si>
  <si>
    <t xml:space="preserve"> 4.47,9</t>
  </si>
  <si>
    <t xml:space="preserve">  43/5</t>
  </si>
  <si>
    <t xml:space="preserve"> 8.40,3</t>
  </si>
  <si>
    <t xml:space="preserve"> 4.49,3</t>
  </si>
  <si>
    <t xml:space="preserve">  67/9</t>
  </si>
  <si>
    <t xml:space="preserve">  55/8</t>
  </si>
  <si>
    <t xml:space="preserve">  36/7</t>
  </si>
  <si>
    <t xml:space="preserve"> 52/5</t>
  </si>
  <si>
    <t xml:space="preserve"> 53/8</t>
  </si>
  <si>
    <t xml:space="preserve"> 9.04,4</t>
  </si>
  <si>
    <t xml:space="preserve"> 4.48,4</t>
  </si>
  <si>
    <t xml:space="preserve"> 57/3</t>
  </si>
  <si>
    <t xml:space="preserve"> 9.09,2</t>
  </si>
  <si>
    <t xml:space="preserve"> 4.57,5</t>
  </si>
  <si>
    <t xml:space="preserve"> 9.17,0</t>
  </si>
  <si>
    <t xml:space="preserve"> 4.49,9</t>
  </si>
  <si>
    <t xml:space="preserve"> 9.19,6</t>
  </si>
  <si>
    <t xml:space="preserve"> 5.01,8</t>
  </si>
  <si>
    <t xml:space="preserve"> 9.22,6</t>
  </si>
  <si>
    <t xml:space="preserve"> 5.02,5</t>
  </si>
  <si>
    <t xml:space="preserve"> 9.26,9</t>
  </si>
  <si>
    <t xml:space="preserve"> 5.02,9</t>
  </si>
  <si>
    <t xml:space="preserve">  68/16</t>
  </si>
  <si>
    <t xml:space="preserve">  74/13</t>
  </si>
  <si>
    <t xml:space="preserve"> 9.26,8</t>
  </si>
  <si>
    <t xml:space="preserve"> 5.06,6</t>
  </si>
  <si>
    <t xml:space="preserve"> 9.38,2</t>
  </si>
  <si>
    <t xml:space="preserve"> 5.08,5</t>
  </si>
  <si>
    <t xml:space="preserve">  69/8</t>
  </si>
  <si>
    <t xml:space="preserve"> 9.32,6</t>
  </si>
  <si>
    <t xml:space="preserve"> 5.14,3</t>
  </si>
  <si>
    <t xml:space="preserve"> 9.50,4</t>
  </si>
  <si>
    <t xml:space="preserve"> 5.01,4</t>
  </si>
  <si>
    <t xml:space="preserve">  63/15</t>
  </si>
  <si>
    <t xml:space="preserve"> 5.17,6</t>
  </si>
  <si>
    <t xml:space="preserve">  80/14</t>
  </si>
  <si>
    <t>10.07,8</t>
  </si>
  <si>
    <t xml:space="preserve"> 5.19,2</t>
  </si>
  <si>
    <t xml:space="preserve">  80/13</t>
  </si>
  <si>
    <t>10.11,2</t>
  </si>
  <si>
    <t xml:space="preserve"> 5.19,0</t>
  </si>
  <si>
    <t xml:space="preserve">  77/10</t>
  </si>
  <si>
    <t>10.08,9</t>
  </si>
  <si>
    <t xml:space="preserve"> 5.31,8</t>
  </si>
  <si>
    <t xml:space="preserve">  82/12</t>
  </si>
  <si>
    <t xml:space="preserve"> 9.38,0</t>
  </si>
  <si>
    <t xml:space="preserve"> 6.05,9</t>
  </si>
  <si>
    <t>10.19,9</t>
  </si>
  <si>
    <t xml:space="preserve"> 5.34,1</t>
  </si>
  <si>
    <t>10.27,7</t>
  </si>
  <si>
    <t xml:space="preserve"> 5.35,4</t>
  </si>
  <si>
    <t>10.18,9</t>
  </si>
  <si>
    <t xml:space="preserve"> 5.57,7</t>
  </si>
  <si>
    <t xml:space="preserve">  86/16</t>
  </si>
  <si>
    <t>10.55,9</t>
  </si>
  <si>
    <t xml:space="preserve"> 5.36,8</t>
  </si>
  <si>
    <t xml:space="preserve">  89/5</t>
  </si>
  <si>
    <t>11.36,3</t>
  </si>
  <si>
    <t xml:space="preserve"> 8.51,9</t>
  </si>
  <si>
    <t xml:space="preserve"> 9.47,6</t>
  </si>
  <si>
    <t>16.05,7</t>
  </si>
  <si>
    <t>28.19,5</t>
  </si>
  <si>
    <t xml:space="preserve">  22/6</t>
  </si>
  <si>
    <t xml:space="preserve">  25/7</t>
  </si>
  <si>
    <t xml:space="preserve">  33/9</t>
  </si>
  <si>
    <t xml:space="preserve">  51/6</t>
  </si>
  <si>
    <t xml:space="preserve">  54/7</t>
  </si>
  <si>
    <t xml:space="preserve">  46/8</t>
  </si>
  <si>
    <t xml:space="preserve">  44/4</t>
  </si>
  <si>
    <t xml:space="preserve">  56/3</t>
  </si>
  <si>
    <t xml:space="preserve">  60/3</t>
  </si>
  <si>
    <t xml:space="preserve">  67/11</t>
  </si>
  <si>
    <t xml:space="preserve"> 5.10,9</t>
  </si>
  <si>
    <t xml:space="preserve"> 2.29,8</t>
  </si>
  <si>
    <t xml:space="preserve"> 0.10</t>
  </si>
  <si>
    <t>22.31,0</t>
  </si>
  <si>
    <t xml:space="preserve"> 5.00</t>
  </si>
  <si>
    <t xml:space="preserve">  11/6</t>
  </si>
  <si>
    <t xml:space="preserve">  15/3</t>
  </si>
  <si>
    <t xml:space="preserve">  16/7</t>
  </si>
  <si>
    <t xml:space="preserve">  25/1</t>
  </si>
  <si>
    <t xml:space="preserve">  27/5</t>
  </si>
  <si>
    <t xml:space="preserve">  31/3</t>
  </si>
  <si>
    <t xml:space="preserve">  38/9</t>
  </si>
  <si>
    <t>TURBO</t>
  </si>
  <si>
    <t xml:space="preserve">  12/1</t>
  </si>
  <si>
    <t xml:space="preserve">  85/14</t>
  </si>
  <si>
    <t xml:space="preserve">  34/7</t>
  </si>
  <si>
    <t xml:space="preserve">  40/6</t>
  </si>
  <si>
    <t xml:space="preserve">  42/1</t>
  </si>
  <si>
    <t xml:space="preserve">  45/5</t>
  </si>
  <si>
    <t xml:space="preserve">  44/2</t>
  </si>
  <si>
    <t xml:space="preserve">  47/6</t>
  </si>
  <si>
    <t xml:space="preserve">  53/11</t>
  </si>
  <si>
    <t xml:space="preserve">  52/5</t>
  </si>
  <si>
    <t xml:space="preserve">  79/13</t>
  </si>
  <si>
    <t xml:space="preserve"> 9.25,8</t>
  </si>
  <si>
    <t xml:space="preserve">  74/1</t>
  </si>
  <si>
    <t xml:space="preserve"> 9.40,8</t>
  </si>
  <si>
    <t xml:space="preserve">  72/10</t>
  </si>
  <si>
    <t xml:space="preserve">  79/11</t>
  </si>
  <si>
    <t xml:space="preserve"> 9.33,6</t>
  </si>
  <si>
    <t xml:space="preserve"> 5.16,5</t>
  </si>
  <si>
    <t xml:space="preserve">  80/2</t>
  </si>
  <si>
    <t xml:space="preserve"> 9.44,0</t>
  </si>
  <si>
    <t xml:space="preserve"> 5.09,3</t>
  </si>
  <si>
    <t xml:space="preserve"> 9.32,4</t>
  </si>
  <si>
    <t xml:space="preserve"> 5.24,7</t>
  </si>
  <si>
    <t xml:space="preserve">  88/15</t>
  </si>
  <si>
    <t xml:space="preserve"> 9.52,2</t>
  </si>
  <si>
    <t xml:space="preserve">  91/16</t>
  </si>
  <si>
    <t xml:space="preserve">  86/14</t>
  </si>
  <si>
    <t xml:space="preserve">  92/13</t>
  </si>
  <si>
    <t xml:space="preserve">  93/17</t>
  </si>
  <si>
    <t xml:space="preserve">  84/13</t>
  </si>
  <si>
    <t xml:space="preserve">  94/18</t>
  </si>
  <si>
    <t>10.12,9</t>
  </si>
  <si>
    <t xml:space="preserve"> 5.22,4</t>
  </si>
  <si>
    <t xml:space="preserve">  87/12</t>
  </si>
  <si>
    <t>10.09,4</t>
  </si>
  <si>
    <t xml:space="preserve"> 5.30,1</t>
  </si>
  <si>
    <t xml:space="preserve">  95/4</t>
  </si>
  <si>
    <t xml:space="preserve">  90/4</t>
  </si>
  <si>
    <t>10.47,9</t>
  </si>
  <si>
    <t>10.21,0</t>
  </si>
  <si>
    <t xml:space="preserve"> 5.39,3</t>
  </si>
  <si>
    <t xml:space="preserve">  99/7</t>
  </si>
  <si>
    <t>10.15,2</t>
  </si>
  <si>
    <t xml:space="preserve"> 5.46,5</t>
  </si>
  <si>
    <t xml:space="preserve"> 102/10</t>
  </si>
  <si>
    <t>10.23,6</t>
  </si>
  <si>
    <t xml:space="preserve"> 5.38,4</t>
  </si>
  <si>
    <t xml:space="preserve">  97/5</t>
  </si>
  <si>
    <t>10.40,1</t>
  </si>
  <si>
    <t xml:space="preserve"> 5.31,6</t>
  </si>
  <si>
    <t xml:space="preserve"> 107/20</t>
  </si>
  <si>
    <t>10.42,1</t>
  </si>
  <si>
    <t xml:space="preserve"> 5.38,7</t>
  </si>
  <si>
    <t xml:space="preserve">  98/6</t>
  </si>
  <si>
    <t>10.45,4</t>
  </si>
  <si>
    <t xml:space="preserve"> 5.44,0</t>
  </si>
  <si>
    <t xml:space="preserve"> 101/9</t>
  </si>
  <si>
    <t>10.36,2</t>
  </si>
  <si>
    <t xml:space="preserve"> 5.54,8</t>
  </si>
  <si>
    <t xml:space="preserve"> 104/12</t>
  </si>
  <si>
    <t xml:space="preserve">  96/5</t>
  </si>
  <si>
    <t>10.48,8</t>
  </si>
  <si>
    <t xml:space="preserve"> 5.56,7</t>
  </si>
  <si>
    <t xml:space="preserve"> 106/19</t>
  </si>
  <si>
    <t>11.02,9</t>
  </si>
  <si>
    <t>11.09,7</t>
  </si>
  <si>
    <t xml:space="preserve"> 5.49,3</t>
  </si>
  <si>
    <t xml:space="preserve"> 103/11</t>
  </si>
  <si>
    <t>10.46,6</t>
  </si>
  <si>
    <t xml:space="preserve"> 6.15,1</t>
  </si>
  <si>
    <t>10.59,6</t>
  </si>
  <si>
    <t xml:space="preserve"> 6.04,1</t>
  </si>
  <si>
    <t xml:space="preserve"> 109/15</t>
  </si>
  <si>
    <t>11.03,6</t>
  </si>
  <si>
    <t xml:space="preserve"> 6.01,3</t>
  </si>
  <si>
    <t xml:space="preserve"> 108/14</t>
  </si>
  <si>
    <t>10.56,8</t>
  </si>
  <si>
    <t xml:space="preserve"> 6.16,6</t>
  </si>
  <si>
    <t xml:space="preserve"> 112/16</t>
  </si>
  <si>
    <t>11.37,9</t>
  </si>
  <si>
    <t xml:space="preserve"> 6.17,1</t>
  </si>
  <si>
    <t xml:space="preserve"> 113/17</t>
  </si>
  <si>
    <t>13.17,9</t>
  </si>
  <si>
    <t xml:space="preserve"> 6.53,7</t>
  </si>
  <si>
    <t xml:space="preserve"> 120/17</t>
  </si>
  <si>
    <t xml:space="preserve"> 114/18</t>
  </si>
  <si>
    <t>18.54,5</t>
  </si>
  <si>
    <t xml:space="preserve"> 5.39,9</t>
  </si>
  <si>
    <t xml:space="preserve"> 100/8</t>
  </si>
  <si>
    <t xml:space="preserve">  76/4</t>
  </si>
  <si>
    <t xml:space="preserve"> 7.42,3</t>
  </si>
  <si>
    <t>OFF</t>
  </si>
  <si>
    <t xml:space="preserve"> 8.09,1</t>
  </si>
  <si>
    <t xml:space="preserve"> 9.21,5</t>
  </si>
  <si>
    <t xml:space="preserve"> 9.25,7</t>
  </si>
  <si>
    <t>11.41,7</t>
  </si>
  <si>
    <t>ENGINE</t>
  </si>
  <si>
    <t xml:space="preserve"> 2.07,1</t>
  </si>
  <si>
    <t>13.31,1</t>
  </si>
  <si>
    <t xml:space="preserve"> 2.08,6</t>
  </si>
  <si>
    <t>13.44,0</t>
  </si>
  <si>
    <t>+ 0.12,9</t>
  </si>
  <si>
    <t xml:space="preserve"> 2.18,0</t>
  </si>
  <si>
    <t>13.55,2</t>
  </si>
  <si>
    <t>+ 0.24,1</t>
  </si>
  <si>
    <t xml:space="preserve"> 2.12,0</t>
  </si>
  <si>
    <t>13.57,0</t>
  </si>
  <si>
    <t xml:space="preserve">  10/4</t>
  </si>
  <si>
    <t>+ 0.25,9</t>
  </si>
  <si>
    <t xml:space="preserve"> 2.08,7</t>
  </si>
  <si>
    <t>13.59,3</t>
  </si>
  <si>
    <t xml:space="preserve">   3/2</t>
  </si>
  <si>
    <t>+ 0.28,2</t>
  </si>
  <si>
    <t xml:space="preserve"> 2.09,1</t>
  </si>
  <si>
    <t>14.03,3</t>
  </si>
  <si>
    <t>+ 0.32,2</t>
  </si>
  <si>
    <t xml:space="preserve"> 2.11,7</t>
  </si>
  <si>
    <t>14.11,5</t>
  </si>
  <si>
    <t>+ 0.40,4</t>
  </si>
  <si>
    <t>14.19,0</t>
  </si>
  <si>
    <t>+ 0.47,9</t>
  </si>
  <si>
    <t xml:space="preserve">  9/1</t>
  </si>
  <si>
    <t xml:space="preserve"> 2.17,0</t>
  </si>
  <si>
    <t>14.22,5</t>
  </si>
  <si>
    <t>+ 0.51,4</t>
  </si>
  <si>
    <t xml:space="preserve"> 2.14,8</t>
  </si>
  <si>
    <t>14.27,1</t>
  </si>
  <si>
    <t>+ 0.56,0</t>
  </si>
  <si>
    <t xml:space="preserve"> 2.11,8</t>
  </si>
  <si>
    <t>14.33,1</t>
  </si>
  <si>
    <t xml:space="preserve">   9/2</t>
  </si>
  <si>
    <t>+ 1.02,0</t>
  </si>
  <si>
    <t xml:space="preserve"> 2.11,6</t>
  </si>
  <si>
    <t>14.36,6</t>
  </si>
  <si>
    <t xml:space="preserve">   6/1</t>
  </si>
  <si>
    <t>+ 1.05,5</t>
  </si>
  <si>
    <t xml:space="preserve"> 2.17,1</t>
  </si>
  <si>
    <t>14.39,2</t>
  </si>
  <si>
    <t>+ 1.08,1</t>
  </si>
  <si>
    <t xml:space="preserve"> 14/3</t>
  </si>
  <si>
    <t xml:space="preserve"> 2.16,2</t>
  </si>
  <si>
    <t>14.55,4</t>
  </si>
  <si>
    <t>+ 1.24,3</t>
  </si>
  <si>
    <t xml:space="preserve"> 15/1</t>
  </si>
  <si>
    <t xml:space="preserve"> 2.19,6</t>
  </si>
  <si>
    <t>14.55,7</t>
  </si>
  <si>
    <t>+ 1.24,6</t>
  </si>
  <si>
    <t xml:space="preserve"> 16/6</t>
  </si>
  <si>
    <t>14.55,9</t>
  </si>
  <si>
    <t>+ 1.24,8</t>
  </si>
  <si>
    <t xml:space="preserve"> 17/7</t>
  </si>
  <si>
    <t xml:space="preserve"> 2.18,1</t>
  </si>
  <si>
    <t>14.58,1</t>
  </si>
  <si>
    <t>+ 1.27,0</t>
  </si>
  <si>
    <t xml:space="preserve"> 18/5</t>
  </si>
  <si>
    <t xml:space="preserve"> 2.19,7</t>
  </si>
  <si>
    <t>14.58,9</t>
  </si>
  <si>
    <t>+ 1.27,8</t>
  </si>
  <si>
    <t xml:space="preserve"> 2.13,9</t>
  </si>
  <si>
    <t>15.00,1</t>
  </si>
  <si>
    <t>+ 1.29,0</t>
  </si>
  <si>
    <t xml:space="preserve"> 20/5</t>
  </si>
  <si>
    <t xml:space="preserve"> 2.15,3</t>
  </si>
  <si>
    <t>15.03,1</t>
  </si>
  <si>
    <t>+ 1.32,0</t>
  </si>
  <si>
    <t xml:space="preserve"> 21/8</t>
  </si>
  <si>
    <t xml:space="preserve"> 2.19,0</t>
  </si>
  <si>
    <t>15.03,9</t>
  </si>
  <si>
    <t>+ 1.32,8</t>
  </si>
  <si>
    <t xml:space="preserve"> 22/3</t>
  </si>
  <si>
    <t xml:space="preserve"> 2.15,9</t>
  </si>
  <si>
    <t>15.07,2</t>
  </si>
  <si>
    <t xml:space="preserve">  16/5</t>
  </si>
  <si>
    <t>+ 1.36,1</t>
  </si>
  <si>
    <t xml:space="preserve"> 23/1</t>
  </si>
  <si>
    <t xml:space="preserve"> 2.22,8</t>
  </si>
  <si>
    <t>15.10,4</t>
  </si>
  <si>
    <t>+ 1.39,3</t>
  </si>
  <si>
    <t xml:space="preserve"> 2.20,3</t>
  </si>
  <si>
    <t>15.11,6</t>
  </si>
  <si>
    <t>+ 1.40,5</t>
  </si>
  <si>
    <t>15.12,0</t>
  </si>
  <si>
    <t xml:space="preserve">  30/7</t>
  </si>
  <si>
    <t>+ 1.40,9</t>
  </si>
  <si>
    <t xml:space="preserve"> 2.25,9</t>
  </si>
  <si>
    <t>15.15,0</t>
  </si>
  <si>
    <t>+ 1.43,9</t>
  </si>
  <si>
    <t xml:space="preserve"> 2.15,6</t>
  </si>
  <si>
    <t>15.15,5</t>
  </si>
  <si>
    <t xml:space="preserve">  15/4</t>
  </si>
  <si>
    <t>+ 1.44,4</t>
  </si>
  <si>
    <t xml:space="preserve"> 2.20,1</t>
  </si>
  <si>
    <t>15.21,2</t>
  </si>
  <si>
    <t>+ 1.50,1</t>
  </si>
  <si>
    <t xml:space="preserve"> 2.21,8</t>
  </si>
  <si>
    <t>15.22,9</t>
  </si>
  <si>
    <t xml:space="preserve">  34/6</t>
  </si>
  <si>
    <t>+ 1.51,8</t>
  </si>
  <si>
    <t xml:space="preserve"> 2.18,9</t>
  </si>
  <si>
    <t>15.27,2</t>
  </si>
  <si>
    <t>+ 1.56,1</t>
  </si>
  <si>
    <t xml:space="preserve"> 2.23,4</t>
  </si>
  <si>
    <t>15.36,4</t>
  </si>
  <si>
    <t>+ 2.05,3</t>
  </si>
  <si>
    <t xml:space="preserve"> 2.17,8</t>
  </si>
  <si>
    <t>15.38,0</t>
  </si>
  <si>
    <t>+ 2.06,9</t>
  </si>
  <si>
    <t xml:space="preserve"> 2.20,7</t>
  </si>
  <si>
    <t>15.40,1</t>
  </si>
  <si>
    <t>+ 2.09,0</t>
  </si>
  <si>
    <t xml:space="preserve"> 2.22,1</t>
  </si>
  <si>
    <t>15.44,5</t>
  </si>
  <si>
    <t>+ 2.13,4</t>
  </si>
  <si>
    <t xml:space="preserve"> 2.21,7</t>
  </si>
  <si>
    <t>15.48,1</t>
  </si>
  <si>
    <t>+ 2.17,0</t>
  </si>
  <si>
    <t xml:space="preserve"> 2.23,7</t>
  </si>
  <si>
    <t>15.48,4</t>
  </si>
  <si>
    <t>+ 2.17,3</t>
  </si>
  <si>
    <t xml:space="preserve"> 2.22,7</t>
  </si>
  <si>
    <t>15.58,0</t>
  </si>
  <si>
    <t>+ 2.26,9</t>
  </si>
  <si>
    <t xml:space="preserve"> 2.23,0</t>
  </si>
  <si>
    <t>15.59,3</t>
  </si>
  <si>
    <t>+ 2.28,2</t>
  </si>
  <si>
    <t xml:space="preserve"> 2.11,1</t>
  </si>
  <si>
    <t>16.00,0</t>
  </si>
  <si>
    <t xml:space="preserve">  58/8</t>
  </si>
  <si>
    <t>+ 2.28,9</t>
  </si>
  <si>
    <t xml:space="preserve"> 2.24,7</t>
  </si>
  <si>
    <t>16.01,2</t>
  </si>
  <si>
    <t>+ 2.30,1</t>
  </si>
  <si>
    <t xml:space="preserve"> 2.24,8</t>
  </si>
  <si>
    <t>16.03,8</t>
  </si>
  <si>
    <t>+ 2.32,7</t>
  </si>
  <si>
    <t>16.09,0</t>
  </si>
  <si>
    <t>+ 2.37,9</t>
  </si>
  <si>
    <t xml:space="preserve"> 2.23,5</t>
  </si>
  <si>
    <t>16.13,3</t>
  </si>
  <si>
    <t>+ 2.42,2</t>
  </si>
  <si>
    <t xml:space="preserve"> 2.22,5</t>
  </si>
  <si>
    <t>16.13,9</t>
  </si>
  <si>
    <t>+ 2.42,8</t>
  </si>
  <si>
    <t xml:space="preserve"> 2.30,1</t>
  </si>
  <si>
    <t>16.17,6</t>
  </si>
  <si>
    <t>+ 2.46,5</t>
  </si>
  <si>
    <t xml:space="preserve"> 2.27,6</t>
  </si>
  <si>
    <t xml:space="preserve"> 0.40</t>
  </si>
  <si>
    <t>16.23,3</t>
  </si>
  <si>
    <t>+ 2.52,2</t>
  </si>
  <si>
    <t>16.23,4</t>
  </si>
  <si>
    <t xml:space="preserve">  63/8</t>
  </si>
  <si>
    <t xml:space="preserve"> 49/3</t>
  </si>
  <si>
    <t xml:space="preserve"> 2.23,9</t>
  </si>
  <si>
    <t>16.24,0</t>
  </si>
  <si>
    <t xml:space="preserve">  56/4</t>
  </si>
  <si>
    <t>+ 2.52,9</t>
  </si>
  <si>
    <t xml:space="preserve"> 2.28,7</t>
  </si>
  <si>
    <t>16.41,5</t>
  </si>
  <si>
    <t xml:space="preserve">  62/3</t>
  </si>
  <si>
    <t xml:space="preserve">  51/3</t>
  </si>
  <si>
    <t>+ 3.10,4</t>
  </si>
  <si>
    <t xml:space="preserve"> 2.14,5</t>
  </si>
  <si>
    <t>17.09,2</t>
  </si>
  <si>
    <t xml:space="preserve">  12/3</t>
  </si>
  <si>
    <t>+ 3.38,1</t>
  </si>
  <si>
    <t xml:space="preserve"> 2.38,1</t>
  </si>
  <si>
    <t>17.10,3</t>
  </si>
  <si>
    <t xml:space="preserve">  68/12</t>
  </si>
  <si>
    <t>+ 3.39,2</t>
  </si>
  <si>
    <t xml:space="preserve"> 2.43,2</t>
  </si>
  <si>
    <t>17.19,4</t>
  </si>
  <si>
    <t xml:space="preserve">  72/1</t>
  </si>
  <si>
    <t>+ 3.48,3</t>
  </si>
  <si>
    <t xml:space="preserve"> 2.47,0</t>
  </si>
  <si>
    <t>17.37,1</t>
  </si>
  <si>
    <t xml:space="preserve">  78/2</t>
  </si>
  <si>
    <t>+ 4.06,0</t>
  </si>
  <si>
    <t xml:space="preserve"> 55/3</t>
  </si>
  <si>
    <t xml:space="preserve"> 2.36,6</t>
  </si>
  <si>
    <t>17.45,3</t>
  </si>
  <si>
    <t xml:space="preserve">  90/3</t>
  </si>
  <si>
    <t>+ 4.14,2</t>
  </si>
  <si>
    <t xml:space="preserve"> 2.35,6</t>
  </si>
  <si>
    <t>18.04,0</t>
  </si>
  <si>
    <t xml:space="preserve">  91/15</t>
  </si>
  <si>
    <t>+ 4.32,9</t>
  </si>
  <si>
    <t>18.18,5</t>
  </si>
  <si>
    <t>+ 4.47,4</t>
  </si>
  <si>
    <t xml:space="preserve"> 2.45,8</t>
  </si>
  <si>
    <t>18.25,3</t>
  </si>
  <si>
    <t xml:space="preserve">  96/4</t>
  </si>
  <si>
    <t>+ 4.54,2</t>
  </si>
  <si>
    <t xml:space="preserve"> 2.44,7</t>
  </si>
  <si>
    <t>18.45,0</t>
  </si>
  <si>
    <t xml:space="preserve"> 102/6</t>
  </si>
  <si>
    <t>+ 5.13,9</t>
  </si>
  <si>
    <t xml:space="preserve"> 2.47,5</t>
  </si>
  <si>
    <t>18.49,5</t>
  </si>
  <si>
    <t xml:space="preserve"> 103/7</t>
  </si>
  <si>
    <t>+ 5.18,4</t>
  </si>
  <si>
    <t xml:space="preserve"> 2.48,1</t>
  </si>
  <si>
    <t>18.49,8</t>
  </si>
  <si>
    <t xml:space="preserve">  99/5</t>
  </si>
  <si>
    <t>+ 5.18,7</t>
  </si>
  <si>
    <t xml:space="preserve"> 2.35,1</t>
  </si>
  <si>
    <t>19.18,4</t>
  </si>
  <si>
    <t>+ 5.47,3</t>
  </si>
  <si>
    <t xml:space="preserve"> 2.58,6</t>
  </si>
  <si>
    <t>19.19,4</t>
  </si>
  <si>
    <t xml:space="preserve"> 107/9</t>
  </si>
  <si>
    <t>+ 5.48,3</t>
  </si>
  <si>
    <t xml:space="preserve"> 2.51,9</t>
  </si>
  <si>
    <t>19.22,9</t>
  </si>
  <si>
    <t xml:space="preserve"> 105/8</t>
  </si>
  <si>
    <t>+ 5.51,8</t>
  </si>
  <si>
    <t xml:space="preserve"> 2.55,9</t>
  </si>
  <si>
    <t>19.25,3</t>
  </si>
  <si>
    <t xml:space="preserve"> 108/10</t>
  </si>
  <si>
    <t>+ 5.54,2</t>
  </si>
  <si>
    <t xml:space="preserve"> 2.54,9</t>
  </si>
  <si>
    <t>19.53,9</t>
  </si>
  <si>
    <t xml:space="preserve"> 117/15</t>
  </si>
  <si>
    <t>+ 6.22,8</t>
  </si>
  <si>
    <t xml:space="preserve"> 2.53,8</t>
  </si>
  <si>
    <t>19.57,5</t>
  </si>
  <si>
    <t xml:space="preserve"> 114/12</t>
  </si>
  <si>
    <t>+ 6.26,4</t>
  </si>
  <si>
    <t xml:space="preserve"> 3.00,7</t>
  </si>
  <si>
    <t>19.58,4</t>
  </si>
  <si>
    <t xml:space="preserve"> 115/13</t>
  </si>
  <si>
    <t>+ 6.27,3</t>
  </si>
  <si>
    <t xml:space="preserve"> 2.55,4</t>
  </si>
  <si>
    <t>20.00,3</t>
  </si>
  <si>
    <t xml:space="preserve"> 116/14</t>
  </si>
  <si>
    <t>+ 6.29,2</t>
  </si>
  <si>
    <t xml:space="preserve"> 2.58,8</t>
  </si>
  <si>
    <t>20.12,2</t>
  </si>
  <si>
    <t xml:space="preserve"> 113/11</t>
  </si>
  <si>
    <t>+ 6.41,1</t>
  </si>
  <si>
    <t xml:space="preserve"> 2.56,1</t>
  </si>
  <si>
    <t>20.51,1</t>
  </si>
  <si>
    <t xml:space="preserve"> 119/16</t>
  </si>
  <si>
    <t>+ 7.20,0</t>
  </si>
  <si>
    <t>+ 8.59,9</t>
  </si>
  <si>
    <t>22.56,8</t>
  </si>
  <si>
    <t xml:space="preserve">  94/17</t>
  </si>
  <si>
    <t xml:space="preserve">  52/8</t>
  </si>
  <si>
    <t>+ 9.25,7</t>
  </si>
  <si>
    <t xml:space="preserve"> 3.11,7</t>
  </si>
  <si>
    <t>23.23,3</t>
  </si>
  <si>
    <t>+ 9.52,2</t>
  </si>
  <si>
    <t xml:space="preserve"> 2.50,2</t>
  </si>
  <si>
    <t>24.51,9</t>
  </si>
  <si>
    <t xml:space="preserve"> 109/17</t>
  </si>
  <si>
    <t>+11.20,8</t>
  </si>
  <si>
    <t xml:space="preserve"> 2.53,7</t>
  </si>
  <si>
    <t>32.28,1</t>
  </si>
  <si>
    <t>+18.57,0</t>
  </si>
  <si>
    <t>46.19,6</t>
  </si>
  <si>
    <t>+32.48,5</t>
  </si>
  <si>
    <t xml:space="preserve">  77/12</t>
  </si>
  <si>
    <t xml:space="preserve">  76/11</t>
  </si>
  <si>
    <t xml:space="preserve">  82/14</t>
  </si>
  <si>
    <t xml:space="preserve">  75/10</t>
  </si>
  <si>
    <t xml:space="preserve">  92/16</t>
  </si>
  <si>
    <t xml:space="preserve"> 101/19</t>
  </si>
  <si>
    <t xml:space="preserve"> 104/4</t>
  </si>
  <si>
    <t xml:space="preserve"> 106/20</t>
  </si>
  <si>
    <t xml:space="preserve"> 100/18</t>
  </si>
  <si>
    <t xml:space="preserve"> 112/5</t>
  </si>
  <si>
    <t xml:space="preserve"> 111/21</t>
  </si>
  <si>
    <t xml:space="preserve"> 9.01,8</t>
  </si>
  <si>
    <t xml:space="preserve">  54/12</t>
  </si>
  <si>
    <t xml:space="preserve">  71/9</t>
  </si>
  <si>
    <t>TECHNICAL</t>
  </si>
  <si>
    <t xml:space="preserve"> 120/22</t>
  </si>
  <si>
    <t xml:space="preserve">  23/5</t>
  </si>
  <si>
    <t xml:space="preserve">  28/1</t>
  </si>
  <si>
    <t xml:space="preserve">  20/6</t>
  </si>
  <si>
    <t xml:space="preserve">  17/6</t>
  </si>
  <si>
    <t xml:space="preserve">  31/1</t>
  </si>
  <si>
    <t xml:space="preserve">  31/8</t>
  </si>
  <si>
    <t xml:space="preserve">  30/2</t>
  </si>
  <si>
    <t>15.25,9</t>
  </si>
  <si>
    <t>+ 1.54,8</t>
  </si>
  <si>
    <t xml:space="preserve"> 32/8</t>
  </si>
  <si>
    <t xml:space="preserve"> 2.25,3</t>
  </si>
  <si>
    <t>15.31,6</t>
  </si>
  <si>
    <t>+ 2.00,5</t>
  </si>
  <si>
    <t xml:space="preserve"> 33/9</t>
  </si>
  <si>
    <t xml:space="preserve">  26/2</t>
  </si>
  <si>
    <t xml:space="preserve"> 37/10</t>
  </si>
  <si>
    <t xml:space="preserve"> 2.25,1</t>
  </si>
  <si>
    <t>15.54,5</t>
  </si>
  <si>
    <t>+ 2.23,4</t>
  </si>
  <si>
    <t xml:space="preserve"> 2.27,9</t>
  </si>
  <si>
    <t>15.57,5</t>
  </si>
  <si>
    <t>+ 2.26,4</t>
  </si>
  <si>
    <t xml:space="preserve">  38/3</t>
  </si>
  <si>
    <t xml:space="preserve"> 44/6</t>
  </si>
  <si>
    <t xml:space="preserve"> 47/7</t>
  </si>
  <si>
    <t xml:space="preserve">  49/6</t>
  </si>
  <si>
    <t xml:space="preserve"> 2.24,6</t>
  </si>
  <si>
    <t>16.11,1</t>
  </si>
  <si>
    <t xml:space="preserve">  47/10</t>
  </si>
  <si>
    <t>+ 2.40,0</t>
  </si>
  <si>
    <t xml:space="preserve">  43/1</t>
  </si>
  <si>
    <t xml:space="preserve"> 50/7</t>
  </si>
  <si>
    <t xml:space="preserve">  37/7</t>
  </si>
  <si>
    <t xml:space="preserve"> 2.26,2</t>
  </si>
  <si>
    <t>16.19,0</t>
  </si>
  <si>
    <t>+ 2.47,9</t>
  </si>
  <si>
    <t xml:space="preserve"> 54/8</t>
  </si>
  <si>
    <t xml:space="preserve">  46/4</t>
  </si>
  <si>
    <t xml:space="preserve"> 2.30,2</t>
  </si>
  <si>
    <t>16.26,3</t>
  </si>
  <si>
    <t>+ 2.55,2</t>
  </si>
  <si>
    <t xml:space="preserve"> 2.26,4</t>
  </si>
  <si>
    <t>16.47,8</t>
  </si>
  <si>
    <t xml:space="preserve">  57/13</t>
  </si>
  <si>
    <t>+ 3.16,7</t>
  </si>
  <si>
    <t xml:space="preserve"> 2.31,7</t>
  </si>
  <si>
    <t>16.49,6</t>
  </si>
  <si>
    <t>+ 3.18,5</t>
  </si>
  <si>
    <t xml:space="preserve"> 2.43,3</t>
  </si>
  <si>
    <t>16.50,0</t>
  </si>
  <si>
    <t>+ 3.18,9</t>
  </si>
  <si>
    <t xml:space="preserve"> 2.38,0</t>
  </si>
  <si>
    <t>16.54,3</t>
  </si>
  <si>
    <t>+ 3.23,2</t>
  </si>
  <si>
    <t xml:space="preserve"> 2.29,5</t>
  </si>
  <si>
    <t>16.54,6</t>
  </si>
  <si>
    <t>+ 3.23,5</t>
  </si>
  <si>
    <t xml:space="preserve"> 63/9</t>
  </si>
  <si>
    <t xml:space="preserve"> 2.30,4</t>
  </si>
  <si>
    <t>17.02,5</t>
  </si>
  <si>
    <t>+ 3.31,4</t>
  </si>
  <si>
    <t xml:space="preserve"> 2.33,9</t>
  </si>
  <si>
    <t>17.03,7</t>
  </si>
  <si>
    <t>+ 3.32,6</t>
  </si>
  <si>
    <t xml:space="preserve"> 2.32,9</t>
  </si>
  <si>
    <t>17.06,3</t>
  </si>
  <si>
    <t>+ 3.35,2</t>
  </si>
  <si>
    <t xml:space="preserve"> 2.15,4</t>
  </si>
  <si>
    <t xml:space="preserve"> 0.50</t>
  </si>
  <si>
    <t>17.12,3</t>
  </si>
  <si>
    <t>+ 3.41,2</t>
  </si>
  <si>
    <t xml:space="preserve"> 2.34,4</t>
  </si>
  <si>
    <t>17.16,6</t>
  </si>
  <si>
    <t>+ 3.45,5</t>
  </si>
  <si>
    <t>17.17,7</t>
  </si>
  <si>
    <t>+ 3.46,6</t>
  </si>
  <si>
    <t xml:space="preserve"> 71/1</t>
  </si>
  <si>
    <t xml:space="preserve">  90/2</t>
  </si>
  <si>
    <t xml:space="preserve"> 2.34,8</t>
  </si>
  <si>
    <t>17.21,5</t>
  </si>
  <si>
    <t>+ 3.50,4</t>
  </si>
  <si>
    <t xml:space="preserve"> 73/10</t>
  </si>
  <si>
    <t xml:space="preserve"> 2.35,3</t>
  </si>
  <si>
    <t>17.22,2</t>
  </si>
  <si>
    <t>+ 3.51,1</t>
  </si>
  <si>
    <t xml:space="preserve"> 2.30,5</t>
  </si>
  <si>
    <t>17.23,8</t>
  </si>
  <si>
    <t>+ 3.52,7</t>
  </si>
  <si>
    <t xml:space="preserve"> 75/11</t>
  </si>
  <si>
    <t xml:space="preserve"> 2.28,8</t>
  </si>
  <si>
    <t>17.25,9</t>
  </si>
  <si>
    <t>+ 3.54,8</t>
  </si>
  <si>
    <t xml:space="preserve"> 76/2</t>
  </si>
  <si>
    <t xml:space="preserve">  95/5</t>
  </si>
  <si>
    <t xml:space="preserve"> 77/3</t>
  </si>
  <si>
    <t xml:space="preserve">  82/1</t>
  </si>
  <si>
    <t xml:space="preserve"> 78/12</t>
  </si>
  <si>
    <t xml:space="preserve"> 2.36,0</t>
  </si>
  <si>
    <t>17.51,9</t>
  </si>
  <si>
    <t xml:space="preserve">  81/15</t>
  </si>
  <si>
    <t>+ 4.20,8</t>
  </si>
  <si>
    <t xml:space="preserve"> 2.32,4</t>
  </si>
  <si>
    <t>18.02,6</t>
  </si>
  <si>
    <t>+ 4.31,5</t>
  </si>
  <si>
    <t xml:space="preserve"> 80/13</t>
  </si>
  <si>
    <t xml:space="preserve"> 2.41,6</t>
  </si>
  <si>
    <t>18.06,9</t>
  </si>
  <si>
    <t>+ 4.35,8</t>
  </si>
  <si>
    <t xml:space="preserve"> 83/4</t>
  </si>
  <si>
    <t xml:space="preserve">  94/4</t>
  </si>
  <si>
    <t xml:space="preserve"> 2.34,3</t>
  </si>
  <si>
    <t>18.33,1</t>
  </si>
  <si>
    <t>+ 5.02,0</t>
  </si>
  <si>
    <t xml:space="preserve"> 85/14</t>
  </si>
  <si>
    <t xml:space="preserve"> 2.42,1</t>
  </si>
  <si>
    <t>18.36,1</t>
  </si>
  <si>
    <t xml:space="preserve">  88/17</t>
  </si>
  <si>
    <t>+ 5.05,0</t>
  </si>
  <si>
    <t xml:space="preserve"> 86/4</t>
  </si>
  <si>
    <t xml:space="preserve"> 2.36,8</t>
  </si>
  <si>
    <t>18.39,9</t>
  </si>
  <si>
    <t xml:space="preserve">  83/4</t>
  </si>
  <si>
    <t>+ 5.08,8</t>
  </si>
  <si>
    <t xml:space="preserve"> 87/15</t>
  </si>
  <si>
    <t xml:space="preserve"> 2.31,3</t>
  </si>
  <si>
    <t>18.43,0</t>
  </si>
  <si>
    <t xml:space="preserve">  70/12</t>
  </si>
  <si>
    <t>+ 5.11,9</t>
  </si>
  <si>
    <t xml:space="preserve"> 88/5</t>
  </si>
  <si>
    <t xml:space="preserve">  93/3</t>
  </si>
  <si>
    <t xml:space="preserve"> 89/6</t>
  </si>
  <si>
    <t xml:space="preserve">  96/6</t>
  </si>
  <si>
    <t xml:space="preserve"> 90/7</t>
  </si>
  <si>
    <t xml:space="preserve">  97/7</t>
  </si>
  <si>
    <t xml:space="preserve"> 91/16</t>
  </si>
  <si>
    <t xml:space="preserve"> 2.40,4</t>
  </si>
  <si>
    <t>18.57,0</t>
  </si>
  <si>
    <t>+ 5.25,9</t>
  </si>
  <si>
    <t xml:space="preserve"> 92/5</t>
  </si>
  <si>
    <t xml:space="preserve"> 2.42,7</t>
  </si>
  <si>
    <t>19.15,4</t>
  </si>
  <si>
    <t>+ 5.44,3</t>
  </si>
  <si>
    <t xml:space="preserve"> 94/8</t>
  </si>
  <si>
    <t xml:space="preserve"> 106/15</t>
  </si>
  <si>
    <t xml:space="preserve"> 95/9</t>
  </si>
  <si>
    <t xml:space="preserve">  99/8</t>
  </si>
  <si>
    <t xml:space="preserve"> 96/10</t>
  </si>
  <si>
    <t xml:space="preserve"> 104/13</t>
  </si>
  <si>
    <t xml:space="preserve"> 2.59,2</t>
  </si>
  <si>
    <t xml:space="preserve"> 1.00</t>
  </si>
  <si>
    <t>19.39,9</t>
  </si>
  <si>
    <t>+ 6.08,8</t>
  </si>
  <si>
    <t xml:space="preserve"> 98/11</t>
  </si>
  <si>
    <t xml:space="preserve"> 102/11</t>
  </si>
  <si>
    <t xml:space="preserve"> 99/12</t>
  </si>
  <si>
    <t xml:space="preserve"> 101/10</t>
  </si>
  <si>
    <t>100/13</t>
  </si>
  <si>
    <t>101/14</t>
  </si>
  <si>
    <t xml:space="preserve"> 103/12</t>
  </si>
  <si>
    <t>102/15</t>
  </si>
  <si>
    <t xml:space="preserve"> 107/16</t>
  </si>
  <si>
    <t>103/16</t>
  </si>
  <si>
    <t xml:space="preserve"> 105/14</t>
  </si>
  <si>
    <t>104/17</t>
  </si>
  <si>
    <t xml:space="preserve"> 7.19,7</t>
  </si>
  <si>
    <t>22.15,5</t>
  </si>
  <si>
    <t>+ 8.44,4</t>
  </si>
  <si>
    <t xml:space="preserve">  63/10</t>
  </si>
  <si>
    <t xml:space="preserve"> 2.30,9</t>
  </si>
  <si>
    <t>22.59,1</t>
  </si>
  <si>
    <t>+ 9.28,0</t>
  </si>
  <si>
    <t xml:space="preserve"> 110/18</t>
  </si>
  <si>
    <t xml:space="preserve">  98/15</t>
  </si>
  <si>
    <t xml:space="preserve"> 100/9</t>
  </si>
  <si>
    <t>Metsküla</t>
  </si>
  <si>
    <t xml:space="preserve"> 116.85 km/h</t>
  </si>
  <si>
    <t xml:space="preserve"> 115.44 km/h</t>
  </si>
  <si>
    <t xml:space="preserve"> 110.11 km/h</t>
  </si>
  <si>
    <t xml:space="preserve"> 102.28 km/h</t>
  </si>
  <si>
    <t xml:space="preserve"> 106.87 km/h</t>
  </si>
  <si>
    <t xml:space="preserve"> 112.03 km/h</t>
  </si>
  <si>
    <t xml:space="preserve"> 104.77 km/h</t>
  </si>
  <si>
    <t xml:space="preserve">  99.55 km/h</t>
  </si>
  <si>
    <t xml:space="preserve">  91.18 km/h</t>
  </si>
  <si>
    <t>14.33 km</t>
  </si>
  <si>
    <t xml:space="preserve">  1 Gross/Mōlder</t>
  </si>
  <si>
    <t xml:space="preserve">  9 Torn/Kaubi</t>
  </si>
  <si>
    <t xml:space="preserve"> 16 Andervang/Eriksson</t>
  </si>
  <si>
    <t xml:space="preserve"> 28 Subi/Subi</t>
  </si>
  <si>
    <t xml:space="preserve"> 21 Poom/Järveoja</t>
  </si>
  <si>
    <t xml:space="preserve"> 25 Ringenberg/Heina</t>
  </si>
  <si>
    <t xml:space="preserve"> 19 Virves/Pruul</t>
  </si>
  <si>
    <t xml:space="preserve"> 59 Rönnemaa/Rönnemaa</t>
  </si>
  <si>
    <t>123 Silt/Loel</t>
  </si>
  <si>
    <t>SS2</t>
  </si>
  <si>
    <t>Reeküla</t>
  </si>
  <si>
    <t xml:space="preserve"> 116.09 km/h</t>
  </si>
  <si>
    <t xml:space="preserve"> 113.29 km/h</t>
  </si>
  <si>
    <t xml:space="preserve"> 105.72 km/h</t>
  </si>
  <si>
    <t xml:space="preserve">  99.16 km/h</t>
  </si>
  <si>
    <t xml:space="preserve"> 102.97 km/h</t>
  </si>
  <si>
    <t xml:space="preserve"> 106.23 km/h</t>
  </si>
  <si>
    <t xml:space="preserve"> 102.89 km/h</t>
  </si>
  <si>
    <t xml:space="preserve">  98.57 km/h</t>
  </si>
  <si>
    <t xml:space="preserve">  90.70 km/h</t>
  </si>
  <si>
    <t xml:space="preserve"> 7.82 km</t>
  </si>
  <si>
    <t xml:space="preserve"> 29 Aigro/Piigli</t>
  </si>
  <si>
    <t xml:space="preserve"> 60 Rantasalo/Takala</t>
  </si>
  <si>
    <t xml:space="preserve"> 70 Pihlas/Kiil</t>
  </si>
  <si>
    <t>SS3</t>
  </si>
  <si>
    <t>Kuressaare</t>
  </si>
  <si>
    <t xml:space="preserve">  69.96 km/h</t>
  </si>
  <si>
    <t xml:space="preserve">  69.14 km/h</t>
  </si>
  <si>
    <t xml:space="preserve">  67.57 km/h</t>
  </si>
  <si>
    <t xml:space="preserve">  64.02 km/h</t>
  </si>
  <si>
    <t xml:space="preserve">  63.70 km/h</t>
  </si>
  <si>
    <t xml:space="preserve">  66.41 km/h</t>
  </si>
  <si>
    <t xml:space="preserve">  63.38 km/h</t>
  </si>
  <si>
    <t>131</t>
  </si>
  <si>
    <t>110</t>
  </si>
  <si>
    <t xml:space="preserve">  83</t>
  </si>
  <si>
    <t xml:space="preserve">  75</t>
  </si>
  <si>
    <t>Superrally</t>
  </si>
  <si>
    <t>5.00</t>
  </si>
  <si>
    <t xml:space="preserve"> 4.24,8</t>
  </si>
  <si>
    <t>11.02,0</t>
  </si>
  <si>
    <t xml:space="preserve"> 4.03,3</t>
  </si>
  <si>
    <t xml:space="preserve">   3/3</t>
  </si>
  <si>
    <t xml:space="preserve">  2/2</t>
  </si>
  <si>
    <t xml:space="preserve"> 4.23,6</t>
  </si>
  <si>
    <t>11.05,8</t>
  </si>
  <si>
    <t xml:space="preserve"> 4.06,8</t>
  </si>
  <si>
    <t xml:space="preserve">  3/1</t>
  </si>
  <si>
    <t xml:space="preserve"> 4.27,2</t>
  </si>
  <si>
    <t>11.15,3</t>
  </si>
  <si>
    <t xml:space="preserve"> 4.07,5</t>
  </si>
  <si>
    <t xml:space="preserve">   4/1</t>
  </si>
  <si>
    <t xml:space="preserve"> 4.18,5</t>
  </si>
  <si>
    <t>11.13,1</t>
  </si>
  <si>
    <t xml:space="preserve"> 4.08,9</t>
  </si>
  <si>
    <t xml:space="preserve"> 4.28,6</t>
  </si>
  <si>
    <t>11.24,0</t>
  </si>
  <si>
    <t xml:space="preserve"> 4.15,3</t>
  </si>
  <si>
    <t xml:space="preserve"> 4.31,6</t>
  </si>
  <si>
    <t>11.26,2</t>
  </si>
  <si>
    <t xml:space="preserve"> 4.14,3</t>
  </si>
  <si>
    <t xml:space="preserve"> 4.37,1</t>
  </si>
  <si>
    <t>11.40,5</t>
  </si>
  <si>
    <t xml:space="preserve"> 4.26,7</t>
  </si>
  <si>
    <t xml:space="preserve"> 4.36,5</t>
  </si>
  <si>
    <t>11.46,1</t>
  </si>
  <si>
    <t xml:space="preserve"> 4.18,6</t>
  </si>
  <si>
    <t xml:space="preserve"> 4.47,3</t>
  </si>
  <si>
    <t>11.49,6</t>
  </si>
  <si>
    <t xml:space="preserve"> 4.30,1</t>
  </si>
  <si>
    <t xml:space="preserve"> 4.41,5</t>
  </si>
  <si>
    <t>12.07,8</t>
  </si>
  <si>
    <t xml:space="preserve"> 4.20,2</t>
  </si>
  <si>
    <t xml:space="preserve">   9/5</t>
  </si>
  <si>
    <t xml:space="preserve">   8/5</t>
  </si>
  <si>
    <t xml:space="preserve"> 4.46,3</t>
  </si>
  <si>
    <t>12.01,6</t>
  </si>
  <si>
    <t xml:space="preserve"> 4.24,6</t>
  </si>
  <si>
    <t xml:space="preserve"> 4.44,6</t>
  </si>
  <si>
    <t>12.12,2</t>
  </si>
  <si>
    <t xml:space="preserve"> 4.23,5</t>
  </si>
  <si>
    <t xml:space="preserve">  10/1</t>
  </si>
  <si>
    <t>12.17,0</t>
  </si>
  <si>
    <t xml:space="preserve"> 4.29,1</t>
  </si>
  <si>
    <t xml:space="preserve">  13/6</t>
  </si>
  <si>
    <t>12.28,2</t>
  </si>
  <si>
    <t xml:space="preserve"> 4.41,2</t>
  </si>
  <si>
    <t xml:space="preserve"> 4.49,5</t>
  </si>
  <si>
    <t>14.06,3</t>
  </si>
  <si>
    <t xml:space="preserve"> 4.24,4</t>
  </si>
  <si>
    <t xml:space="preserve"> 7.35,0</t>
  </si>
  <si>
    <t xml:space="preserve">  16/1</t>
  </si>
  <si>
    <t xml:space="preserve">   6/2</t>
  </si>
  <si>
    <t xml:space="preserve">  15/5</t>
  </si>
  <si>
    <t xml:space="preserve">  18/2</t>
  </si>
  <si>
    <t xml:space="preserve">  13/1</t>
  </si>
  <si>
    <t xml:space="preserve">  11/2</t>
  </si>
  <si>
    <t>11.22,5</t>
  </si>
  <si>
    <t xml:space="preserve"> 4.11,0</t>
  </si>
  <si>
    <t xml:space="preserve">   5/4</t>
  </si>
  <si>
    <t xml:space="preserve"> 14/2</t>
  </si>
  <si>
    <t xml:space="preserve"> 4.48,7</t>
  </si>
  <si>
    <t>12.06,9</t>
  </si>
  <si>
    <t xml:space="preserve"> 4.21,9</t>
  </si>
  <si>
    <t>11.56,0</t>
  </si>
  <si>
    <t xml:space="preserve"> 4.38,1</t>
  </si>
  <si>
    <t xml:space="preserve">  21/6</t>
  </si>
  <si>
    <t xml:space="preserve"> 4.54,8</t>
  </si>
  <si>
    <t xml:space="preserve"> 4.28,7</t>
  </si>
  <si>
    <t xml:space="preserve">  23/1</t>
  </si>
  <si>
    <t xml:space="preserve">  14/1</t>
  </si>
  <si>
    <t xml:space="preserve"> 4.49,7</t>
  </si>
  <si>
    <t>12.10,8</t>
  </si>
  <si>
    <t xml:space="preserve"> 4.32,6</t>
  </si>
  <si>
    <t xml:space="preserve">  19/7</t>
  </si>
  <si>
    <t xml:space="preserve"> 4.46,1</t>
  </si>
  <si>
    <t>12.17,2</t>
  </si>
  <si>
    <t xml:space="preserve"> 4.32,7</t>
  </si>
  <si>
    <t xml:space="preserve"> 20/8</t>
  </si>
  <si>
    <t xml:space="preserve"> 4.54,5</t>
  </si>
  <si>
    <t>12.20,3</t>
  </si>
  <si>
    <t xml:space="preserve">  22/8</t>
  </si>
  <si>
    <t xml:space="preserve">  24/8</t>
  </si>
  <si>
    <t xml:space="preserve"> 21/1</t>
  </si>
  <si>
    <t>12.16,1</t>
  </si>
  <si>
    <t xml:space="preserve"> 4.31,7</t>
  </si>
  <si>
    <t xml:space="preserve">  21/1</t>
  </si>
  <si>
    <t xml:space="preserve">  20/1</t>
  </si>
  <si>
    <t xml:space="preserve"> 5.04,8</t>
  </si>
  <si>
    <t xml:space="preserve"> 4.34,7</t>
  </si>
  <si>
    <t xml:space="preserve">  19/3</t>
  </si>
  <si>
    <t xml:space="preserve">  25/4</t>
  </si>
  <si>
    <t xml:space="preserve"> 23/5</t>
  </si>
  <si>
    <t xml:space="preserve"> 4.56,5</t>
  </si>
  <si>
    <t>12.10,0</t>
  </si>
  <si>
    <t xml:space="preserve"> 4.38,2</t>
  </si>
  <si>
    <t xml:space="preserve">  26/6</t>
  </si>
  <si>
    <t xml:space="preserve"> 4.49,0</t>
  </si>
  <si>
    <t>12.08,7</t>
  </si>
  <si>
    <t xml:space="preserve"> 0.20</t>
  </si>
  <si>
    <t xml:space="preserve">  16/3</t>
  </si>
  <si>
    <t xml:space="preserve">  16/2</t>
  </si>
  <si>
    <t xml:space="preserve">  19/5</t>
  </si>
  <si>
    <t xml:space="preserve"> 4.55,7</t>
  </si>
  <si>
    <t>12.33,1</t>
  </si>
  <si>
    <t xml:space="preserve">  25/5</t>
  </si>
  <si>
    <t xml:space="preserve">  14/4</t>
  </si>
  <si>
    <t>12.29,3</t>
  </si>
  <si>
    <t xml:space="preserve">  27/2</t>
  </si>
  <si>
    <t xml:space="preserve"> 5.08,6</t>
  </si>
  <si>
    <t>12.38,4</t>
  </si>
  <si>
    <t xml:space="preserve"> 5.10,1</t>
  </si>
  <si>
    <t>12.28,1</t>
  </si>
  <si>
    <t xml:space="preserve"> 4.38,9</t>
  </si>
  <si>
    <t xml:space="preserve">  34/2</t>
  </si>
  <si>
    <t xml:space="preserve"> 5.02,7</t>
  </si>
  <si>
    <t>12.31,2</t>
  </si>
  <si>
    <t xml:space="preserve">  18/4</t>
  </si>
  <si>
    <t xml:space="preserve"> 5.05,7</t>
  </si>
  <si>
    <t>12.44,0</t>
  </si>
  <si>
    <t xml:space="preserve"> 4.37,2</t>
  </si>
  <si>
    <t xml:space="preserve">  32/6</t>
  </si>
  <si>
    <t xml:space="preserve">  27/6</t>
  </si>
  <si>
    <t xml:space="preserve"> 5.09,6</t>
  </si>
  <si>
    <t>12.45,9</t>
  </si>
  <si>
    <t xml:space="preserve"> 4.40,8</t>
  </si>
  <si>
    <t xml:space="preserve">  32/5</t>
  </si>
  <si>
    <t xml:space="preserve"> 5.15,6</t>
  </si>
  <si>
    <t>12.53,0</t>
  </si>
  <si>
    <t xml:space="preserve"> 5.13,2</t>
  </si>
  <si>
    <t>12.57,4</t>
  </si>
  <si>
    <t xml:space="preserve"> 4.52,8</t>
  </si>
  <si>
    <t xml:space="preserve"> 5.12,7</t>
  </si>
  <si>
    <t>12.35,4</t>
  </si>
  <si>
    <t xml:space="preserve"> 4.46,6</t>
  </si>
  <si>
    <t xml:space="preserve">  34/3</t>
  </si>
  <si>
    <t xml:space="preserve"> 5.09,4</t>
  </si>
  <si>
    <t>13.00,9</t>
  </si>
  <si>
    <t xml:space="preserve"> 4.47,2</t>
  </si>
  <si>
    <t xml:space="preserve">  36/4</t>
  </si>
  <si>
    <t>11.59,8</t>
  </si>
  <si>
    <t xml:space="preserve">  12/5</t>
  </si>
  <si>
    <t xml:space="preserve"> 10/1</t>
  </si>
  <si>
    <t>12.05,0</t>
  </si>
  <si>
    <t xml:space="preserve">  19/6</t>
  </si>
  <si>
    <t xml:space="preserve">  20/3</t>
  </si>
  <si>
    <t xml:space="preserve"> 10</t>
  </si>
  <si>
    <t>TC3C</t>
  </si>
  <si>
    <t>2 min. late</t>
  </si>
  <si>
    <t xml:space="preserve"> 49</t>
  </si>
  <si>
    <t>TC4</t>
  </si>
  <si>
    <t>16 min. late</t>
  </si>
  <si>
    <t xml:space="preserve"> 2.40</t>
  </si>
  <si>
    <t xml:space="preserve"> 51</t>
  </si>
  <si>
    <t>9 min. early</t>
  </si>
  <si>
    <t xml:space="preserve"> 9.00</t>
  </si>
  <si>
    <t xml:space="preserve">  23/3</t>
  </si>
  <si>
    <t xml:space="preserve">  25/8</t>
  </si>
  <si>
    <t xml:space="preserve">  41/6</t>
  </si>
  <si>
    <t xml:space="preserve">  32/9</t>
  </si>
  <si>
    <t xml:space="preserve">  53/7</t>
  </si>
  <si>
    <t xml:space="preserve">  23/2</t>
  </si>
  <si>
    <t xml:space="preserve">  29/1</t>
  </si>
  <si>
    <t xml:space="preserve">  26/1</t>
  </si>
  <si>
    <t xml:space="preserve">  31/7</t>
  </si>
  <si>
    <t xml:space="preserve">  38/7</t>
  </si>
  <si>
    <t xml:space="preserve">  28/7</t>
  </si>
  <si>
    <t xml:space="preserve">  39/7</t>
  </si>
  <si>
    <t xml:space="preserve">  39/5</t>
  </si>
  <si>
    <t>12.30,7</t>
  </si>
  <si>
    <t xml:space="preserve"> 4.37,8</t>
  </si>
  <si>
    <t xml:space="preserve">  39/2</t>
  </si>
  <si>
    <t xml:space="preserve"> 5.18,2</t>
  </si>
  <si>
    <t>12.41,2</t>
  </si>
  <si>
    <t xml:space="preserve"> 4.32,1</t>
  </si>
  <si>
    <t xml:space="preserve">  36/6</t>
  </si>
  <si>
    <t xml:space="preserve"> 5.05,9</t>
  </si>
  <si>
    <t>12.39,4</t>
  </si>
  <si>
    <t xml:space="preserve"> 4.50,5</t>
  </si>
  <si>
    <t xml:space="preserve">  55/9</t>
  </si>
  <si>
    <t xml:space="preserve">  42/8</t>
  </si>
  <si>
    <t xml:space="preserve"> 5.14,1</t>
  </si>
  <si>
    <t>12.37,5</t>
  </si>
  <si>
    <t xml:space="preserve"> 4.42,6</t>
  </si>
  <si>
    <t xml:space="preserve">  33/3</t>
  </si>
  <si>
    <t xml:space="preserve">  57/10</t>
  </si>
  <si>
    <t xml:space="preserve"> 5.14,6</t>
  </si>
  <si>
    <t>12.54,8</t>
  </si>
  <si>
    <t xml:space="preserve">  43/4</t>
  </si>
  <si>
    <t xml:space="preserve">  32/2</t>
  </si>
  <si>
    <t xml:space="preserve">  50/3</t>
  </si>
  <si>
    <t xml:space="preserve"> 5.24,2</t>
  </si>
  <si>
    <t xml:space="preserve"> 4.43,2</t>
  </si>
  <si>
    <t xml:space="preserve">  44/8</t>
  </si>
  <si>
    <t xml:space="preserve">  47/7</t>
  </si>
  <si>
    <t xml:space="preserve"> 5.29,2</t>
  </si>
  <si>
    <t>12.42,8</t>
  </si>
  <si>
    <t xml:space="preserve"> 5.21,7</t>
  </si>
  <si>
    <t>13.10,5</t>
  </si>
  <si>
    <t xml:space="preserve"> 4.40,3</t>
  </si>
  <si>
    <t xml:space="preserve">  50/5</t>
  </si>
  <si>
    <t xml:space="preserve">  53/5</t>
  </si>
  <si>
    <t xml:space="preserve"> 5.22,5</t>
  </si>
  <si>
    <t>13.19,9</t>
  </si>
  <si>
    <t xml:space="preserve"> 4.47,0</t>
  </si>
  <si>
    <t xml:space="preserve"> 5.30,5</t>
  </si>
  <si>
    <t>12.50,9</t>
  </si>
  <si>
    <t xml:space="preserve"> 4.46,4</t>
  </si>
  <si>
    <t xml:space="preserve">  49/4</t>
  </si>
  <si>
    <t xml:space="preserve"> 5.25,3</t>
  </si>
  <si>
    <t>13.06,2</t>
  </si>
  <si>
    <t xml:space="preserve"> 4.50,1</t>
  </si>
  <si>
    <t xml:space="preserve">  54/5</t>
  </si>
  <si>
    <t>12.58,1</t>
  </si>
  <si>
    <t xml:space="preserve"> 4.43,5</t>
  </si>
  <si>
    <t xml:space="preserve">  49/11</t>
  </si>
  <si>
    <t xml:space="preserve"> 5.23,9</t>
  </si>
  <si>
    <t>13.10,8</t>
  </si>
  <si>
    <t xml:space="preserve"> 4.43,1</t>
  </si>
  <si>
    <t xml:space="preserve">  46/13</t>
  </si>
  <si>
    <t xml:space="preserve"> 5.26,0</t>
  </si>
  <si>
    <t>13.03,5</t>
  </si>
  <si>
    <t xml:space="preserve">  56/12</t>
  </si>
  <si>
    <t xml:space="preserve">  50/10</t>
  </si>
  <si>
    <t xml:space="preserve">  36/11</t>
  </si>
  <si>
    <t xml:space="preserve"> 5.35,5</t>
  </si>
  <si>
    <t>13.14,2</t>
  </si>
  <si>
    <t xml:space="preserve"> 4.51,8</t>
  </si>
  <si>
    <t xml:space="preserve"> 5.31,1</t>
  </si>
  <si>
    <t>TYRES</t>
  </si>
  <si>
    <t>REAR AXLE</t>
  </si>
  <si>
    <t>13.05,2</t>
  </si>
  <si>
    <t>40.26,4</t>
  </si>
  <si>
    <t xml:space="preserve">  29/8</t>
  </si>
  <si>
    <t xml:space="preserve"> 5.38,5</t>
  </si>
  <si>
    <t>13.20,9</t>
  </si>
  <si>
    <t xml:space="preserve"> 4.55,5</t>
  </si>
  <si>
    <t xml:space="preserve">  60/7</t>
  </si>
  <si>
    <t xml:space="preserve">  60/8</t>
  </si>
  <si>
    <t>14.18,4</t>
  </si>
  <si>
    <t xml:space="preserve"> 5.50,2</t>
  </si>
  <si>
    <t>13.28,7</t>
  </si>
  <si>
    <t xml:space="preserve"> 4.59,9</t>
  </si>
  <si>
    <t xml:space="preserve"> 5.33,5</t>
  </si>
  <si>
    <t>13.19,6</t>
  </si>
  <si>
    <t xml:space="preserve"> 5.00,6</t>
  </si>
  <si>
    <t xml:space="preserve">  66/9</t>
  </si>
  <si>
    <t xml:space="preserve"> 5.32,2</t>
  </si>
  <si>
    <t>13.43,8</t>
  </si>
  <si>
    <t xml:space="preserve"> 4.54,4</t>
  </si>
  <si>
    <t xml:space="preserve">  62/14</t>
  </si>
  <si>
    <t xml:space="preserve"> 5.41,1</t>
  </si>
  <si>
    <t>13.45,9</t>
  </si>
  <si>
    <t xml:space="preserve"> 5.04,3</t>
  </si>
  <si>
    <t xml:space="preserve">  66/14</t>
  </si>
  <si>
    <t xml:space="preserve">  67/13</t>
  </si>
  <si>
    <t>13.02,9</t>
  </si>
  <si>
    <t xml:space="preserve"> 4.39,6</t>
  </si>
  <si>
    <t xml:space="preserve">  49/8</t>
  </si>
  <si>
    <t xml:space="preserve"> 5.52,9</t>
  </si>
  <si>
    <t>13.47,5</t>
  </si>
  <si>
    <t xml:space="preserve"> 5.07,8</t>
  </si>
  <si>
    <t xml:space="preserve">  69/1</t>
  </si>
  <si>
    <t xml:space="preserve"> 5.51,4</t>
  </si>
  <si>
    <t>14.10,2</t>
  </si>
  <si>
    <t xml:space="preserve"> 4.59,8</t>
  </si>
  <si>
    <t xml:space="preserve">  63/11</t>
  </si>
  <si>
    <t>13.12,2</t>
  </si>
  <si>
    <t xml:space="preserve"> 4.53,3</t>
  </si>
  <si>
    <t xml:space="preserve">  55/6</t>
  </si>
  <si>
    <t xml:space="preserve"> 5.51,8</t>
  </si>
  <si>
    <t>14.15,0</t>
  </si>
  <si>
    <t xml:space="preserve"> 5.27,7</t>
  </si>
  <si>
    <t xml:space="preserve">  78/10</t>
  </si>
  <si>
    <t xml:space="preserve"> 5.46,4</t>
  </si>
  <si>
    <t>14.41,5</t>
  </si>
  <si>
    <t xml:space="preserve"> 5.27,1</t>
  </si>
  <si>
    <t xml:space="preserve">  73/2</t>
  </si>
  <si>
    <t xml:space="preserve">  80/3</t>
  </si>
  <si>
    <t xml:space="preserve"> 6.07,4</t>
  </si>
  <si>
    <t>14.13,2</t>
  </si>
  <si>
    <t xml:space="preserve"> 5.10,8</t>
  </si>
  <si>
    <t xml:space="preserve">  72/11</t>
  </si>
  <si>
    <t xml:space="preserve"> 6.04,9</t>
  </si>
  <si>
    <t>14.17,0</t>
  </si>
  <si>
    <t xml:space="preserve"> 5.13,7</t>
  </si>
  <si>
    <t xml:space="preserve">  75/12</t>
  </si>
  <si>
    <t xml:space="preserve"> 6.08,9</t>
  </si>
  <si>
    <t>14.23,7</t>
  </si>
  <si>
    <t xml:space="preserve"> 5.08,3</t>
  </si>
  <si>
    <t xml:space="preserve">  70/10</t>
  </si>
  <si>
    <t xml:space="preserve"> 6.06,4</t>
  </si>
  <si>
    <t>14.24,6</t>
  </si>
  <si>
    <t xml:space="preserve">  71/4</t>
  </si>
  <si>
    <t xml:space="preserve"> 5.52,3</t>
  </si>
  <si>
    <t>14.46,3</t>
  </si>
  <si>
    <t xml:space="preserve"> 5.25,0</t>
  </si>
  <si>
    <t xml:space="preserve">  79/2</t>
  </si>
  <si>
    <t xml:space="preserve"> 5.54,1</t>
  </si>
  <si>
    <t>14.42,0</t>
  </si>
  <si>
    <t xml:space="preserve"> 5.28,0</t>
  </si>
  <si>
    <t xml:space="preserve">  82/4</t>
  </si>
  <si>
    <t xml:space="preserve"> 5.52,7</t>
  </si>
  <si>
    <t>14.44,3</t>
  </si>
  <si>
    <t xml:space="preserve"> 5.28,3</t>
  </si>
  <si>
    <t xml:space="preserve">  83/5</t>
  </si>
  <si>
    <t xml:space="preserve"> 6.23,6</t>
  </si>
  <si>
    <t xml:space="preserve"> 5.20,1</t>
  </si>
  <si>
    <t xml:space="preserve"> 101/18</t>
  </si>
  <si>
    <t xml:space="preserve">  81/14</t>
  </si>
  <si>
    <t xml:space="preserve">  77/13</t>
  </si>
  <si>
    <t xml:space="preserve"> 5.56,2</t>
  </si>
  <si>
    <t>15.06,1</t>
  </si>
  <si>
    <t xml:space="preserve"> 5.36,2</t>
  </si>
  <si>
    <t xml:space="preserve">  84/6</t>
  </si>
  <si>
    <t xml:space="preserve"> 72/11</t>
  </si>
  <si>
    <t xml:space="preserve"> 6.16,8</t>
  </si>
  <si>
    <t>15.07,0</t>
  </si>
  <si>
    <t xml:space="preserve"> 5.13,5</t>
  </si>
  <si>
    <t xml:space="preserve">  74/11</t>
  </si>
  <si>
    <t xml:space="preserve"> 6.29,8</t>
  </si>
  <si>
    <t>14.56,3</t>
  </si>
  <si>
    <t xml:space="preserve"> 5.18,9</t>
  </si>
  <si>
    <t xml:space="preserve">  76/5</t>
  </si>
  <si>
    <t xml:space="preserve"> 6.03,8</t>
  </si>
  <si>
    <t>14.56,2</t>
  </si>
  <si>
    <t xml:space="preserve"> 5.42,8</t>
  </si>
  <si>
    <t xml:space="preserve">  88/10</t>
  </si>
  <si>
    <t>+13.04,5</t>
  </si>
  <si>
    <t xml:space="preserve"> 5.48,2</t>
  </si>
  <si>
    <t>19.02,9</t>
  </si>
  <si>
    <t xml:space="preserve">  61/7</t>
  </si>
  <si>
    <t xml:space="preserve"> 6.23,0</t>
  </si>
  <si>
    <t>15.49,0</t>
  </si>
  <si>
    <t xml:space="preserve">  85/7</t>
  </si>
  <si>
    <t>13.29,0</t>
  </si>
  <si>
    <t xml:space="preserve"> 4.56,6</t>
  </si>
  <si>
    <t xml:space="preserve">  62/8</t>
  </si>
  <si>
    <t xml:space="preserve"> 6.17,5</t>
  </si>
  <si>
    <t>15.29,4</t>
  </si>
  <si>
    <t xml:space="preserve"> 5.47,2</t>
  </si>
  <si>
    <t xml:space="preserve">  90/12</t>
  </si>
  <si>
    <t xml:space="preserve"> 6.23,9</t>
  </si>
  <si>
    <t>15.42,4</t>
  </si>
  <si>
    <t xml:space="preserve"> 5.40,9</t>
  </si>
  <si>
    <t xml:space="preserve">  86/8</t>
  </si>
  <si>
    <t xml:space="preserve"> 6.35,0</t>
  </si>
  <si>
    <t>15.42,7</t>
  </si>
  <si>
    <t xml:space="preserve"> 5.42,2</t>
  </si>
  <si>
    <t xml:space="preserve">  87/9</t>
  </si>
  <si>
    <t xml:space="preserve"> 6.20,1</t>
  </si>
  <si>
    <t>15.56,8</t>
  </si>
  <si>
    <t xml:space="preserve"> 6.06,2</t>
  </si>
  <si>
    <t xml:space="preserve">  93/15</t>
  </si>
  <si>
    <t xml:space="preserve"> 6.01,1</t>
  </si>
  <si>
    <t>14.22,0</t>
  </si>
  <si>
    <t xml:space="preserve">  73/10</t>
  </si>
  <si>
    <t xml:space="preserve"> 5.17,4</t>
  </si>
  <si>
    <t>12.54,5</t>
  </si>
  <si>
    <t xml:space="preserve"> 4.41,7</t>
  </si>
  <si>
    <t xml:space="preserve">  42/12</t>
  </si>
  <si>
    <t xml:space="preserve"> 6.24,1</t>
  </si>
  <si>
    <t>16.53,4</t>
  </si>
  <si>
    <t xml:space="preserve"> 5.52,6</t>
  </si>
  <si>
    <t xml:space="preserve">  91/13</t>
  </si>
  <si>
    <t xml:space="preserve"> 6.05,4</t>
  </si>
  <si>
    <t>14.12,0</t>
  </si>
  <si>
    <t xml:space="preserve"> 5.22,3</t>
  </si>
  <si>
    <t xml:space="preserve"> 7.18,4</t>
  </si>
  <si>
    <t>16.42,3</t>
  </si>
  <si>
    <t xml:space="preserve"> 5.59,0</t>
  </si>
  <si>
    <t xml:space="preserve">  92/14</t>
  </si>
  <si>
    <t xml:space="preserve"> 5.17,7</t>
  </si>
  <si>
    <t>12.47,2</t>
  </si>
  <si>
    <t xml:space="preserve"> 4.40,9</t>
  </si>
  <si>
    <t xml:space="preserve"> 7.22,6</t>
  </si>
  <si>
    <t>17.48,5</t>
  </si>
  <si>
    <t xml:space="preserve"> 6.28,2</t>
  </si>
  <si>
    <t xml:space="preserve">  94/16</t>
  </si>
  <si>
    <t xml:space="preserve"> 5.41,2</t>
  </si>
  <si>
    <t>13.41,0</t>
  </si>
  <si>
    <t xml:space="preserve"> 5.05,8</t>
  </si>
  <si>
    <t xml:space="preserve">  63/13</t>
  </si>
  <si>
    <t xml:space="preserve">  68/14</t>
  </si>
  <si>
    <t xml:space="preserve"> 5.58,8</t>
  </si>
  <si>
    <t>22.23,4</t>
  </si>
  <si>
    <t xml:space="preserve"> 5.00,1</t>
  </si>
  <si>
    <t xml:space="preserve"> 2.50</t>
  </si>
  <si>
    <t xml:space="preserve">  65/9</t>
  </si>
  <si>
    <t xml:space="preserve">  35/3</t>
  </si>
  <si>
    <t xml:space="preserve"> 6.05,5</t>
  </si>
  <si>
    <t>37.46,4</t>
  </si>
  <si>
    <t xml:space="preserve"> 5.45,1</t>
  </si>
  <si>
    <t xml:space="preserve"> 1.50</t>
  </si>
  <si>
    <t xml:space="preserve">  89/11</t>
  </si>
  <si>
    <t>Friedemann/Must</t>
  </si>
  <si>
    <t xml:space="preserve"> 8.01,5</t>
  </si>
  <si>
    <t>21.48,0</t>
  </si>
  <si>
    <t xml:space="preserve"> 9.05,7</t>
  </si>
  <si>
    <t xml:space="preserve"> 1.10</t>
  </si>
  <si>
    <t xml:space="preserve">  95/6</t>
  </si>
  <si>
    <t>12.34,6</t>
  </si>
  <si>
    <t>SUSPENSION</t>
  </si>
  <si>
    <t xml:space="preserve">  27/7</t>
  </si>
  <si>
    <t xml:space="preserve"> 5.43,1</t>
  </si>
  <si>
    <t>13.42,1</t>
  </si>
  <si>
    <t xml:space="preserve">  64/8</t>
  </si>
  <si>
    <t>14.03,4</t>
  </si>
  <si>
    <t xml:space="preserve"> 5.45,3</t>
  </si>
  <si>
    <t>13.18,3</t>
  </si>
  <si>
    <t xml:space="preserve"> 6.15,4</t>
  </si>
  <si>
    <t>14.18,3</t>
  </si>
  <si>
    <t>ELECTRICAL</t>
  </si>
  <si>
    <t xml:space="preserve"> 5.57,2</t>
  </si>
  <si>
    <t>14.45,3</t>
  </si>
  <si>
    <t>CLUTCH</t>
  </si>
  <si>
    <t>14.04,9</t>
  </si>
  <si>
    <t>AXLE</t>
  </si>
  <si>
    <t xml:space="preserve"> 5.06,8</t>
  </si>
  <si>
    <t>STEERING</t>
  </si>
  <si>
    <t xml:space="preserve">  33/7</t>
  </si>
  <si>
    <t xml:space="preserve"> 5.10,2</t>
  </si>
  <si>
    <t xml:space="preserve"> 5.52,2</t>
  </si>
  <si>
    <t xml:space="preserve"> 6.10,1</t>
  </si>
  <si>
    <t xml:space="preserve">  95/10</t>
  </si>
  <si>
    <t xml:space="preserve"> 5.13,9</t>
  </si>
  <si>
    <t>OIL RADIATOR</t>
  </si>
  <si>
    <t xml:space="preserve">  42/10</t>
  </si>
  <si>
    <t>10.45,8</t>
  </si>
  <si>
    <t xml:space="preserve"> 62</t>
  </si>
  <si>
    <t>TC6</t>
  </si>
  <si>
    <t>17 min. late</t>
  </si>
  <si>
    <t xml:space="preserve"> 98</t>
  </si>
  <si>
    <t>Raino Friedemann</t>
  </si>
  <si>
    <t>TC6A</t>
  </si>
  <si>
    <t>7 min. late</t>
  </si>
  <si>
    <t>125</t>
  </si>
  <si>
    <t>11 min. late</t>
  </si>
  <si>
    <t xml:space="preserve">  24/5</t>
  </si>
  <si>
    <t xml:space="preserve">  31/5</t>
  </si>
  <si>
    <t xml:space="preserve">  35/2</t>
  </si>
  <si>
    <t xml:space="preserve">  38/2</t>
  </si>
  <si>
    <t xml:space="preserve">  73/14</t>
  </si>
  <si>
    <t xml:space="preserve">  32/7</t>
  </si>
  <si>
    <t xml:space="preserve">  37/9</t>
  </si>
  <si>
    <t xml:space="preserve">  41/8</t>
  </si>
  <si>
    <t xml:space="preserve">  37/6</t>
  </si>
  <si>
    <t xml:space="preserve">  45/4</t>
  </si>
  <si>
    <t xml:space="preserve">  46/5</t>
  </si>
  <si>
    <t xml:space="preserve">  40/4</t>
  </si>
  <si>
    <t xml:space="preserve">  55/13</t>
  </si>
  <si>
    <t xml:space="preserve">  59/5</t>
  </si>
  <si>
    <t xml:space="preserve">  52/6</t>
  </si>
  <si>
    <t xml:space="preserve">  51/12</t>
  </si>
  <si>
    <t xml:space="preserve">  58/12</t>
  </si>
  <si>
    <t xml:space="preserve">  52/10</t>
  </si>
  <si>
    <t xml:space="preserve">  67/3</t>
  </si>
  <si>
    <t xml:space="preserve">  58/3</t>
  </si>
  <si>
    <t xml:space="preserve">  62/13</t>
  </si>
  <si>
    <t xml:space="preserve">  69/9</t>
  </si>
  <si>
    <t xml:space="preserve">  67/8</t>
  </si>
  <si>
    <t xml:space="preserve">  80/20</t>
  </si>
  <si>
    <t xml:space="preserve">  65/8</t>
  </si>
  <si>
    <t xml:space="preserve">  64/14</t>
  </si>
  <si>
    <t xml:space="preserve">  73/17</t>
  </si>
  <si>
    <t xml:space="preserve">  68/15</t>
  </si>
  <si>
    <t xml:space="preserve">  56/8</t>
  </si>
  <si>
    <t xml:space="preserve">  51/8</t>
  </si>
  <si>
    <t xml:space="preserve">  86/5</t>
  </si>
  <si>
    <t xml:space="preserve">  81/21</t>
  </si>
  <si>
    <t xml:space="preserve">  57/6</t>
  </si>
  <si>
    <t xml:space="preserve">  82/11</t>
  </si>
  <si>
    <t xml:space="preserve">  77/11</t>
  </si>
  <si>
    <t xml:space="preserve">  77/2</t>
  </si>
  <si>
    <t xml:space="preserve">  85/3</t>
  </si>
  <si>
    <t xml:space="preserve">  97/12</t>
  </si>
  <si>
    <t xml:space="preserve">  93/16</t>
  </si>
  <si>
    <t xml:space="preserve">  78/12</t>
  </si>
  <si>
    <t xml:space="preserve">  98/13</t>
  </si>
  <si>
    <t xml:space="preserve">  84/3</t>
  </si>
  <si>
    <t xml:space="preserve">  89/6</t>
  </si>
  <si>
    <t xml:space="preserve">  87/6</t>
  </si>
  <si>
    <t xml:space="preserve">  86/4</t>
  </si>
  <si>
    <t xml:space="preserve">  85/4</t>
  </si>
  <si>
    <t xml:space="preserve">  87/5</t>
  </si>
  <si>
    <t xml:space="preserve"> 105/19</t>
  </si>
  <si>
    <t xml:space="preserve">  84/15</t>
  </si>
  <si>
    <t xml:space="preserve">  88/7</t>
  </si>
  <si>
    <t xml:space="preserve">  92/8</t>
  </si>
  <si>
    <t xml:space="preserve"> 108/5</t>
  </si>
  <si>
    <t xml:space="preserve">  91/5</t>
  </si>
  <si>
    <t xml:space="preserve">  90/7</t>
  </si>
  <si>
    <t xml:space="preserve"> 102/12</t>
  </si>
  <si>
    <t xml:space="preserve">  94/9</t>
  </si>
  <si>
    <t xml:space="preserve"> 106/14</t>
  </si>
  <si>
    <t xml:space="preserve">  96/11</t>
  </si>
  <si>
    <t xml:space="preserve">  47/9</t>
  </si>
  <si>
    <t xml:space="preserve">  45/9</t>
  </si>
  <si>
    <t xml:space="preserve"> 107/15</t>
  </si>
  <si>
    <t xml:space="preserve"> 100/15</t>
  </si>
  <si>
    <t xml:space="preserve"> 110/17</t>
  </si>
  <si>
    <t xml:space="preserve">  99/14</t>
  </si>
  <si>
    <t xml:space="preserve"> 111/18</t>
  </si>
  <si>
    <t xml:space="preserve"> 101/16</t>
  </si>
  <si>
    <t xml:space="preserve">  65/14</t>
  </si>
  <si>
    <t xml:space="preserve">  90/14</t>
  </si>
  <si>
    <t xml:space="preserve"> 104/18</t>
  </si>
  <si>
    <t xml:space="preserve">  36/3</t>
  </si>
  <si>
    <t xml:space="preserve">  50/4</t>
  </si>
  <si>
    <t xml:space="preserve">  95/9</t>
  </si>
  <si>
    <t xml:space="preserve"> 105/17</t>
  </si>
  <si>
    <t xml:space="preserve"> 103/6</t>
  </si>
  <si>
    <t>12.16,3</t>
  </si>
  <si>
    <t xml:space="preserve">  22/4</t>
  </si>
  <si>
    <t xml:space="preserve"> 5.17,5</t>
  </si>
  <si>
    <t>12.44,5</t>
  </si>
  <si>
    <t xml:space="preserve"> 5.35,3</t>
  </si>
  <si>
    <t>13.58,0</t>
  </si>
  <si>
    <t xml:space="preserve">  70/16</t>
  </si>
  <si>
    <t xml:space="preserve">  62/1</t>
  </si>
  <si>
    <t xml:space="preserve">  71/2</t>
  </si>
  <si>
    <t xml:space="preserve">  76/19</t>
  </si>
  <si>
    <t xml:space="preserve">  59/12</t>
  </si>
  <si>
    <t xml:space="preserve"> 100/14</t>
  </si>
  <si>
    <t xml:space="preserve">  79/10</t>
  </si>
  <si>
    <t xml:space="preserve">  89/13</t>
  </si>
  <si>
    <t xml:space="preserve">  88/16</t>
  </si>
  <si>
    <t xml:space="preserve">  71/15</t>
  </si>
  <si>
    <t xml:space="preserve">  72/17</t>
  </si>
  <si>
    <t xml:space="preserve">  34/8</t>
  </si>
  <si>
    <t xml:space="preserve">  39/1</t>
  </si>
  <si>
    <t xml:space="preserve">  83/12</t>
  </si>
  <si>
    <t xml:space="preserve">  99/10</t>
  </si>
  <si>
    <t xml:space="preserve">  70/9</t>
  </si>
  <si>
    <t xml:space="preserve">  43/11</t>
  </si>
  <si>
    <t xml:space="preserve"> 112/15</t>
  </si>
  <si>
    <t xml:space="preserve"> 114/20</t>
  </si>
  <si>
    <t xml:space="preserve">   8</t>
  </si>
  <si>
    <t>TC6B</t>
  </si>
  <si>
    <t xml:space="preserve">  39</t>
  </si>
  <si>
    <t>SS6S</t>
  </si>
  <si>
    <t xml:space="preserve">  42</t>
  </si>
  <si>
    <t>SS5S</t>
  </si>
  <si>
    <t xml:space="preserve">  43</t>
  </si>
  <si>
    <t>SS4S</t>
  </si>
  <si>
    <t xml:space="preserve">  47</t>
  </si>
  <si>
    <t>SS5F</t>
  </si>
  <si>
    <t xml:space="preserve">  54</t>
  </si>
  <si>
    <t xml:space="preserve">  59</t>
  </si>
  <si>
    <t>SS4F</t>
  </si>
  <si>
    <t xml:space="preserve">  73</t>
  </si>
  <si>
    <t xml:space="preserve">  74</t>
  </si>
  <si>
    <t xml:space="preserve">  78</t>
  </si>
  <si>
    <t xml:space="preserve">  84</t>
  </si>
  <si>
    <t xml:space="preserve">  85</t>
  </si>
  <si>
    <t>TC3D</t>
  </si>
  <si>
    <t xml:space="preserve">  88</t>
  </si>
  <si>
    <t>TC3B</t>
  </si>
  <si>
    <t xml:space="preserve">  90</t>
  </si>
  <si>
    <t xml:space="preserve">  92</t>
  </si>
  <si>
    <t xml:space="preserve">  96</t>
  </si>
  <si>
    <t xml:space="preserve">  97</t>
  </si>
  <si>
    <t xml:space="preserve"> 102</t>
  </si>
  <si>
    <t xml:space="preserve"> 103</t>
  </si>
  <si>
    <t>TC3E</t>
  </si>
  <si>
    <t xml:space="preserve"> 104</t>
  </si>
  <si>
    <t xml:space="preserve"> 105</t>
  </si>
  <si>
    <t xml:space="preserve"> 106</t>
  </si>
  <si>
    <t xml:space="preserve"> 110</t>
  </si>
  <si>
    <t xml:space="preserve"> 113</t>
  </si>
  <si>
    <t xml:space="preserve"> 118</t>
  </si>
  <si>
    <t xml:space="preserve"> 122</t>
  </si>
  <si>
    <t xml:space="preserve"> 131</t>
  </si>
  <si>
    <t>10.44,3</t>
  </si>
  <si>
    <t xml:space="preserve"> 3.59,5</t>
  </si>
  <si>
    <t xml:space="preserve"> 4.24,5</t>
  </si>
  <si>
    <t>10.56,7</t>
  </si>
  <si>
    <t xml:space="preserve"> 4.02,8</t>
  </si>
  <si>
    <t xml:space="preserve"> 4.27,7</t>
  </si>
  <si>
    <t>11.00,9</t>
  </si>
  <si>
    <t xml:space="preserve"> 4.29,4</t>
  </si>
  <si>
    <t>11.00,8</t>
  </si>
  <si>
    <t xml:space="preserve"> 4.08,7</t>
  </si>
  <si>
    <t xml:space="preserve"> 4.36,2</t>
  </si>
  <si>
    <t xml:space="preserve">   5/1</t>
  </si>
  <si>
    <t>11.16,7</t>
  </si>
  <si>
    <t xml:space="preserve"> 4.09,0</t>
  </si>
  <si>
    <t xml:space="preserve"> 4.34,5</t>
  </si>
  <si>
    <t>11.13,7</t>
  </si>
  <si>
    <t xml:space="preserve"> 4.19,3</t>
  </si>
  <si>
    <t xml:space="preserve"> 4.48,2</t>
  </si>
  <si>
    <t xml:space="preserve">  14/6</t>
  </si>
  <si>
    <t>11.50,1</t>
  </si>
  <si>
    <t xml:space="preserve"> 4.10,5</t>
  </si>
  <si>
    <t xml:space="preserve"> 4.46,2</t>
  </si>
  <si>
    <t>11.06,7</t>
  </si>
  <si>
    <t xml:space="preserve"> 4.05,6</t>
  </si>
  <si>
    <t xml:space="preserve">   4/4</t>
  </si>
  <si>
    <t xml:space="preserve">  9/5</t>
  </si>
  <si>
    <t>11.30,7</t>
  </si>
  <si>
    <t xml:space="preserve"> 4.16,7</t>
  </si>
  <si>
    <t xml:space="preserve"> 4.44,8</t>
  </si>
  <si>
    <t>11.48,7</t>
  </si>
  <si>
    <t>11.52,2</t>
  </si>
  <si>
    <t xml:space="preserve"> 4.17,0</t>
  </si>
  <si>
    <t xml:space="preserve"> 4.47,5</t>
  </si>
  <si>
    <t>11.57,7</t>
  </si>
  <si>
    <t xml:space="preserve"> 4.19,2</t>
  </si>
  <si>
    <t xml:space="preserve">  13/3</t>
  </si>
  <si>
    <t>12.02,4</t>
  </si>
  <si>
    <t xml:space="preserve"> 4.21,3</t>
  </si>
  <si>
    <t xml:space="preserve"> 4.46,8</t>
  </si>
  <si>
    <t>12.08,0</t>
  </si>
  <si>
    <t xml:space="preserve"> 4.23,4</t>
  </si>
  <si>
    <t xml:space="preserve">  18/5</t>
  </si>
  <si>
    <t>12.04,3</t>
  </si>
  <si>
    <t xml:space="preserve"> 4.23,3</t>
  </si>
  <si>
    <t xml:space="preserve">  18/7</t>
  </si>
  <si>
    <t xml:space="preserve">  23/8</t>
  </si>
  <si>
    <t>12.05,7</t>
  </si>
  <si>
    <t xml:space="preserve"> 4.48,1</t>
  </si>
  <si>
    <t xml:space="preserve"> 17/1</t>
  </si>
  <si>
    <t>12.12,1</t>
  </si>
  <si>
    <t xml:space="preserve"> 4.55,2</t>
  </si>
  <si>
    <t xml:space="preserve">  22/1</t>
  </si>
  <si>
    <t>12.01,2</t>
  </si>
  <si>
    <t xml:space="preserve"> 4.48,5</t>
  </si>
  <si>
    <t>12.00,6</t>
  </si>
  <si>
    <t xml:space="preserve"> 4.23,2</t>
  </si>
  <si>
    <t xml:space="preserve"> 4.28,1</t>
  </si>
  <si>
    <t>12.02,1</t>
  </si>
  <si>
    <t xml:space="preserve"> 4.31,3</t>
  </si>
  <si>
    <t xml:space="preserve"> 4.54,9</t>
  </si>
  <si>
    <t xml:space="preserve">  29/4</t>
  </si>
  <si>
    <t>12.17,8</t>
  </si>
  <si>
    <t xml:space="preserve"> 4.52,5</t>
  </si>
  <si>
    <t xml:space="preserve">  38/8</t>
  </si>
  <si>
    <t xml:space="preserve">  20/7</t>
  </si>
  <si>
    <t>12.13,2</t>
  </si>
  <si>
    <t xml:space="preserve"> 5.02,8</t>
  </si>
  <si>
    <t>12.26,7</t>
  </si>
  <si>
    <t>12.16,0</t>
  </si>
  <si>
    <t xml:space="preserve"> 4.30,3</t>
  </si>
  <si>
    <t xml:space="preserve"> 4.56,4</t>
  </si>
  <si>
    <t>12.13,5</t>
  </si>
  <si>
    <t xml:space="preserve"> 4.26,1</t>
  </si>
  <si>
    <t xml:space="preserve"> 4.57,3</t>
  </si>
  <si>
    <t>11.55,8</t>
  </si>
  <si>
    <t xml:space="preserve">  30/8</t>
  </si>
  <si>
    <t>12.13,7</t>
  </si>
  <si>
    <t xml:space="preserve"> 4.30,7</t>
  </si>
  <si>
    <t>12.19,4</t>
  </si>
  <si>
    <t xml:space="preserve"> 4.54,7</t>
  </si>
  <si>
    <t xml:space="preserve">  27/1</t>
  </si>
  <si>
    <t>12.22,5</t>
  </si>
  <si>
    <t xml:space="preserve"> 4.30,2</t>
  </si>
  <si>
    <t xml:space="preserve"> 4.53,5</t>
  </si>
  <si>
    <t>12.34,1</t>
  </si>
  <si>
    <t xml:space="preserve"> 4.57,8</t>
  </si>
  <si>
    <t xml:space="preserve">  38/6</t>
  </si>
  <si>
    <t>12.52,4</t>
  </si>
  <si>
    <t xml:space="preserve"> 4.35,6</t>
  </si>
  <si>
    <t>12.23,6</t>
  </si>
  <si>
    <t xml:space="preserve"> 4.34,0</t>
  </si>
  <si>
    <t xml:space="preserve"> 5.03,1</t>
  </si>
  <si>
    <t xml:space="preserve">  30/3</t>
  </si>
  <si>
    <t>12.33,6</t>
  </si>
  <si>
    <t xml:space="preserve"> 5.02,6</t>
  </si>
  <si>
    <t xml:space="preserve">  33/1</t>
  </si>
  <si>
    <t>12.31,8</t>
  </si>
  <si>
    <t xml:space="preserve"> 5.03,3</t>
  </si>
  <si>
    <t>12.33,9</t>
  </si>
  <si>
    <t xml:space="preserve"> 4.35,4</t>
  </si>
  <si>
    <t xml:space="preserve"> 5.04,7</t>
  </si>
  <si>
    <t xml:space="preserve">  37/3</t>
  </si>
  <si>
    <t>12.57,0</t>
  </si>
  <si>
    <t xml:space="preserve"> 5.05,2</t>
  </si>
  <si>
    <t>12.59,9</t>
  </si>
  <si>
    <t xml:space="preserve"> 4.50,0</t>
  </si>
  <si>
    <t xml:space="preserve"> 5.08,9</t>
  </si>
  <si>
    <t>12.39,0</t>
  </si>
  <si>
    <t xml:space="preserve"> 4.26,2</t>
  </si>
  <si>
    <t xml:space="preserve">  16/4</t>
  </si>
  <si>
    <t>13.02,3</t>
  </si>
  <si>
    <t>13.09,6</t>
  </si>
  <si>
    <t xml:space="preserve"> 4.59,7</t>
  </si>
  <si>
    <t xml:space="preserve"> 5.19,1</t>
  </si>
  <si>
    <t xml:space="preserve">  42/5</t>
  </si>
  <si>
    <t>12.45,3</t>
  </si>
  <si>
    <t xml:space="preserve"> 4.37,4</t>
  </si>
  <si>
    <t xml:space="preserve"> 5.10,7</t>
  </si>
  <si>
    <t xml:space="preserve">  37/4</t>
  </si>
  <si>
    <t>12.32,3</t>
  </si>
  <si>
    <t>DRIVESHAFT</t>
  </si>
  <si>
    <t xml:space="preserve">  45/7</t>
  </si>
  <si>
    <t xml:space="preserve">  34/10</t>
  </si>
  <si>
    <t xml:space="preserve">  35/1</t>
  </si>
  <si>
    <t xml:space="preserve">  43/12</t>
  </si>
  <si>
    <t>12.43,5</t>
  </si>
  <si>
    <t xml:space="preserve"> 4.37,5</t>
  </si>
  <si>
    <t xml:space="preserve"> 5.03,4</t>
  </si>
  <si>
    <t>12.36,1</t>
  </si>
  <si>
    <t xml:space="preserve"> 4.40,1</t>
  </si>
  <si>
    <t xml:space="preserve">  41/3</t>
  </si>
  <si>
    <t>12.49,4</t>
  </si>
  <si>
    <t xml:space="preserve"> 4.34,4</t>
  </si>
  <si>
    <t xml:space="preserve"> 4.40,4</t>
  </si>
  <si>
    <t xml:space="preserve"> 5.12,8</t>
  </si>
  <si>
    <t xml:space="preserve">  47/8</t>
  </si>
  <si>
    <t xml:space="preserve"> 43/10</t>
  </si>
  <si>
    <t xml:space="preserve"> 44/4</t>
  </si>
  <si>
    <t>12.46,8</t>
  </si>
  <si>
    <t xml:space="preserve"> 4.44,0</t>
  </si>
  <si>
    <t>12.43,8</t>
  </si>
  <si>
    <t xml:space="preserve"> 4.35,5</t>
  </si>
  <si>
    <t xml:space="preserve">  40/7</t>
  </si>
  <si>
    <t xml:space="preserve">  54/6</t>
  </si>
  <si>
    <t xml:space="preserve">  60/9</t>
  </si>
  <si>
    <t xml:space="preserve">  57/7</t>
  </si>
  <si>
    <t>12.57,9</t>
  </si>
  <si>
    <t xml:space="preserve"> 4.42,7</t>
  </si>
  <si>
    <t xml:space="preserve"> 5.04,1</t>
  </si>
  <si>
    <t xml:space="preserve">  40/11</t>
  </si>
  <si>
    <t>12.59,6</t>
  </si>
  <si>
    <t xml:space="preserve"> 4.57,6</t>
  </si>
  <si>
    <t xml:space="preserve">  50/12</t>
  </si>
  <si>
    <t xml:space="preserve">  31/9</t>
  </si>
  <si>
    <t>13.28,1</t>
  </si>
  <si>
    <t xml:space="preserve"> 4.50,6</t>
  </si>
  <si>
    <t xml:space="preserve"> 5.11,8</t>
  </si>
  <si>
    <t xml:space="preserve">  54/3</t>
  </si>
  <si>
    <t>13.38,6</t>
  </si>
  <si>
    <t xml:space="preserve"> 4.36,6</t>
  </si>
  <si>
    <t xml:space="preserve"> 5.02,2</t>
  </si>
  <si>
    <t>+12.05,5</t>
  </si>
  <si>
    <t>13.28,3</t>
  </si>
  <si>
    <t xml:space="preserve"> 5.06,5</t>
  </si>
  <si>
    <t xml:space="preserve">  53/6</t>
  </si>
  <si>
    <t xml:space="preserve">  47/5</t>
  </si>
  <si>
    <t xml:space="preserve"> 5.07,6</t>
  </si>
  <si>
    <t xml:space="preserve">  45/6</t>
  </si>
  <si>
    <t xml:space="preserve">  48/6</t>
  </si>
  <si>
    <t>13.23,2</t>
  </si>
  <si>
    <t xml:space="preserve"> 4.54,3</t>
  </si>
  <si>
    <t xml:space="preserve"> 5.19,3</t>
  </si>
  <si>
    <t xml:space="preserve">  56/10</t>
  </si>
  <si>
    <t xml:space="preserve">  58/11</t>
  </si>
  <si>
    <t>12.47,8</t>
  </si>
  <si>
    <t xml:space="preserve"> 4.48,0</t>
  </si>
  <si>
    <t xml:space="preserve"> 5.06,1</t>
  </si>
  <si>
    <t xml:space="preserve">  43/6</t>
  </si>
  <si>
    <t>13.43,9</t>
  </si>
  <si>
    <t xml:space="preserve"> 5.21,9</t>
  </si>
  <si>
    <t>13.33,0</t>
  </si>
  <si>
    <t xml:space="preserve"> 4.55,3</t>
  </si>
  <si>
    <t xml:space="preserve"> 5.16,8</t>
  </si>
  <si>
    <t>14.07,1</t>
  </si>
  <si>
    <t xml:space="preserve"> 5.30,2</t>
  </si>
  <si>
    <t xml:space="preserve">  66/10</t>
  </si>
  <si>
    <t xml:space="preserve"> 59/8</t>
  </si>
  <si>
    <t>14.33,0</t>
  </si>
  <si>
    <t xml:space="preserve"> 5.07,7</t>
  </si>
  <si>
    <t xml:space="preserve"> 5.35,2</t>
  </si>
  <si>
    <t xml:space="preserve">  69/11</t>
  </si>
  <si>
    <t xml:space="preserve">  64/10</t>
  </si>
  <si>
    <t>13.57,8</t>
  </si>
  <si>
    <t xml:space="preserve"> 5.09,2</t>
  </si>
  <si>
    <t xml:space="preserve"> 5.33,9</t>
  </si>
  <si>
    <t xml:space="preserve">  65/4</t>
  </si>
  <si>
    <t>14.27,4</t>
  </si>
  <si>
    <t xml:space="preserve"> 5.05,3</t>
  </si>
  <si>
    <t xml:space="preserve"> 5.42,4</t>
  </si>
  <si>
    <t xml:space="preserve">  68/10</t>
  </si>
  <si>
    <t>13.18,4</t>
  </si>
  <si>
    <t xml:space="preserve"> 5.05,6</t>
  </si>
  <si>
    <t xml:space="preserve"> 5.23,5</t>
  </si>
  <si>
    <t>13.27,0</t>
  </si>
  <si>
    <t xml:space="preserve"> 5.13,4</t>
  </si>
  <si>
    <t xml:space="preserve"> 5.30,7</t>
  </si>
  <si>
    <t xml:space="preserve">  57/8</t>
  </si>
  <si>
    <t xml:space="preserve">  64/9</t>
  </si>
  <si>
    <t>15.06,5</t>
  </si>
  <si>
    <t xml:space="preserve"> 5.15,1</t>
  </si>
  <si>
    <t xml:space="preserve"> 5.51,1</t>
  </si>
  <si>
    <t xml:space="preserve">  71/12</t>
  </si>
  <si>
    <t>14.37,3</t>
  </si>
  <si>
    <t xml:space="preserve"> 5.57,4</t>
  </si>
  <si>
    <t>13.07,5</t>
  </si>
  <si>
    <t xml:space="preserve"> 4.33,9</t>
  </si>
  <si>
    <t xml:space="preserve"> 5.10,6</t>
  </si>
  <si>
    <t xml:space="preserve">  52/13</t>
  </si>
  <si>
    <t>13.53,2</t>
  </si>
  <si>
    <t xml:space="preserve"> 5.28,1</t>
  </si>
  <si>
    <t xml:space="preserve">  59/8</t>
  </si>
  <si>
    <t xml:space="preserve">  62/9</t>
  </si>
  <si>
    <t>14.20,8</t>
  </si>
  <si>
    <t xml:space="preserve"> 5.11,4</t>
  </si>
  <si>
    <t xml:space="preserve"> 5.37,0</t>
  </si>
  <si>
    <t xml:space="preserve"> 4.51,6</t>
  </si>
  <si>
    <t xml:space="preserve"> 5.19,4</t>
  </si>
  <si>
    <t xml:space="preserve">  56/7</t>
  </si>
  <si>
    <t xml:space="preserve">  53/4</t>
  </si>
  <si>
    <t xml:space="preserve"> 81</t>
  </si>
  <si>
    <t>TC9</t>
  </si>
  <si>
    <t xml:space="preserve">  15/7</t>
  </si>
  <si>
    <t xml:space="preserve">  24/4</t>
  </si>
  <si>
    <t xml:space="preserve">  20/2</t>
  </si>
  <si>
    <t xml:space="preserve">  39/10</t>
  </si>
  <si>
    <t xml:space="preserve">  49/10</t>
  </si>
  <si>
    <t xml:space="preserve">  55/10</t>
  </si>
  <si>
    <t xml:space="preserve">  48/3</t>
  </si>
  <si>
    <t xml:space="preserve">  48/9</t>
  </si>
  <si>
    <t xml:space="preserve">  49/9</t>
  </si>
  <si>
    <t xml:space="preserve">  50/6</t>
  </si>
  <si>
    <t xml:space="preserve">  50/11</t>
  </si>
  <si>
    <t xml:space="preserve">  51/13</t>
  </si>
  <si>
    <t xml:space="preserve">  44/6</t>
  </si>
  <si>
    <t xml:space="preserve">  46/6</t>
  </si>
  <si>
    <t xml:space="preserve">  65/10</t>
  </si>
  <si>
    <t xml:space="preserve">  67/4</t>
  </si>
  <si>
    <t xml:space="preserve">  68/5</t>
  </si>
  <si>
    <t xml:space="preserve">  70/11</t>
  </si>
  <si>
    <t xml:space="preserve">  63/7</t>
  </si>
  <si>
    <t>14.37,0</t>
  </si>
  <si>
    <t xml:space="preserve"> 5.23,7</t>
  </si>
  <si>
    <t xml:space="preserve"> 5.45,9</t>
  </si>
  <si>
    <t xml:space="preserve">  73/1</t>
  </si>
  <si>
    <t xml:space="preserve">  74/3</t>
  </si>
  <si>
    <t>14.43,6</t>
  </si>
  <si>
    <t xml:space="preserve"> 5.20,0</t>
  </si>
  <si>
    <t xml:space="preserve"> 5.53,3</t>
  </si>
  <si>
    <t xml:space="preserve">  75/2</t>
  </si>
  <si>
    <t xml:space="preserve">  72/3</t>
  </si>
  <si>
    <t xml:space="preserve"> 65/3</t>
  </si>
  <si>
    <t>14.50,7</t>
  </si>
  <si>
    <t xml:space="preserve"> 5.33,1</t>
  </si>
  <si>
    <t xml:space="preserve"> 5.48,5</t>
  </si>
  <si>
    <t xml:space="preserve">  76/3</t>
  </si>
  <si>
    <t xml:space="preserve">  70/2</t>
  </si>
  <si>
    <t xml:space="preserve">  77/14</t>
  </si>
  <si>
    <t xml:space="preserve">  74/5</t>
  </si>
  <si>
    <t xml:space="preserve">  66/4</t>
  </si>
  <si>
    <t xml:space="preserve">  73/5</t>
  </si>
  <si>
    <t>16.01,5</t>
  </si>
  <si>
    <t xml:space="preserve"> 5.42,3</t>
  </si>
  <si>
    <t xml:space="preserve"> 6.22,2</t>
  </si>
  <si>
    <t xml:space="preserve">  82/8</t>
  </si>
  <si>
    <t xml:space="preserve">  77/5</t>
  </si>
  <si>
    <t xml:space="preserve">  76/6</t>
  </si>
  <si>
    <t>15.49,9</t>
  </si>
  <si>
    <t xml:space="preserve"> 5.48,1</t>
  </si>
  <si>
    <t xml:space="preserve"> 6.32,7</t>
  </si>
  <si>
    <t xml:space="preserve">  80/6</t>
  </si>
  <si>
    <t xml:space="preserve">  79/7</t>
  </si>
  <si>
    <t xml:space="preserve">  77/7</t>
  </si>
  <si>
    <t>15.53,4</t>
  </si>
  <si>
    <t xml:space="preserve"> 5.43,0</t>
  </si>
  <si>
    <t xml:space="preserve"> 6.02,2</t>
  </si>
  <si>
    <t xml:space="preserve">  81/7</t>
  </si>
  <si>
    <t xml:space="preserve">  78/6</t>
  </si>
  <si>
    <t xml:space="preserve">  74/4</t>
  </si>
  <si>
    <t>16.58,3</t>
  </si>
  <si>
    <t xml:space="preserve"> 6.04,4</t>
  </si>
  <si>
    <t xml:space="preserve"> 6.44,1</t>
  </si>
  <si>
    <t xml:space="preserve">  83/9</t>
  </si>
  <si>
    <t xml:space="preserve">  78/8</t>
  </si>
  <si>
    <t>18.55,9</t>
  </si>
  <si>
    <t xml:space="preserve"> 6.41,4</t>
  </si>
  <si>
    <t xml:space="preserve"> 7.23,0</t>
  </si>
  <si>
    <t xml:space="preserve">  86/12</t>
  </si>
  <si>
    <t xml:space="preserve">  79/9</t>
  </si>
  <si>
    <t>22.40,2</t>
  </si>
  <si>
    <t xml:space="preserve"> 5.57,8</t>
  </si>
  <si>
    <t xml:space="preserve"> 6.19,3</t>
  </si>
  <si>
    <t xml:space="preserve">  87/13</t>
  </si>
  <si>
    <t xml:space="preserve">  80/8</t>
  </si>
  <si>
    <t xml:space="preserve">  75/5</t>
  </si>
  <si>
    <t>18.15,6</t>
  </si>
  <si>
    <t xml:space="preserve"> 6.44,9</t>
  </si>
  <si>
    <t xml:space="preserve"> 7.28,0</t>
  </si>
  <si>
    <t xml:space="preserve">  85/11</t>
  </si>
  <si>
    <t xml:space="preserve">  83/11</t>
  </si>
  <si>
    <t xml:space="preserve">  80/10</t>
  </si>
  <si>
    <t>12.46,3</t>
  </si>
  <si>
    <t xml:space="preserve"> 4.19,1</t>
  </si>
  <si>
    <t>14.34,0</t>
  </si>
  <si>
    <t xml:space="preserve"> 5.27,6</t>
  </si>
  <si>
    <t xml:space="preserve">  72/13</t>
  </si>
  <si>
    <t xml:space="preserve">  75/13</t>
  </si>
  <si>
    <t>15.22,4</t>
  </si>
  <si>
    <t xml:space="preserve"> 5.22,2</t>
  </si>
  <si>
    <t xml:space="preserve">  78/4</t>
  </si>
  <si>
    <t>13.17,4</t>
  </si>
  <si>
    <t>18.05,2</t>
  </si>
  <si>
    <t xml:space="preserve">  84/10</t>
  </si>
  <si>
    <t>15.22,6</t>
  </si>
  <si>
    <t xml:space="preserve">  79/5</t>
  </si>
  <si>
    <t>TRANSMISSION</t>
  </si>
  <si>
    <t>26.59,1</t>
  </si>
  <si>
    <t xml:space="preserve">  88/14</t>
  </si>
  <si>
    <t>WHEEL</t>
  </si>
  <si>
    <t xml:space="preserve">  24</t>
  </si>
  <si>
    <t>SS9S</t>
  </si>
  <si>
    <t xml:space="preserve">  53</t>
  </si>
  <si>
    <t>SS7F</t>
  </si>
  <si>
    <t xml:space="preserve">  62</t>
  </si>
  <si>
    <t>TC9B</t>
  </si>
  <si>
    <t xml:space="preserve">  66</t>
  </si>
  <si>
    <t>SS7S</t>
  </si>
  <si>
    <t xml:space="preserve">  72</t>
  </si>
  <si>
    <t xml:space="preserve">  77</t>
  </si>
  <si>
    <t xml:space="preserve">  98</t>
  </si>
  <si>
    <t xml:space="preserve"> 107</t>
  </si>
  <si>
    <t xml:space="preserve"> 119</t>
  </si>
  <si>
    <t>SS8S</t>
  </si>
  <si>
    <t xml:space="preserve"> 123</t>
  </si>
  <si>
    <t xml:space="preserve"> 124</t>
  </si>
  <si>
    <t xml:space="preserve"> 125</t>
  </si>
  <si>
    <t xml:space="preserve"> 126</t>
  </si>
  <si>
    <t xml:space="preserve"> 130</t>
  </si>
  <si>
    <t xml:space="preserve"> 4.18,7</t>
  </si>
  <si>
    <t xml:space="preserve"> 8.51,8</t>
  </si>
  <si>
    <t xml:space="preserve"> 1:05.20,0</t>
  </si>
  <si>
    <t xml:space="preserve"> 9.09,9</t>
  </si>
  <si>
    <t xml:space="preserve"> 1:06.44,3</t>
  </si>
  <si>
    <t xml:space="preserve"> 4.28,8</t>
  </si>
  <si>
    <t xml:space="preserve"> 9.01,2</t>
  </si>
  <si>
    <t xml:space="preserve"> 1:06.49,7</t>
  </si>
  <si>
    <t>+ 1.29,7</t>
  </si>
  <si>
    <t xml:space="preserve"> 4.21,1</t>
  </si>
  <si>
    <t xml:space="preserve"> 9.30,2</t>
  </si>
  <si>
    <t xml:space="preserve"> 1:06.51,7</t>
  </si>
  <si>
    <t>+ 1.31,7</t>
  </si>
  <si>
    <t xml:space="preserve"> 9.29,4</t>
  </si>
  <si>
    <t xml:space="preserve"> 1:08.10,1</t>
  </si>
  <si>
    <t>+ 2.50,1</t>
  </si>
  <si>
    <t xml:space="preserve"> 9.19,3</t>
  </si>
  <si>
    <t xml:space="preserve"> 1:08.22,0</t>
  </si>
  <si>
    <t>+ 3.02,0</t>
  </si>
  <si>
    <t xml:space="preserve"> 9.20,5</t>
  </si>
  <si>
    <t xml:space="preserve"> 1:09.38,1</t>
  </si>
  <si>
    <t>+ 4.18,1</t>
  </si>
  <si>
    <t xml:space="preserve"> 4.38,7</t>
  </si>
  <si>
    <t xml:space="preserve"> 9.34,7</t>
  </si>
  <si>
    <t xml:space="preserve"> 1:10.00,4</t>
  </si>
  <si>
    <t>+ 4.40,4</t>
  </si>
  <si>
    <t xml:space="preserve"> 4.40,7</t>
  </si>
  <si>
    <t>10.07,5</t>
  </si>
  <si>
    <t xml:space="preserve"> 1:10.49,0</t>
  </si>
  <si>
    <t>+ 5.29,0</t>
  </si>
  <si>
    <t xml:space="preserve"> 9.46,1</t>
  </si>
  <si>
    <t xml:space="preserve"> 1:11.00,1</t>
  </si>
  <si>
    <t>+ 5.40,1</t>
  </si>
  <si>
    <t xml:space="preserve"> 4.41,8</t>
  </si>
  <si>
    <t xml:space="preserve"> 9.44,5</t>
  </si>
  <si>
    <t xml:space="preserve"> 1:11.09,2</t>
  </si>
  <si>
    <t>+ 5.49,2</t>
  </si>
  <si>
    <t xml:space="preserve"> 12/6</t>
  </si>
  <si>
    <t xml:space="preserve"> 4.43,6</t>
  </si>
  <si>
    <t xml:space="preserve"> 9.42,7</t>
  </si>
  <si>
    <t xml:space="preserve"> 1:12.08,0</t>
  </si>
  <si>
    <t>+ 6.48,0</t>
  </si>
  <si>
    <t xml:space="preserve"> 9.47,7</t>
  </si>
  <si>
    <t xml:space="preserve"> 1:12.27,7</t>
  </si>
  <si>
    <t>+ 7.07,7</t>
  </si>
  <si>
    <t xml:space="preserve"> 4.44,7</t>
  </si>
  <si>
    <t>10.14,6</t>
  </si>
  <si>
    <t xml:space="preserve"> 1:12.45,9</t>
  </si>
  <si>
    <t>+ 7.25,9</t>
  </si>
  <si>
    <t xml:space="preserve"> 4.51,1</t>
  </si>
  <si>
    <t xml:space="preserve"> 9.56,6</t>
  </si>
  <si>
    <t xml:space="preserve"> 1:12.47,0</t>
  </si>
  <si>
    <t>+ 7.27,0</t>
  </si>
  <si>
    <t>10.06,4</t>
  </si>
  <si>
    <t xml:space="preserve"> 1:12.49,4</t>
  </si>
  <si>
    <t>+ 7.29,4</t>
  </si>
  <si>
    <t xml:space="preserve"> 4.42,8</t>
  </si>
  <si>
    <t>10.16,9</t>
  </si>
  <si>
    <t xml:space="preserve"> 1:14.18,5</t>
  </si>
  <si>
    <t>+ 8.58,5</t>
  </si>
  <si>
    <t xml:space="preserve"> 4.53,0</t>
  </si>
  <si>
    <t>10.10,2</t>
  </si>
  <si>
    <t xml:space="preserve"> 1:14.21,0</t>
  </si>
  <si>
    <t>+ 9.01,0</t>
  </si>
  <si>
    <t xml:space="preserve"> 4.59,4</t>
  </si>
  <si>
    <t>10.24,6</t>
  </si>
  <si>
    <t xml:space="preserve"> 1:16.36,7</t>
  </si>
  <si>
    <t>+11.16,7</t>
  </si>
  <si>
    <t xml:space="preserve"> 4.44,9</t>
  </si>
  <si>
    <t>23.03,2</t>
  </si>
  <si>
    <t xml:space="preserve"> 1:26.11,5</t>
  </si>
  <si>
    <t>+20.51,5</t>
  </si>
  <si>
    <t xml:space="preserve"> 5.00,9</t>
  </si>
  <si>
    <t>10.15,3</t>
  </si>
  <si>
    <t xml:space="preserve"> 1:47.06,7</t>
  </si>
  <si>
    <t>+41.46,7</t>
  </si>
  <si>
    <t>11.43,8</t>
  </si>
  <si>
    <t xml:space="preserve">  19/8</t>
  </si>
  <si>
    <t xml:space="preserve"> 4.49,4</t>
  </si>
  <si>
    <t xml:space="preserve"> 9.59,5</t>
  </si>
  <si>
    <t xml:space="preserve"> 1:12.25,3</t>
  </si>
  <si>
    <t>+ 7.05,3</t>
  </si>
  <si>
    <t xml:space="preserve"> 15/3</t>
  </si>
  <si>
    <t xml:space="preserve"> 4.41,3</t>
  </si>
  <si>
    <t xml:space="preserve"> 9.51,7</t>
  </si>
  <si>
    <t xml:space="preserve"> 1:12.42,8</t>
  </si>
  <si>
    <t>+ 7.22,8</t>
  </si>
  <si>
    <t xml:space="preserve"> 16/5</t>
  </si>
  <si>
    <t xml:space="preserve">  15/1</t>
  </si>
  <si>
    <t xml:space="preserve"> 18/4</t>
  </si>
  <si>
    <t xml:space="preserve"> 4.42,3</t>
  </si>
  <si>
    <t xml:space="preserve"> 9.51,9</t>
  </si>
  <si>
    <t xml:space="preserve"> 19/7</t>
  </si>
  <si>
    <t>10.00,7</t>
  </si>
  <si>
    <t xml:space="preserve"> 1:13.29,4</t>
  </si>
  <si>
    <t>+ 8.09,4</t>
  </si>
  <si>
    <t>10.11,9</t>
  </si>
  <si>
    <t xml:space="preserve"> 1:13.53,6</t>
  </si>
  <si>
    <t>+ 8.33,6</t>
  </si>
  <si>
    <t xml:space="preserve"> 22/2</t>
  </si>
  <si>
    <t xml:space="preserve"> 4.51,5</t>
  </si>
  <si>
    <t>10.13,8</t>
  </si>
  <si>
    <t xml:space="preserve"> 1:14.18,0</t>
  </si>
  <si>
    <t>+ 8.58,0</t>
  </si>
  <si>
    <t xml:space="preserve">  21/2</t>
  </si>
  <si>
    <t xml:space="preserve"> 25/1</t>
  </si>
  <si>
    <t xml:space="preserve"> 4.50,2</t>
  </si>
  <si>
    <t>10.25,3</t>
  </si>
  <si>
    <t xml:space="preserve"> 1:14.39,9</t>
  </si>
  <si>
    <t xml:space="preserve">  30/1</t>
  </si>
  <si>
    <t>+ 9.19,9</t>
  </si>
  <si>
    <t xml:space="preserve"> 26/6</t>
  </si>
  <si>
    <t>10.08,1</t>
  </si>
  <si>
    <t xml:space="preserve"> 1:15.14,6</t>
  </si>
  <si>
    <t>+ 9.54,6</t>
  </si>
  <si>
    <t xml:space="preserve"> 27/7</t>
  </si>
  <si>
    <t xml:space="preserve"> 4.54,6</t>
  </si>
  <si>
    <t>10.24,0</t>
  </si>
  <si>
    <t xml:space="preserve"> 1:15.52,4</t>
  </si>
  <si>
    <t>+10.32,4</t>
  </si>
  <si>
    <t xml:space="preserve"> 28/3</t>
  </si>
  <si>
    <t>10.47,5</t>
  </si>
  <si>
    <t xml:space="preserve"> 1:16.01,6</t>
  </si>
  <si>
    <t>+10.41,6</t>
  </si>
  <si>
    <t xml:space="preserve"> 29/3</t>
  </si>
  <si>
    <t xml:space="preserve"> 5.00,7</t>
  </si>
  <si>
    <t xml:space="preserve"> 1:16.36,4</t>
  </si>
  <si>
    <t>+11.16,4</t>
  </si>
  <si>
    <t xml:space="preserve"> 30/3</t>
  </si>
  <si>
    <t xml:space="preserve"> 31/8</t>
  </si>
  <si>
    <t xml:space="preserve"> 4.58,8</t>
  </si>
  <si>
    <t>10.26,2</t>
  </si>
  <si>
    <t xml:space="preserve"> 1:16.37,9</t>
  </si>
  <si>
    <t>+11.17,9</t>
  </si>
  <si>
    <t xml:space="preserve"> 32/1</t>
  </si>
  <si>
    <t xml:space="preserve"> 4.58,1</t>
  </si>
  <si>
    <t>10.22,4</t>
  </si>
  <si>
    <t xml:space="preserve"> 1:17.05,6</t>
  </si>
  <si>
    <t>+11.45,6</t>
  </si>
  <si>
    <t xml:space="preserve"> 33/2</t>
  </si>
  <si>
    <t xml:space="preserve"> 5.01,3</t>
  </si>
  <si>
    <t>10.31,8</t>
  </si>
  <si>
    <t xml:space="preserve"> 1:17.20,4</t>
  </si>
  <si>
    <t>+12.00,4</t>
  </si>
  <si>
    <t xml:space="preserve"> 34/4</t>
  </si>
  <si>
    <t xml:space="preserve"> 5.04,9</t>
  </si>
  <si>
    <t>10.30,1</t>
  </si>
  <si>
    <t xml:space="preserve"> 1:17.25,5</t>
  </si>
  <si>
    <t xml:space="preserve"> 35/4</t>
  </si>
  <si>
    <t xml:space="preserve"> 5.05,4</t>
  </si>
  <si>
    <t>10.33,9</t>
  </si>
  <si>
    <t xml:space="preserve"> 1:17.26,0</t>
  </si>
  <si>
    <t>+12.06,0</t>
  </si>
  <si>
    <t xml:space="preserve"> 36/5</t>
  </si>
  <si>
    <t>10.39,2</t>
  </si>
  <si>
    <t xml:space="preserve"> 1:17.46,2</t>
  </si>
  <si>
    <t>+12.26,2</t>
  </si>
  <si>
    <t xml:space="preserve"> 37/5</t>
  </si>
  <si>
    <t xml:space="preserve"> 5.01,1</t>
  </si>
  <si>
    <t>10.41,3</t>
  </si>
  <si>
    <t xml:space="preserve"> 1:18.00,4</t>
  </si>
  <si>
    <t>+12.40,4</t>
  </si>
  <si>
    <t xml:space="preserve"> 38/6</t>
  </si>
  <si>
    <t>10.39,7</t>
  </si>
  <si>
    <t xml:space="preserve"> 1:18.03,7</t>
  </si>
  <si>
    <t>+12.43,7</t>
  </si>
  <si>
    <t xml:space="preserve"> 39/6</t>
  </si>
  <si>
    <t xml:space="preserve"> 5.02,4</t>
  </si>
  <si>
    <t>12.23,8</t>
  </si>
  <si>
    <t xml:space="preserve"> 1:18.07,2</t>
  </si>
  <si>
    <t>+12.47,2</t>
  </si>
  <si>
    <t xml:space="preserve"> 40/9</t>
  </si>
  <si>
    <t>11.19,0</t>
  </si>
  <si>
    <t xml:space="preserve"> 1:18.16,6</t>
  </si>
  <si>
    <t>+12.56,6</t>
  </si>
  <si>
    <t xml:space="preserve"> 41/3</t>
  </si>
  <si>
    <t>10.59,0</t>
  </si>
  <si>
    <t xml:space="preserve"> 1:18.24,5</t>
  </si>
  <si>
    <t>10.38,3</t>
  </si>
  <si>
    <t xml:space="preserve"> 1:18.45,2</t>
  </si>
  <si>
    <t>+13.25,2</t>
  </si>
  <si>
    <t>10.44,2</t>
  </si>
  <si>
    <t xml:space="preserve"> 1:19.59,5</t>
  </si>
  <si>
    <t>+14.39,5</t>
  </si>
  <si>
    <t>11.17,5</t>
  </si>
  <si>
    <t xml:space="preserve"> 1:20.25,3</t>
  </si>
  <si>
    <t>+15.05,3</t>
  </si>
  <si>
    <t xml:space="preserve"> 45/7</t>
  </si>
  <si>
    <t xml:space="preserve"> 5.14,7</t>
  </si>
  <si>
    <t>11.03,7</t>
  </si>
  <si>
    <t xml:space="preserve"> 1:28.14,3</t>
  </si>
  <si>
    <t>+22.54,3</t>
  </si>
  <si>
    <t xml:space="preserve">  25/3</t>
  </si>
  <si>
    <t xml:space="preserve">  49/5</t>
  </si>
  <si>
    <t xml:space="preserve"> 42/7</t>
  </si>
  <si>
    <t xml:space="preserve"> 5.09,1</t>
  </si>
  <si>
    <t xml:space="preserve"> 1:18.24,9</t>
  </si>
  <si>
    <t>+13.04,9</t>
  </si>
  <si>
    <t xml:space="preserve">  36/9</t>
  </si>
  <si>
    <t xml:space="preserve"> 5.03,0</t>
  </si>
  <si>
    <t xml:space="preserve"> 1:19.23,8</t>
  </si>
  <si>
    <t>+14.03,8</t>
  </si>
  <si>
    <t xml:space="preserve"> 46/6</t>
  </si>
  <si>
    <t>10.26,6</t>
  </si>
  <si>
    <t xml:space="preserve"> 1:20.08,9</t>
  </si>
  <si>
    <t>+14.48,9</t>
  </si>
  <si>
    <t xml:space="preserve"> 47/2</t>
  </si>
  <si>
    <t xml:space="preserve">  48/2</t>
  </si>
  <si>
    <t xml:space="preserve"> 48/5</t>
  </si>
  <si>
    <t xml:space="preserve"> 5.06,3</t>
  </si>
  <si>
    <t>11.22,2</t>
  </si>
  <si>
    <t xml:space="preserve"> 1:21.02,0</t>
  </si>
  <si>
    <t>+15.42,0</t>
  </si>
  <si>
    <t xml:space="preserve"> 49/8</t>
  </si>
  <si>
    <t xml:space="preserve"> 5.17,9</t>
  </si>
  <si>
    <t>11.00,3</t>
  </si>
  <si>
    <t xml:space="preserve"> 1:21.50,1</t>
  </si>
  <si>
    <t xml:space="preserve">  52/9</t>
  </si>
  <si>
    <t xml:space="preserve">  46/7</t>
  </si>
  <si>
    <t>+16.30,1</t>
  </si>
  <si>
    <t xml:space="preserve"> 50/11</t>
  </si>
  <si>
    <t>11.26,6</t>
  </si>
  <si>
    <t xml:space="preserve"> 1:22.22,8</t>
  </si>
  <si>
    <t>+17.02,8</t>
  </si>
  <si>
    <t xml:space="preserve"> 51/9</t>
  </si>
  <si>
    <t xml:space="preserve"> 5.26,3</t>
  </si>
  <si>
    <t>11.40,3</t>
  </si>
  <si>
    <t xml:space="preserve"> 1:23.10,8</t>
  </si>
  <si>
    <t xml:space="preserve">  53/8</t>
  </si>
  <si>
    <t>+17.50,8</t>
  </si>
  <si>
    <t xml:space="preserve"> 52/6</t>
  </si>
  <si>
    <t xml:space="preserve"> 5.32,6</t>
  </si>
  <si>
    <t>11.50,3</t>
  </si>
  <si>
    <t xml:space="preserve"> 1:25.42,5</t>
  </si>
  <si>
    <t>+20.22,5</t>
  </si>
  <si>
    <t xml:space="preserve"> 53/10</t>
  </si>
  <si>
    <t xml:space="preserve"> 54/7</t>
  </si>
  <si>
    <t xml:space="preserve"> 5.37,6</t>
  </si>
  <si>
    <t>11.45,8</t>
  </si>
  <si>
    <t xml:space="preserve"> 1:26.37,9</t>
  </si>
  <si>
    <t>+21.17,9</t>
  </si>
  <si>
    <t xml:space="preserve"> 5.53,0</t>
  </si>
  <si>
    <t>12.06,7</t>
  </si>
  <si>
    <t xml:space="preserve"> 1:27.00,8</t>
  </si>
  <si>
    <t>+21.40,8</t>
  </si>
  <si>
    <t xml:space="preserve"> 56/12</t>
  </si>
  <si>
    <t xml:space="preserve"> 57/1</t>
  </si>
  <si>
    <t xml:space="preserve"> 5.47,4</t>
  </si>
  <si>
    <t>11.59,1</t>
  </si>
  <si>
    <t xml:space="preserve"> 1:28.27,9</t>
  </si>
  <si>
    <t xml:space="preserve">  56/1</t>
  </si>
  <si>
    <t>+23.07,9</t>
  </si>
  <si>
    <t xml:space="preserve"> 58/8</t>
  </si>
  <si>
    <t xml:space="preserve"> 5.31,2</t>
  </si>
  <si>
    <t>12.05,3</t>
  </si>
  <si>
    <t xml:space="preserve"> 1:28.32,5</t>
  </si>
  <si>
    <t>+23.12,5</t>
  </si>
  <si>
    <t xml:space="preserve"> 5.39,1</t>
  </si>
  <si>
    <t>14.18,0</t>
  </si>
  <si>
    <t xml:space="preserve"> 1:28.52,6</t>
  </si>
  <si>
    <t>+23.32,6</t>
  </si>
  <si>
    <t xml:space="preserve"> 60/2</t>
  </si>
  <si>
    <t>12.26,4</t>
  </si>
  <si>
    <t xml:space="preserve"> 1:29.17,9</t>
  </si>
  <si>
    <t xml:space="preserve">  61/2</t>
  </si>
  <si>
    <t>+23.57,9</t>
  </si>
  <si>
    <t xml:space="preserve"> 61/9</t>
  </si>
  <si>
    <t xml:space="preserve"> 5.21,0</t>
  </si>
  <si>
    <t>11.38,4</t>
  </si>
  <si>
    <t xml:space="preserve"> 1:29.48,3</t>
  </si>
  <si>
    <t>+24.28,3</t>
  </si>
  <si>
    <t xml:space="preserve"> 62/4</t>
  </si>
  <si>
    <t>12.44,6</t>
  </si>
  <si>
    <t xml:space="preserve"> 1:30.20,3</t>
  </si>
  <si>
    <t xml:space="preserve">  62/4</t>
  </si>
  <si>
    <t>+25.00,3</t>
  </si>
  <si>
    <t xml:space="preserve"> 5.33,6</t>
  </si>
  <si>
    <t>13.24,1</t>
  </si>
  <si>
    <t xml:space="preserve"> 1:30.28,3</t>
  </si>
  <si>
    <t>+25.08,3</t>
  </si>
  <si>
    <t xml:space="preserve"> 64/10</t>
  </si>
  <si>
    <t xml:space="preserve"> 5.33,2</t>
  </si>
  <si>
    <t xml:space="preserve"> 1:32.34,6</t>
  </si>
  <si>
    <t xml:space="preserve">  58/9</t>
  </si>
  <si>
    <t>+27.14,6</t>
  </si>
  <si>
    <t xml:space="preserve"> 6.10,7</t>
  </si>
  <si>
    <t>13.21,6</t>
  </si>
  <si>
    <t xml:space="preserve"> 1:35.31,5</t>
  </si>
  <si>
    <t xml:space="preserve">  64/4</t>
  </si>
  <si>
    <t>+30.11,5</t>
  </si>
  <si>
    <t xml:space="preserve"> 66/4</t>
  </si>
  <si>
    <t xml:space="preserve"> 6.27,0</t>
  </si>
  <si>
    <t>13.38,7</t>
  </si>
  <si>
    <t xml:space="preserve"> 1:36.02,0</t>
  </si>
  <si>
    <t xml:space="preserve">  68/7</t>
  </si>
  <si>
    <t>+30.42,0</t>
  </si>
  <si>
    <t xml:space="preserve"> 67/5</t>
  </si>
  <si>
    <t>13.03,0</t>
  </si>
  <si>
    <t xml:space="preserve"> 1:36.28,6</t>
  </si>
  <si>
    <t xml:space="preserve">  63/3</t>
  </si>
  <si>
    <t>+31.08,6</t>
  </si>
  <si>
    <t xml:space="preserve"> 68/6</t>
  </si>
  <si>
    <t xml:space="preserve"> 6.25,4</t>
  </si>
  <si>
    <t>13.43,2</t>
  </si>
  <si>
    <t xml:space="preserve"> 1:41.16,2</t>
  </si>
  <si>
    <t>+35.56,2</t>
  </si>
  <si>
    <t xml:space="preserve"> 6.18,2</t>
  </si>
  <si>
    <t>13.23,8</t>
  </si>
  <si>
    <t xml:space="preserve"> 1:42.04,6</t>
  </si>
  <si>
    <t>+36.44,6</t>
  </si>
  <si>
    <t xml:space="preserve"> 70/8</t>
  </si>
  <si>
    <t xml:space="preserve"> 6.22,5</t>
  </si>
  <si>
    <t>13.25,2</t>
  </si>
  <si>
    <t xml:space="preserve"> 1:42.19,4</t>
  </si>
  <si>
    <t xml:space="preserve">  67/6</t>
  </si>
  <si>
    <t>+36.59,4</t>
  </si>
  <si>
    <t xml:space="preserve"> 71/4</t>
  </si>
  <si>
    <t xml:space="preserve"> 6.01,5</t>
  </si>
  <si>
    <t>31.11,4</t>
  </si>
  <si>
    <t xml:space="preserve"> 1:48.45,9</t>
  </si>
  <si>
    <t xml:space="preserve">  73/11</t>
  </si>
  <si>
    <t>+43.25,9</t>
  </si>
  <si>
    <t xml:space="preserve"> 73/9</t>
  </si>
  <si>
    <t>17.57,8</t>
  </si>
  <si>
    <t xml:space="preserve"> 1:53.26,0</t>
  </si>
  <si>
    <t>+48.06,0</t>
  </si>
  <si>
    <t>132</t>
  </si>
  <si>
    <t>TC12</t>
  </si>
  <si>
    <t xml:space="preserve">  30/9</t>
  </si>
  <si>
    <t xml:space="preserve">  51/7</t>
  </si>
  <si>
    <t xml:space="preserve">  48/11</t>
  </si>
  <si>
    <t xml:space="preserve">  54/2</t>
  </si>
  <si>
    <t xml:space="preserve">  57/14</t>
  </si>
  <si>
    <t xml:space="preserve">  61/8</t>
  </si>
  <si>
    <t xml:space="preserve">  70/4</t>
  </si>
  <si>
    <t xml:space="preserve">  67/2</t>
  </si>
  <si>
    <t xml:space="preserve">  66/1</t>
  </si>
  <si>
    <t xml:space="preserve">  69/3</t>
  </si>
  <si>
    <t xml:space="preserve">  63/9</t>
  </si>
  <si>
    <t xml:space="preserve">  72/4</t>
  </si>
  <si>
    <t xml:space="preserve">  76/8</t>
  </si>
  <si>
    <t xml:space="preserve">  75/7</t>
  </si>
  <si>
    <t xml:space="preserve">  74/6</t>
  </si>
  <si>
    <t xml:space="preserve">  71/11</t>
  </si>
  <si>
    <t xml:space="preserve">  77/9</t>
  </si>
  <si>
    <t xml:space="preserve"> 4.44,2</t>
  </si>
  <si>
    <t xml:space="preserve"> 4.47,1</t>
  </si>
  <si>
    <t xml:space="preserve"> 5.03,2</t>
  </si>
  <si>
    <t xml:space="preserve"> 5.07,0</t>
  </si>
  <si>
    <t xml:space="preserve"> 5.52,1</t>
  </si>
  <si>
    <t xml:space="preserve">  68/3</t>
  </si>
  <si>
    <t>Started  130 /  Finished   78</t>
  </si>
  <si>
    <t xml:space="preserve">   1</t>
  </si>
  <si>
    <t xml:space="preserve">   4</t>
  </si>
  <si>
    <t xml:space="preserve">   9</t>
  </si>
  <si>
    <t xml:space="preserve">   2</t>
  </si>
  <si>
    <t xml:space="preserve">   5</t>
  </si>
  <si>
    <t xml:space="preserve">   3</t>
  </si>
  <si>
    <t xml:space="preserve">   7</t>
  </si>
  <si>
    <t xml:space="preserve">  11</t>
  </si>
  <si>
    <t xml:space="preserve">  12</t>
  </si>
  <si>
    <t xml:space="preserve">  25</t>
  </si>
  <si>
    <t>Started    9 /  Finished    8</t>
  </si>
  <si>
    <t>+ 1.20,4</t>
  </si>
  <si>
    <t>+ 1.32,3</t>
  </si>
  <si>
    <t>Started   16 /  Finished   14</t>
  </si>
  <si>
    <t xml:space="preserve">  29</t>
  </si>
  <si>
    <t xml:space="preserve">  36</t>
  </si>
  <si>
    <t>+ 1.16,1</t>
  </si>
  <si>
    <t xml:space="preserve">  35</t>
  </si>
  <si>
    <t>+ 1.33,6</t>
  </si>
  <si>
    <t>Started    7 /  Finished    4</t>
  </si>
  <si>
    <t xml:space="preserve">  28</t>
  </si>
  <si>
    <t xml:space="preserve">  52</t>
  </si>
  <si>
    <t>+ 5.45,4</t>
  </si>
  <si>
    <t xml:space="preserve">  95</t>
  </si>
  <si>
    <t>+12.20,9</t>
  </si>
  <si>
    <t>Started    5 /  Finished    4</t>
  </si>
  <si>
    <t xml:space="preserve">  21</t>
  </si>
  <si>
    <t xml:space="preserve">  20</t>
  </si>
  <si>
    <t>+ 1.34,0</t>
  </si>
  <si>
    <t xml:space="preserve">  17</t>
  </si>
  <si>
    <t>+ 3.49,7</t>
  </si>
  <si>
    <t>Started   24 /  Finished   11</t>
  </si>
  <si>
    <t xml:space="preserve">  91</t>
  </si>
  <si>
    <t>+ 1.27,6</t>
  </si>
  <si>
    <t xml:space="preserve">  86</t>
  </si>
  <si>
    <t>+ 5.01,5</t>
  </si>
  <si>
    <t xml:space="preserve">  19</t>
  </si>
  <si>
    <t xml:space="preserve">  60</t>
  </si>
  <si>
    <t>+ 0.24,4</t>
  </si>
  <si>
    <t xml:space="preserve">  38</t>
  </si>
  <si>
    <t>Started   18 /  Finished   10</t>
  </si>
  <si>
    <t xml:space="preserve">  70</t>
  </si>
  <si>
    <t xml:space="preserve">  79</t>
  </si>
  <si>
    <t>+ 0.14,8</t>
  </si>
  <si>
    <t xml:space="preserve">  58</t>
  </si>
  <si>
    <t>+ 1.18,9</t>
  </si>
  <si>
    <t>Started   19 /  Finished   10</t>
  </si>
  <si>
    <t xml:space="preserve"> 120</t>
  </si>
  <si>
    <t xml:space="preserve"> 121</t>
  </si>
  <si>
    <t>+ 0.50,0</t>
  </si>
  <si>
    <t xml:space="preserve"> 127</t>
  </si>
  <si>
    <t>+ 7.03,6</t>
  </si>
  <si>
    <t>Started    33 /  Finished    26</t>
  </si>
  <si>
    <t>Started    97/  Finished    47</t>
  </si>
  <si>
    <t xml:space="preserve">  23</t>
  </si>
  <si>
    <t>SS11S</t>
  </si>
  <si>
    <t xml:space="preserve">  44</t>
  </si>
  <si>
    <t xml:space="preserve">  57</t>
  </si>
  <si>
    <t xml:space="preserve">  80</t>
  </si>
  <si>
    <t xml:space="preserve">  41</t>
  </si>
  <si>
    <t>SS10F</t>
  </si>
  <si>
    <t xml:space="preserve"> 129</t>
  </si>
  <si>
    <t>Avg.speed of winner  121.11 km/h</t>
  </si>
  <si>
    <t>SS4</t>
  </si>
  <si>
    <t>Karujärve</t>
  </si>
  <si>
    <t xml:space="preserve"> 114.06 km/h</t>
  </si>
  <si>
    <t xml:space="preserve"> 110.34 km/h</t>
  </si>
  <si>
    <t xml:space="preserve"> 103.60 km/h</t>
  </si>
  <si>
    <t xml:space="preserve">  97.40 km/h</t>
  </si>
  <si>
    <t xml:space="preserve"> 100.01 km/h</t>
  </si>
  <si>
    <t xml:space="preserve"> 103.05 km/h</t>
  </si>
  <si>
    <t xml:space="preserve">  95.05 km/h</t>
  </si>
  <si>
    <t xml:space="preserve">  89.05 km/h</t>
  </si>
  <si>
    <t xml:space="preserve"> 8.19 km</t>
  </si>
  <si>
    <t xml:space="preserve">  4 Kaur/Simm</t>
  </si>
  <si>
    <t xml:space="preserve"> 41 Kinnunen/Kotilainen</t>
  </si>
  <si>
    <t>SS5</t>
  </si>
  <si>
    <t>Undva1</t>
  </si>
  <si>
    <t xml:space="preserve"> 125.08 km/h</t>
  </si>
  <si>
    <t xml:space="preserve"> 122.61 km/h</t>
  </si>
  <si>
    <t xml:space="preserve"> 114.21 km/h</t>
  </si>
  <si>
    <t xml:space="preserve"> 110.68 km/h</t>
  </si>
  <si>
    <t xml:space="preserve"> 113.77 km/h</t>
  </si>
  <si>
    <t xml:space="preserve"> 116.69 km/h</t>
  </si>
  <si>
    <t xml:space="preserve"> 112.48 km/h</t>
  </si>
  <si>
    <t xml:space="preserve"> 110.30 km/h</t>
  </si>
  <si>
    <t xml:space="preserve"> 100.06 km/h</t>
  </si>
  <si>
    <t>23.00 km</t>
  </si>
  <si>
    <t xml:space="preserve"> 57 Kōrge/Ilves</t>
  </si>
  <si>
    <t>SS6</t>
  </si>
  <si>
    <t>Vahva1</t>
  </si>
  <si>
    <t xml:space="preserve"> 112.75 km/h</t>
  </si>
  <si>
    <t xml:space="preserve"> 110.84 km/h</t>
  </si>
  <si>
    <t xml:space="preserve"> 104.74 km/h</t>
  </si>
  <si>
    <t xml:space="preserve">  99.86 km/h</t>
  </si>
  <si>
    <t xml:space="preserve"> 102.09 km/h</t>
  </si>
  <si>
    <t xml:space="preserve"> 103.67 km/h</t>
  </si>
  <si>
    <t xml:space="preserve"> 100.96 km/h</t>
  </si>
  <si>
    <t xml:space="preserve">  98.75 km/h</t>
  </si>
  <si>
    <t xml:space="preserve">  89.12 km/h</t>
  </si>
  <si>
    <t xml:space="preserve"> 7.62 km</t>
  </si>
  <si>
    <t xml:space="preserve"> 36 Pulkkinen/Miettinen</t>
  </si>
  <si>
    <t xml:space="preserve"> 24 Jürimäe/Valter</t>
  </si>
  <si>
    <t>SS7</t>
  </si>
  <si>
    <t>Undva2</t>
  </si>
  <si>
    <t xml:space="preserve"> 128.51 km/h</t>
  </si>
  <si>
    <t xml:space="preserve"> 125.30 km/h</t>
  </si>
  <si>
    <t xml:space="preserve"> 116.26 km/h</t>
  </si>
  <si>
    <t xml:space="preserve"> 112.85 km/h</t>
  </si>
  <si>
    <t xml:space="preserve"> 113.10 km/h</t>
  </si>
  <si>
    <t xml:space="preserve"> 116.83 km/h</t>
  </si>
  <si>
    <t xml:space="preserve"> 112.93 km/h</t>
  </si>
  <si>
    <t xml:space="preserve"> 110.06 km/h</t>
  </si>
  <si>
    <t xml:space="preserve">  94.41 km/h</t>
  </si>
  <si>
    <t xml:space="preserve"> 53 Tiainen/Ikävalko</t>
  </si>
  <si>
    <t>120 Bortnik/Kaljura</t>
  </si>
  <si>
    <t>SS8</t>
  </si>
  <si>
    <t>Vahva2</t>
  </si>
  <si>
    <t xml:space="preserve"> 114.54 km/h</t>
  </si>
  <si>
    <t xml:space="preserve"> 106.74 km/h</t>
  </si>
  <si>
    <t xml:space="preserve"> 101.45 km/h</t>
  </si>
  <si>
    <t xml:space="preserve"> 103.52 km/h</t>
  </si>
  <si>
    <t xml:space="preserve"> 105.87 km/h</t>
  </si>
  <si>
    <t xml:space="preserve"> 101.49 km/h</t>
  </si>
  <si>
    <t xml:space="preserve">  99.75 km/h</t>
  </si>
  <si>
    <t xml:space="preserve">  85.72 km/h</t>
  </si>
  <si>
    <t>129 Vilu/Uustalu</t>
  </si>
  <si>
    <t>SS9</t>
  </si>
  <si>
    <t>Toomalōuka1</t>
  </si>
  <si>
    <t xml:space="preserve"> 133.38 km/h</t>
  </si>
  <si>
    <t xml:space="preserve"> 128.52 km/h</t>
  </si>
  <si>
    <t xml:space="preserve"> 123.88 km/h</t>
  </si>
  <si>
    <t xml:space="preserve"> 119.71 km/h</t>
  </si>
  <si>
    <t xml:space="preserve"> 119.51 km/h</t>
  </si>
  <si>
    <t xml:space="preserve"> 123.01 km/h</t>
  </si>
  <si>
    <t xml:space="preserve"> 119.03 km/h</t>
  </si>
  <si>
    <t xml:space="preserve"> 116.59 km/h</t>
  </si>
  <si>
    <t xml:space="preserve"> 101.99 km/h</t>
  </si>
  <si>
    <t xml:space="preserve"> 9.80 km</t>
  </si>
  <si>
    <t xml:space="preserve">  5 Tukiainen/Pohjanharju</t>
  </si>
  <si>
    <t xml:space="preserve"> 10 Lielkajis/Mikelsons</t>
  </si>
  <si>
    <t xml:space="preserve"> 23 Vanaselja/Liivak</t>
  </si>
  <si>
    <t>SS10</t>
  </si>
  <si>
    <t>Toomalōuka2</t>
  </si>
  <si>
    <t xml:space="preserve"> 136.37 km/h</t>
  </si>
  <si>
    <t xml:space="preserve"> 131.25 km/h</t>
  </si>
  <si>
    <t xml:space="preserve"> 125.42 km/h</t>
  </si>
  <si>
    <t xml:space="preserve"> 121.57 km/h</t>
  </si>
  <si>
    <t xml:space="preserve"> 121.20 km/h</t>
  </si>
  <si>
    <t xml:space="preserve"> 125.33 km/h</t>
  </si>
  <si>
    <t xml:space="preserve"> 121.03 km/h</t>
  </si>
  <si>
    <t xml:space="preserve"> 118.35 km/h</t>
  </si>
  <si>
    <t xml:space="preserve"> 102.17 km/h</t>
  </si>
  <si>
    <t xml:space="preserve"> 35 Balodis/Tole</t>
  </si>
  <si>
    <t>121 Liukanen/Liukanen</t>
  </si>
  <si>
    <t>SS11</t>
  </si>
  <si>
    <t>Lindmetsa</t>
  </si>
  <si>
    <t xml:space="preserve"> 123.34 km/h</t>
  </si>
  <si>
    <t xml:space="preserve"> 112.22 km/h</t>
  </si>
  <si>
    <t xml:space="preserve"> 104.90 km/h</t>
  </si>
  <si>
    <t xml:space="preserve"> 109.94 km/h</t>
  </si>
  <si>
    <t xml:space="preserve"> 111.91 km/h</t>
  </si>
  <si>
    <t xml:space="preserve"> 107.19 km/h</t>
  </si>
  <si>
    <t xml:space="preserve"> 105.39 km/h</t>
  </si>
  <si>
    <t xml:space="preserve">  91.21 km/h</t>
  </si>
  <si>
    <t>18.22 km</t>
  </si>
  <si>
    <t>Total 131.87 km</t>
  </si>
  <si>
    <t xml:space="preserve">  61.97 km/h</t>
  </si>
  <si>
    <t xml:space="preserve">  56.78 km/h</t>
  </si>
  <si>
    <t xml:space="preserve"> 2.47 km</t>
  </si>
  <si>
    <t xml:space="preserve"> 30 Saks/Maasik</t>
  </si>
  <si>
    <t xml:space="preserve"> 91 Tamasauskas/Smigelskas</t>
  </si>
  <si>
    <t xml:space="preserve"> 58 Laulik/Viidas</t>
  </si>
  <si>
    <t>118 Niinemets/Allika</t>
  </si>
  <si>
    <t>13.12,4</t>
  </si>
  <si>
    <t>13.38,2</t>
  </si>
  <si>
    <t>14.25,8</t>
  </si>
  <si>
    <t>10.10,4</t>
  </si>
  <si>
    <t xml:space="preserve"> 7.20,3</t>
  </si>
  <si>
    <t>22.03,0</t>
  </si>
  <si>
    <t xml:space="preserve"> 115/19</t>
  </si>
  <si>
    <t>+ 8.31,9</t>
  </si>
  <si>
    <t>105/18</t>
  </si>
  <si>
    <t>107/19</t>
  </si>
  <si>
    <t xml:space="preserve"> 7.23,5</t>
  </si>
  <si>
    <t>23.07,4</t>
  </si>
  <si>
    <t>+ 9.36,3</t>
  </si>
  <si>
    <t>110/17</t>
  </si>
  <si>
    <t xml:space="preserve"> 122/17</t>
  </si>
  <si>
    <t>111/20</t>
  </si>
  <si>
    <t>24.05,8</t>
  </si>
  <si>
    <t>+10.34,7</t>
  </si>
  <si>
    <t xml:space="preserve"> 9.25,0</t>
  </si>
  <si>
    <t xml:space="preserve"> 7.13,9</t>
  </si>
  <si>
    <t>25.40,7</t>
  </si>
  <si>
    <t>+12.09,6</t>
  </si>
  <si>
    <t>114/21</t>
  </si>
  <si>
    <t>26.19,6</t>
  </si>
  <si>
    <t xml:space="preserve"> 117/21</t>
  </si>
  <si>
    <t>+12.48,5</t>
  </si>
  <si>
    <t xml:space="preserve"> 9.45,6</t>
  </si>
  <si>
    <t>26.30,6</t>
  </si>
  <si>
    <t>+12.59,5</t>
  </si>
  <si>
    <t>116/22</t>
  </si>
  <si>
    <t>30.06,3</t>
  </si>
  <si>
    <t xml:space="preserve"> 121/23</t>
  </si>
  <si>
    <t>+16.35,2</t>
  </si>
  <si>
    <t>30.47,3</t>
  </si>
  <si>
    <t>+17.16,2</t>
  </si>
  <si>
    <t>118/18</t>
  </si>
  <si>
    <t xml:space="preserve"> 7.36,6</t>
  </si>
  <si>
    <t>32.12,8</t>
  </si>
  <si>
    <t xml:space="preserve"> 124/18</t>
  </si>
  <si>
    <t xml:space="preserve"> 122/19</t>
  </si>
  <si>
    <t>+18.41,7</t>
  </si>
  <si>
    <t>119/19</t>
  </si>
  <si>
    <t xml:space="preserve"> 125/19</t>
  </si>
  <si>
    <t>33.07,2</t>
  </si>
  <si>
    <t>+19.36,1</t>
  </si>
  <si>
    <t>121/6</t>
  </si>
  <si>
    <t xml:space="preserve"> 9.43,9</t>
  </si>
  <si>
    <t xml:space="preserve"> 7.18,9</t>
  </si>
  <si>
    <t>45.22,3</t>
  </si>
  <si>
    <t xml:space="preserve"> 126/6</t>
  </si>
  <si>
    <t xml:space="preserve"> 119/6</t>
  </si>
  <si>
    <t xml:space="preserve"> 113/6</t>
  </si>
  <si>
    <t>+31.51,2</t>
  </si>
  <si>
    <t>122/4</t>
  </si>
  <si>
    <t xml:space="preserve"> 127/5</t>
  </si>
  <si>
    <t xml:space="preserve"> 6:50</t>
  </si>
  <si>
    <t xml:space="preserve"> 6:51</t>
  </si>
  <si>
    <t xml:space="preserve"> 6:52</t>
  </si>
  <si>
    <t xml:space="preserve"> 6:53</t>
  </si>
  <si>
    <t xml:space="preserve"> 6:54</t>
  </si>
  <si>
    <t xml:space="preserve"> 6:55</t>
  </si>
  <si>
    <t xml:space="preserve"> 6:56</t>
  </si>
  <si>
    <t xml:space="preserve"> 6:57</t>
  </si>
  <si>
    <t xml:space="preserve"> 6:58</t>
  </si>
  <si>
    <t xml:space="preserve"> 6:59</t>
  </si>
  <si>
    <t xml:space="preserve"> 7:00</t>
  </si>
  <si>
    <t xml:space="preserve"> 7:01</t>
  </si>
  <si>
    <t xml:space="preserve"> 7:02</t>
  </si>
  <si>
    <t xml:space="preserve"> 7:03</t>
  </si>
  <si>
    <t xml:space="preserve"> 7:04</t>
  </si>
  <si>
    <t xml:space="preserve"> 7:05</t>
  </si>
  <si>
    <t xml:space="preserve"> 7:06</t>
  </si>
  <si>
    <t xml:space="preserve"> 7:07</t>
  </si>
  <si>
    <t xml:space="preserve"> 7:08</t>
  </si>
  <si>
    <t xml:space="preserve"> 7:09</t>
  </si>
  <si>
    <t xml:space="preserve"> 7:10</t>
  </si>
  <si>
    <t xml:space="preserve"> 7:11</t>
  </si>
  <si>
    <t xml:space="preserve"> 7:12</t>
  </si>
  <si>
    <t xml:space="preserve"> 7:13</t>
  </si>
  <si>
    <t xml:space="preserve"> 7:14</t>
  </si>
  <si>
    <t xml:space="preserve"> 7:15</t>
  </si>
  <si>
    <t xml:space="preserve"> 7:16</t>
  </si>
  <si>
    <t xml:space="preserve"> 7:17</t>
  </si>
  <si>
    <t xml:space="preserve"> 7:18</t>
  </si>
  <si>
    <t xml:space="preserve"> 7:19</t>
  </si>
  <si>
    <t xml:space="preserve"> 7:20</t>
  </si>
  <si>
    <t xml:space="preserve"> 7:21</t>
  </si>
  <si>
    <t xml:space="preserve"> 7:22</t>
  </si>
  <si>
    <t xml:space="preserve"> 7:23</t>
  </si>
  <si>
    <t xml:space="preserve"> 7:24</t>
  </si>
  <si>
    <t xml:space="preserve"> 7:25</t>
  </si>
  <si>
    <t xml:space="preserve"> 7:26</t>
  </si>
  <si>
    <t xml:space="preserve"> 7:27</t>
  </si>
  <si>
    <t xml:space="preserve"> 7:28</t>
  </si>
  <si>
    <t xml:space="preserve"> 7:29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</si>
  <si>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</si>
  <si>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</si>
  <si>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</si>
  <si>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</si>
  <si>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</si>
  <si>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</si>
  <si>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</si>
  <si>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</si>
  <si>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</si>
  <si>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 xml:space="preserve"> 7:39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</si>
  <si>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</si>
  <si>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</si>
  <si>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</si>
  <si>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</si>
  <si>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</si>
  <si>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</si>
  <si>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</si>
  <si>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</si>
  <si>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</si>
  <si>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</si>
  <si>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</si>
  <si>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</si>
  <si>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</si>
  <si>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</si>
  <si>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</si>
  <si>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</si>
  <si>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</si>
  <si>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</si>
  <si>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</si>
  <si>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</si>
  <si>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</si>
  <si>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</si>
  <si>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</si>
  <si>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</si>
  <si>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</si>
  <si>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</si>
  <si>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</si>
  <si>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</si>
  <si>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</si>
  <si>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</si>
  <si>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</si>
  <si>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</si>
  <si>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</si>
  <si>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</si>
  <si>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</si>
  <si>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</si>
  <si>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</si>
  <si>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</si>
  <si>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</si>
  <si>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</si>
  <si>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</si>
  <si>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</si>
  <si>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</si>
  <si>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</si>
  <si>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</si>
  <si>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</si>
  <si>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</si>
  <si>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</si>
  <si>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</si>
  <si>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</si>
  <si>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</si>
  <si>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</si>
  <si>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</si>
  <si>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</si>
  <si>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</si>
  <si>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</si>
  <si>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</si>
  <si>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</si>
  <si>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</si>
  <si>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</si>
  <si>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</si>
  <si>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</si>
  <si>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</si>
  <si>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</si>
  <si>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</si>
  <si>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</si>
  <si>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</si>
  <si>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</si>
  <si>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</si>
  <si>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</si>
  <si>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</si>
  <si>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6:45</t>
  </si>
  <si>
    <t xml:space="preserve"> 6:43</t>
  </si>
  <si>
    <t xml:space="preserve"> 6:40</t>
  </si>
  <si>
    <t xml:space="preserve"> 6:37</t>
  </si>
  <si>
    <t xml:space="preserve"> 6:34</t>
  </si>
  <si>
    <t xml:space="preserve"> 6:31</t>
  </si>
  <si>
    <t xml:space="preserve"> 6:29</t>
  </si>
  <si>
    <t xml:space="preserve">  24/9</t>
  </si>
  <si>
    <t xml:space="preserve"> 27/6</t>
  </si>
  <si>
    <t xml:space="preserve"> 38/8</t>
  </si>
  <si>
    <t xml:space="preserve"> 41/11</t>
  </si>
  <si>
    <t xml:space="preserve">  44/11</t>
  </si>
  <si>
    <t xml:space="preserve">  47/11</t>
  </si>
  <si>
    <t xml:space="preserve">  59/14</t>
  </si>
  <si>
    <t xml:space="preserve"> 43/9</t>
  </si>
  <si>
    <t xml:space="preserve">  53/10</t>
  </si>
  <si>
    <t xml:space="preserve"> 46/2</t>
  </si>
  <si>
    <t xml:space="preserve"> 48/12</t>
  </si>
  <si>
    <t xml:space="preserve">  53/12</t>
  </si>
  <si>
    <t xml:space="preserve">  49/12</t>
  </si>
  <si>
    <t xml:space="preserve">  50/2</t>
  </si>
  <si>
    <t xml:space="preserve"> 51/4</t>
  </si>
  <si>
    <t xml:space="preserve">  65/5</t>
  </si>
  <si>
    <t xml:space="preserve">  57/5</t>
  </si>
  <si>
    <t xml:space="preserve"> 56/6</t>
  </si>
  <si>
    <t xml:space="preserve">  61/6</t>
  </si>
  <si>
    <t xml:space="preserve">  66/6</t>
  </si>
  <si>
    <t xml:space="preserve"> 58/13</t>
  </si>
  <si>
    <t xml:space="preserve">  67/17</t>
  </si>
  <si>
    <t xml:space="preserve">  64/17</t>
  </si>
  <si>
    <t xml:space="preserve"> 59/14</t>
  </si>
  <si>
    <t xml:space="preserve">  66/16</t>
  </si>
  <si>
    <t xml:space="preserve">  61/15</t>
  </si>
  <si>
    <t xml:space="preserve">  71/17</t>
  </si>
  <si>
    <t xml:space="preserve"> 60/15</t>
  </si>
  <si>
    <t xml:space="preserve">  60/14</t>
  </si>
  <si>
    <t xml:space="preserve">  92/21</t>
  </si>
  <si>
    <t xml:space="preserve"> 61/16</t>
  </si>
  <si>
    <t xml:space="preserve">  65/15</t>
  </si>
  <si>
    <t xml:space="preserve">  84/20</t>
  </si>
  <si>
    <t xml:space="preserve">  70/14</t>
  </si>
  <si>
    <t xml:space="preserve">  62/12</t>
  </si>
  <si>
    <t xml:space="preserve"> 64/17</t>
  </si>
  <si>
    <t xml:space="preserve">  74/18</t>
  </si>
  <si>
    <t xml:space="preserve">  66/18</t>
  </si>
  <si>
    <t xml:space="preserve"> 65/11</t>
  </si>
  <si>
    <t xml:space="preserve">  73/15</t>
  </si>
  <si>
    <t xml:space="preserve">  73/13</t>
  </si>
  <si>
    <t xml:space="preserve"> 66/12</t>
  </si>
  <si>
    <t xml:space="preserve">  87/16</t>
  </si>
  <si>
    <t xml:space="preserve"> 67/13</t>
  </si>
  <si>
    <t xml:space="preserve">  68/13</t>
  </si>
  <si>
    <t xml:space="preserve">  78/14</t>
  </si>
  <si>
    <t xml:space="preserve"> 68/14</t>
  </si>
  <si>
    <t xml:space="preserve">  64/12</t>
  </si>
  <si>
    <t xml:space="preserve">  48/8</t>
  </si>
  <si>
    <t xml:space="preserve"> 69/7</t>
  </si>
  <si>
    <t xml:space="preserve">  84/11</t>
  </si>
  <si>
    <t xml:space="preserve">  62/7</t>
  </si>
  <si>
    <t xml:space="preserve">  76/9</t>
  </si>
  <si>
    <t xml:space="preserve"> 70/18</t>
  </si>
  <si>
    <t xml:space="preserve">  89/22</t>
  </si>
  <si>
    <t xml:space="preserve">  62/16</t>
  </si>
  <si>
    <t xml:space="preserve"> 72/8</t>
  </si>
  <si>
    <t xml:space="preserve">  82/10</t>
  </si>
  <si>
    <t xml:space="preserve"> 74/19</t>
  </si>
  <si>
    <t xml:space="preserve">  86/20</t>
  </si>
  <si>
    <t xml:space="preserve">  70/19</t>
  </si>
  <si>
    <t xml:space="preserve"> 79/9</t>
  </si>
  <si>
    <t xml:space="preserve">  97/14</t>
  </si>
  <si>
    <t xml:space="preserve">  83/10</t>
  </si>
  <si>
    <t xml:space="preserve">  72/8</t>
  </si>
  <si>
    <t xml:space="preserve"> 81/10</t>
  </si>
  <si>
    <t xml:space="preserve">  93/12</t>
  </si>
  <si>
    <t xml:space="preserve">  89/12</t>
  </si>
  <si>
    <t xml:space="preserve"> 82/11</t>
  </si>
  <si>
    <t xml:space="preserve">  87/11</t>
  </si>
  <si>
    <t xml:space="preserve">  90/13</t>
  </si>
  <si>
    <t xml:space="preserve"> 84/20</t>
  </si>
  <si>
    <t xml:space="preserve"> 110/23</t>
  </si>
  <si>
    <t xml:space="preserve">  76/21</t>
  </si>
  <si>
    <t xml:space="preserve">  75/19</t>
  </si>
  <si>
    <t xml:space="preserve"> 93/12</t>
  </si>
  <si>
    <t xml:space="preserve">  79/8</t>
  </si>
  <si>
    <t xml:space="preserve">  78/11</t>
  </si>
  <si>
    <t xml:space="preserve"> 97/13</t>
  </si>
  <si>
    <t xml:space="preserve">  95/13</t>
  </si>
  <si>
    <t xml:space="preserve"> 108/15</t>
  </si>
  <si>
    <t>106/21</t>
  </si>
  <si>
    <t xml:space="preserve">  85/19</t>
  </si>
  <si>
    <t xml:space="preserve">  73/20</t>
  </si>
  <si>
    <t>108/14</t>
  </si>
  <si>
    <t xml:space="preserve"> 118/17</t>
  </si>
  <si>
    <t xml:space="preserve"> 115/16</t>
  </si>
  <si>
    <t xml:space="preserve">  69/7</t>
  </si>
  <si>
    <t>109/15</t>
  </si>
  <si>
    <t xml:space="preserve">  81/9</t>
  </si>
  <si>
    <t xml:space="preserve"> 110/14</t>
  </si>
  <si>
    <t>112/16</t>
  </si>
  <si>
    <t xml:space="preserve"> 109/16</t>
  </si>
  <si>
    <t xml:space="preserve"> 111/15</t>
  </si>
  <si>
    <t xml:space="preserve">  98/14</t>
  </si>
  <si>
    <t>113/22</t>
  </si>
  <si>
    <t xml:space="preserve">  54/13</t>
  </si>
  <si>
    <t xml:space="preserve"> 116/22</t>
  </si>
  <si>
    <t xml:space="preserve"> 111/22</t>
  </si>
  <si>
    <t>115/17</t>
  </si>
  <si>
    <t>117/18</t>
  </si>
  <si>
    <t xml:space="preserve"> 123/18</t>
  </si>
  <si>
    <t>120/23</t>
  </si>
  <si>
    <t xml:space="preserve">  88/21</t>
  </si>
  <si>
    <t xml:space="preserve"> 123/23</t>
  </si>
  <si>
    <t xml:space="preserve">  85/15</t>
  </si>
  <si>
    <t xml:space="preserve">  59/11</t>
  </si>
  <si>
    <t xml:space="preserve">  14</t>
  </si>
  <si>
    <t>SS2S</t>
  </si>
  <si>
    <t xml:space="preserve">  16</t>
  </si>
  <si>
    <t>TC2B</t>
  </si>
  <si>
    <t xml:space="preserve">  22</t>
  </si>
  <si>
    <t xml:space="preserve">  27</t>
  </si>
  <si>
    <t>SS1S</t>
  </si>
  <si>
    <t xml:space="preserve">  50</t>
  </si>
  <si>
    <t>SS1F</t>
  </si>
  <si>
    <t xml:space="preserve">  63</t>
  </si>
  <si>
    <t xml:space="preserve">  68</t>
  </si>
  <si>
    <t>SS3F</t>
  </si>
  <si>
    <t xml:space="preserve">  71</t>
  </si>
  <si>
    <t xml:space="preserve"> 117</t>
  </si>
  <si>
    <t xml:space="preserve"> 47</t>
  </si>
  <si>
    <t>TC2C</t>
  </si>
  <si>
    <t>4 min. late</t>
  </si>
  <si>
    <t xml:space="preserve"> 75</t>
  </si>
  <si>
    <t>1 min. late</t>
  </si>
  <si>
    <t xml:space="preserve"> 82</t>
  </si>
  <si>
    <t>5 min. late</t>
  </si>
  <si>
    <t xml:space="preserve"> 97</t>
  </si>
  <si>
    <t>6 min. late</t>
  </si>
  <si>
    <t>STIG ANDERVANG</t>
  </si>
  <si>
    <t>16:49</t>
  </si>
  <si>
    <t>16:50</t>
  </si>
  <si>
    <t>16:51</t>
  </si>
  <si>
    <t>16:52</t>
  </si>
  <si>
    <t>16:53</t>
  </si>
  <si>
    <t>16:54</t>
  </si>
  <si>
    <t>16:55</t>
  </si>
  <si>
    <t>16:56</t>
  </si>
  <si>
    <t>16:57</t>
  </si>
  <si>
    <t>16:58</t>
  </si>
  <si>
    <t>16:59</t>
  </si>
  <si>
    <t>17:00</t>
  </si>
  <si>
    <t>17:01</t>
  </si>
  <si>
    <t>Aiko Aigro</t>
  </si>
  <si>
    <t>Urmo Piigli</t>
  </si>
  <si>
    <t>17:02</t>
  </si>
  <si>
    <t>17:03</t>
  </si>
  <si>
    <t>17:04</t>
  </si>
  <si>
    <t>17:05</t>
  </si>
  <si>
    <t>Teemu Vesala</t>
  </si>
  <si>
    <t>Tommi Hatakka</t>
  </si>
  <si>
    <t>DYNAMO</t>
  </si>
  <si>
    <t>17:06</t>
  </si>
  <si>
    <t>Antti Nokkanen</t>
  </si>
  <si>
    <t>Harri Reinikainen</t>
  </si>
  <si>
    <t>17:07</t>
  </si>
  <si>
    <t>17:08</t>
  </si>
  <si>
    <t>Timo Pulkkinen</t>
  </si>
  <si>
    <t>Lasse Miettinen</t>
  </si>
  <si>
    <t>TIMO PULKKINEN</t>
  </si>
  <si>
    <t>Subaru Impreza WRX STI</t>
  </si>
  <si>
    <t>17:09</t>
  </si>
  <si>
    <t>Henry Ots</t>
  </si>
  <si>
    <t>Margus Laasik</t>
  </si>
  <si>
    <t>17:10</t>
  </si>
  <si>
    <t>Volkswagen Golf</t>
  </si>
  <si>
    <t>17:11</t>
  </si>
  <si>
    <t>Lembit Soe</t>
  </si>
  <si>
    <t>Kalle Ahu</t>
  </si>
  <si>
    <t>17:12</t>
  </si>
  <si>
    <t>17:13</t>
  </si>
  <si>
    <t>Jarno Kinnunen</t>
  </si>
  <si>
    <t>Jussi Kotilainen</t>
  </si>
  <si>
    <t>JARNO KINNUNEN</t>
  </si>
  <si>
    <t>17:14</t>
  </si>
  <si>
    <t>Juha Hautala</t>
  </si>
  <si>
    <t>Jonne Luotonen</t>
  </si>
  <si>
    <t>RTE MOTORSPORT</t>
  </si>
  <si>
    <t>MB 190 2.5-16V</t>
  </si>
  <si>
    <t>17:15</t>
  </si>
  <si>
    <t>Gert Kull</t>
  </si>
  <si>
    <t>Toomas Keskküla</t>
  </si>
  <si>
    <t>17:16</t>
  </si>
  <si>
    <t>Siim Liivamägi</t>
  </si>
  <si>
    <t>Edvin Parisalu</t>
  </si>
  <si>
    <t>17:17</t>
  </si>
  <si>
    <t>Kari Peura</t>
  </si>
  <si>
    <t>Jari Jaakola</t>
  </si>
  <si>
    <t>KARI PEURA</t>
  </si>
  <si>
    <t>17:18</t>
  </si>
  <si>
    <t>17:19</t>
  </si>
  <si>
    <t>17:20</t>
  </si>
  <si>
    <t>17:21</t>
  </si>
  <si>
    <t>Petteri Salminen</t>
  </si>
  <si>
    <t>Toni Lukander</t>
  </si>
  <si>
    <t>17:22</t>
  </si>
  <si>
    <t>Jonas Sluckus</t>
  </si>
  <si>
    <t>Povilas Reisas</t>
  </si>
  <si>
    <t>LIT</t>
  </si>
  <si>
    <t>MAZEIKIU ASK</t>
  </si>
  <si>
    <t>17:23</t>
  </si>
  <si>
    <t>Teijo Lahti</t>
  </si>
  <si>
    <t>Jaakko Tapper</t>
  </si>
  <si>
    <t>17:24</t>
  </si>
  <si>
    <t>Karmo Karelson</t>
  </si>
  <si>
    <t>Tanel Kasesalu</t>
  </si>
  <si>
    <t>17:25</t>
  </si>
  <si>
    <t>17:26</t>
  </si>
  <si>
    <t>Ott Mesikäpp</t>
  </si>
  <si>
    <t>Raiko Lille</t>
  </si>
  <si>
    <t>17:27</t>
  </si>
  <si>
    <t>17:28</t>
  </si>
  <si>
    <t>17:29</t>
  </si>
  <si>
    <t>Timmu Kōrge</t>
  </si>
  <si>
    <t>Allan Ilves</t>
  </si>
  <si>
    <t>17:30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</si>
</sst>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2" borderId="3" applyNumberFormat="0" applyAlignment="0" applyProtection="0"/>
    <xf numFmtId="0" fontId="11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0" fillId="23" borderId="5" applyNumberFormat="0" applyFont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19" borderId="9" applyNumberFormat="0" applyAlignment="0" applyProtection="0"/>
  </cellStyleXfs>
  <cellXfs count="29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49" fontId="3" fillId="4" borderId="14" xfId="0" applyNumberFormat="1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49" fontId="3" fillId="4" borderId="19" xfId="0" applyNumberFormat="1" applyFont="1" applyFill="1" applyBorder="1" applyAlignment="1">
      <alignment horizontal="left" indent="1"/>
    </xf>
    <xf numFmtId="0" fontId="3" fillId="4" borderId="19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9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17" xfId="0" applyNumberFormat="1" applyFont="1" applyFill="1" applyBorder="1" applyAlignment="1">
      <alignment horizontal="right"/>
    </xf>
    <xf numFmtId="49" fontId="14" fillId="34" borderId="17" xfId="0" applyNumberFormat="1" applyFont="1" applyFill="1" applyBorder="1" applyAlignment="1">
      <alignment/>
    </xf>
    <xf numFmtId="49" fontId="15" fillId="34" borderId="18" xfId="0" applyNumberFormat="1" applyFont="1" applyFill="1" applyBorder="1" applyAlignment="1">
      <alignment horizontal="left" indent="1"/>
    </xf>
    <xf numFmtId="49" fontId="16" fillId="34" borderId="19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17" fillId="34" borderId="12" xfId="0" applyNumberFormat="1" applyFont="1" applyFill="1" applyBorder="1" applyAlignment="1">
      <alignment horizontal="left" indent="1"/>
    </xf>
    <xf numFmtId="49" fontId="17" fillId="34" borderId="14" xfId="0" applyNumberFormat="1" applyFont="1" applyFill="1" applyBorder="1" applyAlignment="1">
      <alignment horizontal="left" indent="1"/>
    </xf>
    <xf numFmtId="0" fontId="17" fillId="34" borderId="17" xfId="0" applyFont="1" applyFill="1" applyBorder="1" applyAlignment="1">
      <alignment horizontal="left" indent="1"/>
    </xf>
    <xf numFmtId="49" fontId="17" fillId="34" borderId="18" xfId="0" applyNumberFormat="1" applyFont="1" applyFill="1" applyBorder="1" applyAlignment="1">
      <alignment horizontal="left" indent="1"/>
    </xf>
    <xf numFmtId="49" fontId="0" fillId="34" borderId="0" xfId="0" applyNumberFormat="1" applyFill="1" applyBorder="1" applyAlignment="1">
      <alignment/>
    </xf>
    <xf numFmtId="0" fontId="20" fillId="34" borderId="0" xfId="0" applyFont="1" applyFill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49" fontId="22" fillId="34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4" borderId="15" xfId="0" applyFont="1" applyFill="1" applyBorder="1" applyAlignment="1" quotePrefix="1">
      <alignment horizontal="right" vertical="center"/>
    </xf>
    <xf numFmtId="0" fontId="25" fillId="34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49" fontId="24" fillId="34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9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30" fillId="4" borderId="21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center"/>
    </xf>
    <xf numFmtId="0" fontId="30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32" fillId="35" borderId="12" xfId="0" applyFont="1" applyFill="1" applyBorder="1" applyAlignment="1">
      <alignment/>
    </xf>
    <xf numFmtId="2" fontId="33" fillId="35" borderId="14" xfId="0" applyNumberFormat="1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left"/>
    </xf>
    <xf numFmtId="49" fontId="32" fillId="35" borderId="12" xfId="0" applyNumberFormat="1" applyFont="1" applyFill="1" applyBorder="1" applyAlignment="1">
      <alignment horizontal="left"/>
    </xf>
    <xf numFmtId="0" fontId="34" fillId="34" borderId="11" xfId="0" applyNumberFormat="1" applyFont="1" applyFill="1" applyBorder="1" applyAlignment="1">
      <alignment horizontal="right"/>
    </xf>
    <xf numFmtId="0" fontId="34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2" fontId="33" fillId="34" borderId="2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4" borderId="11" xfId="0" applyFont="1" applyFill="1" applyBorder="1" applyAlignment="1">
      <alignment horizontal="right"/>
    </xf>
    <xf numFmtId="0" fontId="33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49" fontId="33" fillId="4" borderId="10" xfId="0" applyNumberFormat="1" applyFont="1" applyFill="1" applyBorder="1" applyAlignment="1">
      <alignment horizontal="center"/>
    </xf>
    <xf numFmtId="0" fontId="33" fillId="4" borderId="10" xfId="0" applyFont="1" applyFill="1" applyBorder="1" applyAlignment="1">
      <alignment horizontal="left"/>
    </xf>
    <xf numFmtId="0" fontId="33" fillId="4" borderId="21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3" fillId="35" borderId="13" xfId="0" applyNumberFormat="1" applyFont="1" applyFill="1" applyBorder="1" applyAlignment="1">
      <alignment horizontal="right"/>
    </xf>
    <xf numFmtId="0" fontId="33" fillId="35" borderId="12" xfId="0" applyFont="1" applyFill="1" applyBorder="1" applyAlignment="1">
      <alignment horizontal="center"/>
    </xf>
    <xf numFmtId="0" fontId="33" fillId="35" borderId="12" xfId="0" applyFont="1" applyFill="1" applyBorder="1" applyAlignment="1">
      <alignment horizontal="left"/>
    </xf>
    <xf numFmtId="49" fontId="33" fillId="35" borderId="12" xfId="0" applyNumberFormat="1" applyFont="1" applyFill="1" applyBorder="1" applyAlignment="1">
      <alignment horizontal="left"/>
    </xf>
    <xf numFmtId="0" fontId="33" fillId="35" borderId="12" xfId="0" applyFont="1" applyFill="1" applyBorder="1" applyAlignment="1">
      <alignment/>
    </xf>
    <xf numFmtId="0" fontId="25" fillId="34" borderId="0" xfId="0" applyNumberFormat="1" applyFont="1" applyFill="1" applyAlignment="1">
      <alignment/>
    </xf>
    <xf numFmtId="0" fontId="22" fillId="34" borderId="10" xfId="0" applyNumberFormat="1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indent="1"/>
    </xf>
    <xf numFmtId="49" fontId="9" fillId="34" borderId="1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2" borderId="2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0" fontId="41" fillId="33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39" fillId="34" borderId="0" xfId="0" applyFont="1" applyFill="1" applyAlignment="1">
      <alignment/>
    </xf>
    <xf numFmtId="0" fontId="40" fillId="34" borderId="0" xfId="0" applyNumberFormat="1" applyFont="1" applyFill="1" applyAlignment="1">
      <alignment horizontal="left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42" fillId="33" borderId="0" xfId="0" applyNumberFormat="1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4" borderId="0" xfId="0" applyNumberFormat="1" applyFont="1" applyFill="1" applyAlignment="1">
      <alignment horizontal="right"/>
    </xf>
    <xf numFmtId="0" fontId="27" fillId="34" borderId="0" xfId="0" applyFont="1" applyFill="1" applyAlignment="1">
      <alignment horizontal="center"/>
    </xf>
    <xf numFmtId="0" fontId="39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189" fontId="37" fillId="33" borderId="0" xfId="0" applyNumberFormat="1" applyFont="1" applyFill="1" applyAlignment="1">
      <alignment horizontal="center"/>
    </xf>
    <xf numFmtId="189" fontId="38" fillId="34" borderId="0" xfId="0" applyNumberFormat="1" applyFont="1" applyFill="1" applyAlignment="1" quotePrefix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28" fillId="4" borderId="0" xfId="0" applyFont="1" applyFill="1" applyAlignment="1">
      <alignment horizontal="center"/>
    </xf>
    <xf numFmtId="189" fontId="36" fillId="4" borderId="0" xfId="0" applyNumberFormat="1" applyFont="1" applyFill="1" applyAlignment="1">
      <alignment horizontal="center"/>
    </xf>
    <xf numFmtId="189" fontId="27" fillId="4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right" vertical="center"/>
    </xf>
    <xf numFmtId="49" fontId="38" fillId="33" borderId="0" xfId="0" applyNumberFormat="1" applyFont="1" applyFill="1" applyAlignment="1">
      <alignment horizontal="right"/>
    </xf>
    <xf numFmtId="49" fontId="38" fillId="33" borderId="0" xfId="0" applyNumberFormat="1" applyFont="1" applyFill="1" applyAlignment="1">
      <alignment horizontal="center"/>
    </xf>
    <xf numFmtId="49" fontId="38" fillId="33" borderId="0" xfId="0" applyNumberFormat="1" applyFont="1" applyFill="1" applyAlignment="1">
      <alignment/>
    </xf>
    <xf numFmtId="49" fontId="38" fillId="33" borderId="0" xfId="0" applyNumberFormat="1" applyFont="1" applyFill="1" applyAlignment="1">
      <alignment horizontal="left"/>
    </xf>
    <xf numFmtId="0" fontId="38" fillId="33" borderId="0" xfId="0" applyFont="1" applyFill="1" applyAlignment="1">
      <alignment horizontal="right"/>
    </xf>
    <xf numFmtId="49" fontId="45" fillId="33" borderId="0" xfId="0" applyNumberFormat="1" applyFont="1" applyFill="1" applyAlignment="1">
      <alignment horizontal="right"/>
    </xf>
    <xf numFmtId="49" fontId="45" fillId="33" borderId="0" xfId="0" applyNumberFormat="1" applyFont="1" applyFill="1" applyAlignment="1">
      <alignment horizontal="center"/>
    </xf>
    <xf numFmtId="49" fontId="45" fillId="33" borderId="0" xfId="0" applyNumberFormat="1" applyFont="1" applyFill="1" applyAlignment="1">
      <alignment/>
    </xf>
    <xf numFmtId="49" fontId="45" fillId="33" borderId="0" xfId="0" applyNumberFormat="1" applyFont="1" applyFill="1" applyAlignment="1">
      <alignment horizontal="left"/>
    </xf>
    <xf numFmtId="0" fontId="45" fillId="33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49" fontId="38" fillId="4" borderId="0" xfId="0" applyNumberFormat="1" applyFont="1" applyFill="1" applyAlignment="1">
      <alignment horizontal="right"/>
    </xf>
    <xf numFmtId="49" fontId="38" fillId="4" borderId="0" xfId="0" applyNumberFormat="1" applyFont="1" applyFill="1" applyAlignment="1">
      <alignment horizontal="center"/>
    </xf>
    <xf numFmtId="49" fontId="38" fillId="4" borderId="0" xfId="0" applyNumberFormat="1" applyFont="1" applyFill="1" applyAlignment="1">
      <alignment/>
    </xf>
    <xf numFmtId="49" fontId="38" fillId="4" borderId="0" xfId="0" applyNumberFormat="1" applyFont="1" applyFill="1" applyAlignment="1">
      <alignment horizontal="left"/>
    </xf>
    <xf numFmtId="0" fontId="38" fillId="4" borderId="0" xfId="0" applyFont="1" applyFill="1" applyAlignment="1">
      <alignment horizontal="right"/>
    </xf>
    <xf numFmtId="49" fontId="45" fillId="4" borderId="0" xfId="0" applyNumberFormat="1" applyFont="1" applyFill="1" applyAlignment="1">
      <alignment horizontal="right"/>
    </xf>
    <xf numFmtId="49" fontId="45" fillId="4" borderId="0" xfId="0" applyNumberFormat="1" applyFont="1" applyFill="1" applyAlignment="1">
      <alignment horizontal="center"/>
    </xf>
    <xf numFmtId="49" fontId="45" fillId="4" borderId="0" xfId="0" applyNumberFormat="1" applyFont="1" applyFill="1" applyAlignment="1">
      <alignment/>
    </xf>
    <xf numFmtId="49" fontId="45" fillId="4" borderId="0" xfId="0" applyNumberFormat="1" applyFont="1" applyFill="1" applyAlignment="1">
      <alignment horizontal="left"/>
    </xf>
    <xf numFmtId="0" fontId="45" fillId="4" borderId="0" xfId="0" applyFont="1" applyFill="1" applyAlignment="1">
      <alignment horizontal="right"/>
    </xf>
    <xf numFmtId="0" fontId="47" fillId="0" borderId="0" xfId="0" applyFont="1" applyAlignment="1" quotePrefix="1">
      <alignment horizontal="left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8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30" fillId="4" borderId="12" xfId="0" applyFont="1" applyFill="1" applyBorder="1" applyAlignment="1">
      <alignment horizontal="right"/>
    </xf>
    <xf numFmtId="0" fontId="16" fillId="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1" fillId="35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49" fontId="21" fillId="34" borderId="10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1" fontId="50" fillId="35" borderId="13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right" vertical="center"/>
    </xf>
    <xf numFmtId="0" fontId="22" fillId="34" borderId="10" xfId="0" applyNumberFormat="1" applyFont="1" applyFill="1" applyBorder="1" applyAlignment="1">
      <alignment horizontal="right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51" fillId="0" borderId="0" xfId="0" applyNumberFormat="1" applyFont="1" applyAlignment="1">
      <alignment/>
    </xf>
    <xf numFmtId="49" fontId="21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46" fillId="4" borderId="10" xfId="0" applyFont="1" applyFill="1" applyBorder="1" applyAlignment="1">
      <alignment horizontal="right"/>
    </xf>
    <xf numFmtId="49" fontId="17" fillId="34" borderId="13" xfId="0" applyNumberFormat="1" applyFont="1" applyFill="1" applyBorder="1" applyAlignment="1">
      <alignment horizontal="left" indent="1"/>
    </xf>
    <xf numFmtId="0" fontId="17" fillId="34" borderId="22" xfId="0" applyFont="1" applyFill="1" applyBorder="1" applyAlignment="1">
      <alignment horizontal="left" indent="1"/>
    </xf>
    <xf numFmtId="0" fontId="0" fillId="0" borderId="0" xfId="0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2" fontId="52" fillId="34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24" fillId="34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center"/>
    </xf>
    <xf numFmtId="0" fontId="24" fillId="34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D27" sqref="D27:H27"/>
    </sheetView>
  </sheetViews>
  <sheetFormatPr defaultColWidth="9.140625" defaultRowHeight="12.75"/>
  <cols>
    <col min="1" max="1" width="5.421875" style="80" customWidth="1"/>
    <col min="2" max="2" width="5.140625" style="87" customWidth="1"/>
    <col min="3" max="3" width="8.421875" style="88" customWidth="1"/>
    <col min="4" max="4" width="20.00390625" style="75" bestFit="1" customWidth="1"/>
    <col min="5" max="5" width="24.28125" style="75" customWidth="1"/>
    <col min="6" max="6" width="10.8515625" style="75" customWidth="1"/>
    <col min="7" max="7" width="33.140625" style="75" customWidth="1"/>
    <col min="8" max="8" width="22.8515625" style="75" bestFit="1" customWidth="1"/>
    <col min="9" max="9" width="9.140625" style="75" customWidth="1"/>
    <col min="10" max="10" width="0" style="75" hidden="1" customWidth="1"/>
    <col min="11" max="16384" width="9.140625" style="75" customWidth="1"/>
  </cols>
  <sheetData>
    <row r="1" spans="1:9" ht="18" customHeight="1">
      <c r="A1" s="286" t="s">
        <v>483</v>
      </c>
      <c r="B1" s="286"/>
      <c r="C1" s="286"/>
      <c r="D1" s="286"/>
      <c r="E1" s="286"/>
      <c r="F1" s="286"/>
      <c r="G1" s="286"/>
      <c r="H1" s="286"/>
      <c r="I1" s="286"/>
    </row>
    <row r="2" spans="1:9" ht="13.5" customHeight="1">
      <c r="A2" s="78"/>
      <c r="B2" s="77"/>
      <c r="C2" s="73"/>
      <c r="D2" s="74"/>
      <c r="E2" s="94"/>
      <c r="F2" s="93" t="s">
        <v>446</v>
      </c>
      <c r="G2" s="94"/>
      <c r="H2" s="179" t="s">
        <v>622</v>
      </c>
      <c r="I2" s="86" t="s">
        <v>630</v>
      </c>
    </row>
    <row r="3" spans="1:10" ht="13.5" customHeight="1">
      <c r="A3" s="79"/>
      <c r="B3" s="77"/>
      <c r="C3" s="73"/>
      <c r="D3" s="74"/>
      <c r="E3" s="94"/>
      <c r="F3" s="93" t="s">
        <v>447</v>
      </c>
      <c r="G3" s="94"/>
      <c r="H3" s="179" t="s">
        <v>623</v>
      </c>
      <c r="I3" s="86" t="s">
        <v>631</v>
      </c>
      <c r="J3" s="246" t="s">
        <v>429</v>
      </c>
    </row>
    <row r="4" spans="1:10" ht="13.5" customHeight="1">
      <c r="A4" s="79"/>
      <c r="B4" s="72"/>
      <c r="C4" s="73"/>
      <c r="D4" s="74"/>
      <c r="E4" s="74"/>
      <c r="F4" s="74"/>
      <c r="G4" s="74"/>
      <c r="H4" s="179" t="s">
        <v>624</v>
      </c>
      <c r="I4" s="86" t="s">
        <v>629</v>
      </c>
      <c r="J4" s="247">
        <v>0.04027777777777778</v>
      </c>
    </row>
    <row r="5" spans="1:10" ht="13.5" customHeight="1">
      <c r="A5" s="79"/>
      <c r="B5" s="72"/>
      <c r="C5" s="73"/>
      <c r="D5" s="74"/>
      <c r="E5" s="74"/>
      <c r="F5" s="74"/>
      <c r="G5" s="74"/>
      <c r="H5" s="89" t="s">
        <v>428</v>
      </c>
      <c r="I5" s="86" t="s">
        <v>628</v>
      </c>
      <c r="J5" s="245">
        <f>TRIM(I5)+$J$4</f>
        <v>0.7222222222222222</v>
      </c>
    </row>
    <row r="6" spans="1:10" ht="13.5" customHeight="1">
      <c r="A6" s="74"/>
      <c r="B6" s="74"/>
      <c r="C6" s="74"/>
      <c r="D6" s="74"/>
      <c r="E6" s="74"/>
      <c r="F6" s="74"/>
      <c r="G6" s="74"/>
      <c r="H6" s="89" t="s">
        <v>420</v>
      </c>
      <c r="I6" s="86" t="s">
        <v>627</v>
      </c>
      <c r="J6" s="245">
        <f>TRIM(I6)+$J$4</f>
        <v>0.7243055555555555</v>
      </c>
    </row>
    <row r="7" spans="1:10" ht="13.5" customHeight="1">
      <c r="A7" s="79"/>
      <c r="B7" s="72"/>
      <c r="C7" s="73"/>
      <c r="D7" s="74"/>
      <c r="E7" s="74"/>
      <c r="F7" s="74"/>
      <c r="G7" s="74"/>
      <c r="H7" s="179" t="s">
        <v>621</v>
      </c>
      <c r="I7" s="86" t="s">
        <v>626</v>
      </c>
      <c r="J7" s="245">
        <f>TRIM(I7)+$J$4</f>
        <v>0.7263888888888888</v>
      </c>
    </row>
    <row r="8" spans="1:10" ht="13.5" customHeight="1">
      <c r="A8" s="79"/>
      <c r="B8" s="90" t="s">
        <v>317</v>
      </c>
      <c r="C8" s="91"/>
      <c r="D8" s="92"/>
      <c r="E8" s="74"/>
      <c r="F8" s="74"/>
      <c r="G8" s="74"/>
      <c r="H8" s="89" t="s">
        <v>421</v>
      </c>
      <c r="I8" s="86" t="s">
        <v>625</v>
      </c>
      <c r="J8" s="245">
        <f>TRIM(I8)+$J$4</f>
        <v>0.7277777777777777</v>
      </c>
    </row>
    <row r="9" spans="2:9" ht="12.75">
      <c r="B9" s="81" t="s">
        <v>318</v>
      </c>
      <c r="C9" s="82" t="s">
        <v>319</v>
      </c>
      <c r="D9" s="83" t="s">
        <v>320</v>
      </c>
      <c r="E9" s="84" t="s">
        <v>321</v>
      </c>
      <c r="F9" s="82" t="s">
        <v>322</v>
      </c>
      <c r="G9" s="83" t="s">
        <v>323</v>
      </c>
      <c r="H9" s="83" t="s">
        <v>324</v>
      </c>
      <c r="I9" s="85" t="s">
        <v>325</v>
      </c>
    </row>
    <row r="10" spans="1:10" ht="15" customHeight="1">
      <c r="A10" s="263" t="s">
        <v>485</v>
      </c>
      <c r="B10" s="264">
        <v>1</v>
      </c>
      <c r="C10" s="265" t="s">
        <v>361</v>
      </c>
      <c r="D10" s="260" t="s">
        <v>304</v>
      </c>
      <c r="E10" s="260" t="s">
        <v>305</v>
      </c>
      <c r="F10" s="265" t="s">
        <v>366</v>
      </c>
      <c r="G10" s="260" t="s">
        <v>390</v>
      </c>
      <c r="H10" s="260" t="s">
        <v>306</v>
      </c>
      <c r="I10" s="86" t="s">
        <v>448</v>
      </c>
      <c r="J10" s="259"/>
    </row>
    <row r="11" spans="1:10" ht="15" customHeight="1">
      <c r="A11" s="263" t="s">
        <v>486</v>
      </c>
      <c r="B11" s="264">
        <v>2</v>
      </c>
      <c r="C11" s="265" t="s">
        <v>361</v>
      </c>
      <c r="D11" s="260" t="s">
        <v>449</v>
      </c>
      <c r="E11" s="260" t="s">
        <v>450</v>
      </c>
      <c r="F11" s="265" t="s">
        <v>451</v>
      </c>
      <c r="G11" s="260" t="s">
        <v>452</v>
      </c>
      <c r="H11" s="260" t="s">
        <v>453</v>
      </c>
      <c r="I11" s="86" t="s">
        <v>454</v>
      </c>
      <c r="J11" s="259"/>
    </row>
    <row r="12" spans="1:10" ht="15" customHeight="1">
      <c r="A12" s="263" t="s">
        <v>487</v>
      </c>
      <c r="B12" s="264">
        <v>3</v>
      </c>
      <c r="C12" s="265" t="s">
        <v>358</v>
      </c>
      <c r="D12" s="260" t="s">
        <v>455</v>
      </c>
      <c r="E12" s="260" t="s">
        <v>456</v>
      </c>
      <c r="F12" s="265" t="s">
        <v>366</v>
      </c>
      <c r="G12" s="260" t="s">
        <v>258</v>
      </c>
      <c r="H12" s="260" t="s">
        <v>457</v>
      </c>
      <c r="I12" s="86" t="s">
        <v>458</v>
      </c>
      <c r="J12" s="259"/>
    </row>
    <row r="13" spans="1:10" ht="15" customHeight="1">
      <c r="A13" s="263" t="s">
        <v>488</v>
      </c>
      <c r="B13" s="264">
        <v>4</v>
      </c>
      <c r="C13" s="265" t="s">
        <v>361</v>
      </c>
      <c r="D13" s="260" t="s">
        <v>430</v>
      </c>
      <c r="E13" s="260" t="s">
        <v>427</v>
      </c>
      <c r="F13" s="265" t="s">
        <v>366</v>
      </c>
      <c r="G13" s="260" t="s">
        <v>367</v>
      </c>
      <c r="H13" s="260" t="s">
        <v>308</v>
      </c>
      <c r="I13" s="86" t="s">
        <v>459</v>
      </c>
      <c r="J13" s="259"/>
    </row>
    <row r="14" spans="1:10" ht="15" customHeight="1">
      <c r="A14" s="263" t="s">
        <v>489</v>
      </c>
      <c r="B14" s="264">
        <v>5</v>
      </c>
      <c r="C14" s="265" t="s">
        <v>358</v>
      </c>
      <c r="D14" s="260" t="s">
        <v>460</v>
      </c>
      <c r="E14" s="260" t="s">
        <v>461</v>
      </c>
      <c r="F14" s="265" t="s">
        <v>365</v>
      </c>
      <c r="G14" s="260" t="s">
        <v>462</v>
      </c>
      <c r="H14" s="260" t="s">
        <v>457</v>
      </c>
      <c r="I14" s="86" t="s">
        <v>463</v>
      </c>
      <c r="J14" s="259"/>
    </row>
    <row r="15" spans="1:10" ht="15" customHeight="1">
      <c r="A15" s="263" t="s">
        <v>490</v>
      </c>
      <c r="B15" s="264">
        <v>7</v>
      </c>
      <c r="C15" s="265" t="s">
        <v>361</v>
      </c>
      <c r="D15" s="260" t="s">
        <v>249</v>
      </c>
      <c r="E15" s="260" t="s">
        <v>250</v>
      </c>
      <c r="F15" s="265" t="s">
        <v>366</v>
      </c>
      <c r="G15" s="260" t="s">
        <v>372</v>
      </c>
      <c r="H15" s="260" t="s">
        <v>308</v>
      </c>
      <c r="I15" s="86" t="s">
        <v>465</v>
      </c>
      <c r="J15" s="259"/>
    </row>
    <row r="16" spans="1:10" ht="15" customHeight="1">
      <c r="A16" s="263" t="s">
        <v>491</v>
      </c>
      <c r="B16" s="264">
        <v>8</v>
      </c>
      <c r="C16" s="265" t="s">
        <v>361</v>
      </c>
      <c r="D16" s="260" t="s">
        <v>426</v>
      </c>
      <c r="E16" s="260" t="s">
        <v>467</v>
      </c>
      <c r="F16" s="265" t="s">
        <v>366</v>
      </c>
      <c r="G16" s="260" t="s">
        <v>367</v>
      </c>
      <c r="H16" s="260" t="s">
        <v>308</v>
      </c>
      <c r="I16" s="86" t="s">
        <v>466</v>
      </c>
      <c r="J16" s="259"/>
    </row>
    <row r="17" spans="1:10" ht="15" customHeight="1">
      <c r="A17" s="263" t="s">
        <v>492</v>
      </c>
      <c r="B17" s="264">
        <v>9</v>
      </c>
      <c r="C17" s="265" t="s">
        <v>358</v>
      </c>
      <c r="D17" s="260" t="s">
        <v>414</v>
      </c>
      <c r="E17" s="260" t="s">
        <v>469</v>
      </c>
      <c r="F17" s="265" t="s">
        <v>366</v>
      </c>
      <c r="G17" s="260" t="s">
        <v>470</v>
      </c>
      <c r="H17" s="260" t="s">
        <v>431</v>
      </c>
      <c r="I17" s="86" t="s">
        <v>468</v>
      </c>
      <c r="J17" s="259"/>
    </row>
    <row r="18" spans="1:10" ht="15" customHeight="1">
      <c r="A18" s="263" t="s">
        <v>493</v>
      </c>
      <c r="B18" s="264">
        <v>10</v>
      </c>
      <c r="C18" s="265" t="s">
        <v>355</v>
      </c>
      <c r="D18" s="260" t="s">
        <v>494</v>
      </c>
      <c r="E18" s="260" t="s">
        <v>495</v>
      </c>
      <c r="F18" s="265" t="s">
        <v>404</v>
      </c>
      <c r="G18" s="260" t="s">
        <v>472</v>
      </c>
      <c r="H18" s="260" t="s">
        <v>368</v>
      </c>
      <c r="I18" s="86" t="s">
        <v>471</v>
      </c>
      <c r="J18" s="259"/>
    </row>
    <row r="19" spans="1:10" ht="15" customHeight="1">
      <c r="A19" s="263" t="s">
        <v>496</v>
      </c>
      <c r="B19" s="264">
        <v>11</v>
      </c>
      <c r="C19" s="265" t="s">
        <v>358</v>
      </c>
      <c r="D19" s="260" t="s">
        <v>252</v>
      </c>
      <c r="E19" s="260" t="s">
        <v>253</v>
      </c>
      <c r="F19" s="265" t="s">
        <v>398</v>
      </c>
      <c r="G19" s="260" t="s">
        <v>254</v>
      </c>
      <c r="H19" s="260" t="s">
        <v>431</v>
      </c>
      <c r="I19" s="86" t="s">
        <v>473</v>
      </c>
      <c r="J19" s="259"/>
    </row>
    <row r="20" spans="1:10" ht="15" customHeight="1">
      <c r="A20" s="263" t="s">
        <v>497</v>
      </c>
      <c r="B20" s="264">
        <v>12</v>
      </c>
      <c r="C20" s="265" t="s">
        <v>358</v>
      </c>
      <c r="D20" s="260" t="s">
        <v>255</v>
      </c>
      <c r="E20" s="260" t="s">
        <v>256</v>
      </c>
      <c r="F20" s="265" t="s">
        <v>366</v>
      </c>
      <c r="G20" s="260" t="s">
        <v>369</v>
      </c>
      <c r="H20" s="260" t="s">
        <v>373</v>
      </c>
      <c r="I20" s="86" t="s">
        <v>474</v>
      </c>
      <c r="J20" s="259"/>
    </row>
    <row r="21" spans="1:10" ht="15" customHeight="1">
      <c r="A21" s="263" t="s">
        <v>498</v>
      </c>
      <c r="B21" s="264">
        <v>14</v>
      </c>
      <c r="C21" s="265" t="s">
        <v>358</v>
      </c>
      <c r="D21" s="260" t="s">
        <v>476</v>
      </c>
      <c r="E21" s="260" t="s">
        <v>477</v>
      </c>
      <c r="F21" s="265" t="s">
        <v>366</v>
      </c>
      <c r="G21" s="260" t="s">
        <v>372</v>
      </c>
      <c r="H21" s="260" t="s">
        <v>373</v>
      </c>
      <c r="I21" s="86" t="s">
        <v>475</v>
      </c>
      <c r="J21" s="259"/>
    </row>
    <row r="22" spans="1:10" ht="15" customHeight="1">
      <c r="A22" s="263" t="s">
        <v>499</v>
      </c>
      <c r="B22" s="264">
        <v>15</v>
      </c>
      <c r="C22" s="265" t="s">
        <v>358</v>
      </c>
      <c r="D22" s="260" t="s">
        <v>264</v>
      </c>
      <c r="E22" s="260" t="s">
        <v>265</v>
      </c>
      <c r="F22" s="265" t="s">
        <v>398</v>
      </c>
      <c r="G22" s="260" t="s">
        <v>484</v>
      </c>
      <c r="H22" s="260" t="s">
        <v>373</v>
      </c>
      <c r="I22" s="86" t="s">
        <v>478</v>
      </c>
      <c r="J22" s="259"/>
    </row>
    <row r="23" spans="1:10" ht="15" customHeight="1">
      <c r="A23" s="263" t="s">
        <v>500</v>
      </c>
      <c r="B23" s="264">
        <v>16</v>
      </c>
      <c r="C23" s="265" t="s">
        <v>355</v>
      </c>
      <c r="D23" s="260" t="s">
        <v>480</v>
      </c>
      <c r="E23" s="260" t="s">
        <v>481</v>
      </c>
      <c r="F23" s="265" t="s">
        <v>482</v>
      </c>
      <c r="G23" s="260" t="s">
        <v>3466</v>
      </c>
      <c r="H23" s="260" t="s">
        <v>371</v>
      </c>
      <c r="I23" s="86" t="s">
        <v>479</v>
      </c>
      <c r="J23" s="259"/>
    </row>
    <row r="24" spans="1:10" ht="15" customHeight="1">
      <c r="A24" s="263" t="s">
        <v>501</v>
      </c>
      <c r="B24" s="264">
        <v>17</v>
      </c>
      <c r="C24" s="265" t="s">
        <v>354</v>
      </c>
      <c r="D24" s="260" t="s">
        <v>389</v>
      </c>
      <c r="E24" s="260" t="s">
        <v>278</v>
      </c>
      <c r="F24" s="265" t="s">
        <v>366</v>
      </c>
      <c r="G24" s="260" t="s">
        <v>390</v>
      </c>
      <c r="H24" s="260" t="s">
        <v>419</v>
      </c>
      <c r="I24" s="86" t="s">
        <v>3467</v>
      </c>
      <c r="J24" s="259"/>
    </row>
    <row r="25" spans="1:10" ht="15" customHeight="1">
      <c r="A25" s="263" t="s">
        <v>502</v>
      </c>
      <c r="B25" s="264">
        <v>18</v>
      </c>
      <c r="C25" s="265" t="s">
        <v>354</v>
      </c>
      <c r="D25" s="260" t="s">
        <v>257</v>
      </c>
      <c r="E25" s="260" t="s">
        <v>415</v>
      </c>
      <c r="F25" s="265" t="s">
        <v>366</v>
      </c>
      <c r="G25" s="260" t="s">
        <v>258</v>
      </c>
      <c r="H25" s="260" t="s">
        <v>419</v>
      </c>
      <c r="I25" s="86" t="s">
        <v>3468</v>
      </c>
      <c r="J25" s="259"/>
    </row>
    <row r="26" spans="1:10" ht="15" customHeight="1">
      <c r="A26" s="263" t="s">
        <v>503</v>
      </c>
      <c r="B26" s="264">
        <v>20</v>
      </c>
      <c r="C26" s="265" t="s">
        <v>354</v>
      </c>
      <c r="D26" s="260" t="s">
        <v>387</v>
      </c>
      <c r="E26" s="260" t="s">
        <v>388</v>
      </c>
      <c r="F26" s="265" t="s">
        <v>366</v>
      </c>
      <c r="G26" s="260" t="s">
        <v>390</v>
      </c>
      <c r="H26" s="260" t="s">
        <v>418</v>
      </c>
      <c r="I26" s="86" t="s">
        <v>3469</v>
      </c>
      <c r="J26" s="259"/>
    </row>
    <row r="27" spans="1:10" ht="15" customHeight="1">
      <c r="A27" s="263" t="s">
        <v>504</v>
      </c>
      <c r="B27" s="264">
        <v>21</v>
      </c>
      <c r="C27" s="265" t="s">
        <v>354</v>
      </c>
      <c r="D27" s="260" t="s">
        <v>412</v>
      </c>
      <c r="E27" s="260" t="s">
        <v>413</v>
      </c>
      <c r="F27" s="265" t="s">
        <v>366</v>
      </c>
      <c r="G27" s="260" t="s">
        <v>307</v>
      </c>
      <c r="H27" s="260" t="s">
        <v>419</v>
      </c>
      <c r="I27" s="86" t="s">
        <v>3470</v>
      </c>
      <c r="J27" s="259"/>
    </row>
    <row r="28" spans="1:10" ht="15" customHeight="1">
      <c r="A28" s="263" t="s">
        <v>505</v>
      </c>
      <c r="B28" s="264">
        <v>22</v>
      </c>
      <c r="C28" s="265" t="s">
        <v>354</v>
      </c>
      <c r="D28" s="260" t="s">
        <v>236</v>
      </c>
      <c r="E28" s="260" t="s">
        <v>237</v>
      </c>
      <c r="F28" s="265" t="s">
        <v>366</v>
      </c>
      <c r="G28" s="260" t="s">
        <v>259</v>
      </c>
      <c r="H28" s="260" t="s">
        <v>418</v>
      </c>
      <c r="I28" s="86" t="s">
        <v>3471</v>
      </c>
      <c r="J28" s="259"/>
    </row>
    <row r="29" spans="1:10" ht="15" customHeight="1">
      <c r="A29" s="263" t="s">
        <v>506</v>
      </c>
      <c r="B29" s="264">
        <v>23</v>
      </c>
      <c r="C29" s="265" t="s">
        <v>356</v>
      </c>
      <c r="D29" s="260" t="s">
        <v>266</v>
      </c>
      <c r="E29" s="260" t="s">
        <v>246</v>
      </c>
      <c r="F29" s="265" t="s">
        <v>366</v>
      </c>
      <c r="G29" s="260" t="s">
        <v>381</v>
      </c>
      <c r="H29" s="260" t="s">
        <v>378</v>
      </c>
      <c r="I29" s="86" t="s">
        <v>3472</v>
      </c>
      <c r="J29" s="259"/>
    </row>
    <row r="30" spans="1:10" ht="15" customHeight="1">
      <c r="A30" s="263" t="s">
        <v>507</v>
      </c>
      <c r="B30" s="264">
        <v>24</v>
      </c>
      <c r="C30" s="265" t="s">
        <v>356</v>
      </c>
      <c r="D30" s="260" t="s">
        <v>376</v>
      </c>
      <c r="E30" s="260" t="s">
        <v>241</v>
      </c>
      <c r="F30" s="265" t="s">
        <v>366</v>
      </c>
      <c r="G30" s="260" t="s">
        <v>377</v>
      </c>
      <c r="H30" s="260" t="s">
        <v>378</v>
      </c>
      <c r="I30" s="86" t="s">
        <v>3473</v>
      </c>
      <c r="J30" s="259"/>
    </row>
    <row r="31" spans="1:10" ht="15" customHeight="1">
      <c r="A31" s="263" t="s">
        <v>508</v>
      </c>
      <c r="B31" s="264">
        <v>25</v>
      </c>
      <c r="C31" s="265" t="s">
        <v>356</v>
      </c>
      <c r="D31" s="271" t="s">
        <v>379</v>
      </c>
      <c r="E31" s="260" t="s">
        <v>380</v>
      </c>
      <c r="F31" s="265" t="s">
        <v>366</v>
      </c>
      <c r="G31" s="260" t="s">
        <v>377</v>
      </c>
      <c r="H31" s="260" t="s">
        <v>378</v>
      </c>
      <c r="I31" s="86" t="s">
        <v>3474</v>
      </c>
      <c r="J31" s="259"/>
    </row>
    <row r="32" spans="1:10" ht="15" customHeight="1">
      <c r="A32" s="263" t="s">
        <v>509</v>
      </c>
      <c r="B32" s="264">
        <v>26</v>
      </c>
      <c r="C32" s="265" t="s">
        <v>356</v>
      </c>
      <c r="D32" s="260" t="s">
        <v>396</v>
      </c>
      <c r="E32" s="260" t="s">
        <v>397</v>
      </c>
      <c r="F32" s="265" t="s">
        <v>366</v>
      </c>
      <c r="G32" s="260" t="s">
        <v>367</v>
      </c>
      <c r="H32" s="260" t="s">
        <v>378</v>
      </c>
      <c r="I32" s="86" t="s">
        <v>3475</v>
      </c>
      <c r="J32" s="259"/>
    </row>
    <row r="33" spans="1:10" ht="15" customHeight="1">
      <c r="A33" s="263" t="s">
        <v>510</v>
      </c>
      <c r="B33" s="264">
        <v>27</v>
      </c>
      <c r="C33" s="265" t="s">
        <v>357</v>
      </c>
      <c r="D33" s="271" t="s">
        <v>385</v>
      </c>
      <c r="E33" s="271" t="s">
        <v>386</v>
      </c>
      <c r="F33" s="265" t="s">
        <v>366</v>
      </c>
      <c r="G33" s="260" t="s">
        <v>367</v>
      </c>
      <c r="H33" s="260" t="s">
        <v>384</v>
      </c>
      <c r="I33" s="86" t="s">
        <v>3476</v>
      </c>
      <c r="J33" s="259"/>
    </row>
    <row r="34" spans="1:10" ht="15" customHeight="1">
      <c r="A34" s="263" t="s">
        <v>511</v>
      </c>
      <c r="B34" s="264">
        <v>28</v>
      </c>
      <c r="C34" s="265" t="s">
        <v>357</v>
      </c>
      <c r="D34" s="260" t="s">
        <v>382</v>
      </c>
      <c r="E34" s="260" t="s">
        <v>383</v>
      </c>
      <c r="F34" s="265" t="s">
        <v>366</v>
      </c>
      <c r="G34" s="260" t="s">
        <v>251</v>
      </c>
      <c r="H34" s="260" t="s">
        <v>384</v>
      </c>
      <c r="I34" s="86" t="s">
        <v>3477</v>
      </c>
      <c r="J34" s="259"/>
    </row>
    <row r="35" spans="1:10" ht="15" customHeight="1">
      <c r="A35" s="263" t="s">
        <v>512</v>
      </c>
      <c r="B35" s="264">
        <v>29</v>
      </c>
      <c r="C35" s="265" t="s">
        <v>355</v>
      </c>
      <c r="D35" s="260" t="s">
        <v>3480</v>
      </c>
      <c r="E35" s="260" t="s">
        <v>3481</v>
      </c>
      <c r="F35" s="265" t="s">
        <v>366</v>
      </c>
      <c r="G35" s="260" t="s">
        <v>370</v>
      </c>
      <c r="H35" s="260" t="s">
        <v>371</v>
      </c>
      <c r="I35" s="86" t="s">
        <v>3478</v>
      </c>
      <c r="J35" s="259"/>
    </row>
    <row r="36" spans="1:10" ht="15" customHeight="1">
      <c r="A36" s="263" t="s">
        <v>513</v>
      </c>
      <c r="B36" s="264">
        <v>30</v>
      </c>
      <c r="C36" s="265" t="s">
        <v>355</v>
      </c>
      <c r="D36" s="260" t="s">
        <v>374</v>
      </c>
      <c r="E36" s="260" t="s">
        <v>375</v>
      </c>
      <c r="F36" s="265" t="s">
        <v>366</v>
      </c>
      <c r="G36" s="260" t="s">
        <v>367</v>
      </c>
      <c r="H36" s="260" t="s">
        <v>464</v>
      </c>
      <c r="I36" s="86" t="s">
        <v>3479</v>
      </c>
      <c r="J36" s="259"/>
    </row>
    <row r="37" spans="1:10" ht="15" customHeight="1">
      <c r="A37" s="263" t="s">
        <v>514</v>
      </c>
      <c r="B37" s="264">
        <v>31</v>
      </c>
      <c r="C37" s="265" t="s">
        <v>358</v>
      </c>
      <c r="D37" s="260" t="s">
        <v>239</v>
      </c>
      <c r="E37" s="260" t="s">
        <v>240</v>
      </c>
      <c r="F37" s="265" t="s">
        <v>366</v>
      </c>
      <c r="G37" s="260" t="s">
        <v>377</v>
      </c>
      <c r="H37" s="260" t="s">
        <v>373</v>
      </c>
      <c r="I37" s="86" t="s">
        <v>3482</v>
      </c>
      <c r="J37" s="259"/>
    </row>
    <row r="38" spans="1:10" ht="15" customHeight="1">
      <c r="A38" s="263" t="s">
        <v>515</v>
      </c>
      <c r="B38" s="264">
        <v>32</v>
      </c>
      <c r="C38" s="265" t="s">
        <v>361</v>
      </c>
      <c r="D38" s="260" t="s">
        <v>261</v>
      </c>
      <c r="E38" s="260" t="s">
        <v>262</v>
      </c>
      <c r="F38" s="265" t="s">
        <v>366</v>
      </c>
      <c r="G38" s="260" t="s">
        <v>372</v>
      </c>
      <c r="H38" s="260" t="s">
        <v>263</v>
      </c>
      <c r="I38" s="86" t="s">
        <v>3483</v>
      </c>
      <c r="J38" s="259"/>
    </row>
    <row r="39" spans="1:10" ht="15" customHeight="1">
      <c r="A39" s="263" t="s">
        <v>516</v>
      </c>
      <c r="B39" s="264">
        <v>34</v>
      </c>
      <c r="C39" s="265" t="s">
        <v>358</v>
      </c>
      <c r="D39" s="260" t="s">
        <v>3490</v>
      </c>
      <c r="E39" s="260" t="s">
        <v>3491</v>
      </c>
      <c r="F39" s="265" t="s">
        <v>365</v>
      </c>
      <c r="G39" s="260" t="s">
        <v>3488</v>
      </c>
      <c r="H39" s="260" t="s">
        <v>368</v>
      </c>
      <c r="I39" s="86" t="s">
        <v>3484</v>
      </c>
      <c r="J39" s="259"/>
    </row>
    <row r="40" spans="1:10" ht="15" customHeight="1">
      <c r="A40" s="263" t="s">
        <v>517</v>
      </c>
      <c r="B40" s="264">
        <v>35</v>
      </c>
      <c r="C40" s="265" t="s">
        <v>355</v>
      </c>
      <c r="D40" s="260" t="s">
        <v>238</v>
      </c>
      <c r="E40" s="260" t="s">
        <v>260</v>
      </c>
      <c r="F40" s="265" t="s">
        <v>404</v>
      </c>
      <c r="G40" s="260" t="s">
        <v>518</v>
      </c>
      <c r="H40" s="260" t="s">
        <v>371</v>
      </c>
      <c r="I40" s="86" t="s">
        <v>3485</v>
      </c>
      <c r="J40" s="259"/>
    </row>
    <row r="41" spans="1:10" ht="15" customHeight="1">
      <c r="A41" s="263" t="s">
        <v>519</v>
      </c>
      <c r="B41" s="264">
        <v>36</v>
      </c>
      <c r="C41" s="265" t="s">
        <v>355</v>
      </c>
      <c r="D41" s="260" t="s">
        <v>3494</v>
      </c>
      <c r="E41" s="260" t="s">
        <v>3495</v>
      </c>
      <c r="F41" s="265" t="s">
        <v>365</v>
      </c>
      <c r="G41" s="260" t="s">
        <v>3496</v>
      </c>
      <c r="H41" s="260" t="s">
        <v>3497</v>
      </c>
      <c r="I41" s="86" t="s">
        <v>3489</v>
      </c>
      <c r="J41" s="259"/>
    </row>
    <row r="42" spans="1:10" ht="15" customHeight="1">
      <c r="A42" s="263" t="s">
        <v>520</v>
      </c>
      <c r="B42" s="264">
        <v>37</v>
      </c>
      <c r="C42" s="265" t="s">
        <v>355</v>
      </c>
      <c r="D42" s="260" t="s">
        <v>3499</v>
      </c>
      <c r="E42" s="260" t="s">
        <v>3500</v>
      </c>
      <c r="F42" s="265" t="s">
        <v>366</v>
      </c>
      <c r="G42" s="260" t="s">
        <v>390</v>
      </c>
      <c r="H42" s="260" t="s">
        <v>464</v>
      </c>
      <c r="I42" s="86" t="s">
        <v>3492</v>
      </c>
      <c r="J42" s="259"/>
    </row>
    <row r="43" spans="1:10" ht="15" customHeight="1">
      <c r="A43" s="263" t="s">
        <v>521</v>
      </c>
      <c r="B43" s="264">
        <v>38</v>
      </c>
      <c r="C43" s="265" t="s">
        <v>364</v>
      </c>
      <c r="D43" s="260" t="s">
        <v>310</v>
      </c>
      <c r="E43" s="260" t="s">
        <v>417</v>
      </c>
      <c r="F43" s="265" t="s">
        <v>366</v>
      </c>
      <c r="G43" s="260" t="s">
        <v>367</v>
      </c>
      <c r="H43" s="260" t="s">
        <v>3502</v>
      </c>
      <c r="I43" s="86" t="s">
        <v>3493</v>
      </c>
      <c r="J43" s="259"/>
    </row>
    <row r="44" spans="1:10" ht="15" customHeight="1">
      <c r="A44" s="263" t="s">
        <v>522</v>
      </c>
      <c r="B44" s="264">
        <v>39</v>
      </c>
      <c r="C44" s="265" t="s">
        <v>364</v>
      </c>
      <c r="D44" s="260" t="s">
        <v>3504</v>
      </c>
      <c r="E44" s="260" t="s">
        <v>3505</v>
      </c>
      <c r="F44" s="265" t="s">
        <v>366</v>
      </c>
      <c r="G44" s="260" t="s">
        <v>259</v>
      </c>
      <c r="H44" s="260" t="s">
        <v>393</v>
      </c>
      <c r="I44" s="86" t="s">
        <v>3498</v>
      </c>
      <c r="J44" s="259"/>
    </row>
    <row r="45" spans="1:10" ht="15" customHeight="1">
      <c r="A45" s="263" t="s">
        <v>523</v>
      </c>
      <c r="B45" s="264">
        <v>19</v>
      </c>
      <c r="C45" s="265" t="s">
        <v>364</v>
      </c>
      <c r="D45" s="260" t="s">
        <v>267</v>
      </c>
      <c r="E45" s="260" t="s">
        <v>424</v>
      </c>
      <c r="F45" s="265" t="s">
        <v>366</v>
      </c>
      <c r="G45" s="260" t="s">
        <v>268</v>
      </c>
      <c r="H45" s="260" t="s">
        <v>416</v>
      </c>
      <c r="I45" s="86" t="s">
        <v>3501</v>
      </c>
      <c r="J45" s="259"/>
    </row>
    <row r="46" spans="1:10" ht="15" customHeight="1">
      <c r="A46" s="263" t="s">
        <v>524</v>
      </c>
      <c r="B46" s="264">
        <v>69</v>
      </c>
      <c r="C46" s="265" t="s">
        <v>364</v>
      </c>
      <c r="D46" s="260" t="s">
        <v>42</v>
      </c>
      <c r="E46" s="260" t="s">
        <v>43</v>
      </c>
      <c r="F46" s="265" t="s">
        <v>366</v>
      </c>
      <c r="G46" s="260" t="s">
        <v>259</v>
      </c>
      <c r="H46" s="260" t="s">
        <v>39</v>
      </c>
      <c r="I46" s="86" t="s">
        <v>3503</v>
      </c>
      <c r="J46" s="259"/>
    </row>
    <row r="47" spans="1:10" ht="15" customHeight="1">
      <c r="A47" s="263" t="s">
        <v>525</v>
      </c>
      <c r="B47" s="264">
        <v>41</v>
      </c>
      <c r="C47" s="265" t="s">
        <v>357</v>
      </c>
      <c r="D47" s="260" t="s">
        <v>3508</v>
      </c>
      <c r="E47" s="260" t="s">
        <v>3509</v>
      </c>
      <c r="F47" s="265" t="s">
        <v>365</v>
      </c>
      <c r="G47" s="260" t="s">
        <v>3510</v>
      </c>
      <c r="H47" s="260" t="s">
        <v>384</v>
      </c>
      <c r="I47" s="86" t="s">
        <v>3506</v>
      </c>
      <c r="J47" s="259"/>
    </row>
    <row r="48" spans="1:10" ht="15" customHeight="1">
      <c r="A48" s="263" t="s">
        <v>526</v>
      </c>
      <c r="B48" s="264">
        <v>42</v>
      </c>
      <c r="C48" s="265" t="s">
        <v>356</v>
      </c>
      <c r="D48" s="260" t="s">
        <v>3512</v>
      </c>
      <c r="E48" s="260" t="s">
        <v>3513</v>
      </c>
      <c r="F48" s="265" t="s">
        <v>365</v>
      </c>
      <c r="G48" s="260" t="s">
        <v>3514</v>
      </c>
      <c r="H48" s="260" t="s">
        <v>3515</v>
      </c>
      <c r="I48" s="86" t="s">
        <v>3507</v>
      </c>
      <c r="J48" s="259"/>
    </row>
    <row r="49" spans="1:10" ht="15" customHeight="1">
      <c r="A49" s="263" t="s">
        <v>527</v>
      </c>
      <c r="B49" s="264">
        <v>43</v>
      </c>
      <c r="C49" s="265" t="s">
        <v>356</v>
      </c>
      <c r="D49" s="260" t="s">
        <v>3517</v>
      </c>
      <c r="E49" s="260" t="s">
        <v>3518</v>
      </c>
      <c r="F49" s="265" t="s">
        <v>366</v>
      </c>
      <c r="G49" s="260" t="s">
        <v>281</v>
      </c>
      <c r="H49" s="260" t="s">
        <v>378</v>
      </c>
      <c r="I49" s="86" t="s">
        <v>3511</v>
      </c>
      <c r="J49" s="259"/>
    </row>
    <row r="50" spans="1:10" ht="15" customHeight="1">
      <c r="A50" s="263" t="s">
        <v>528</v>
      </c>
      <c r="B50" s="264">
        <v>91</v>
      </c>
      <c r="C50" s="265" t="s">
        <v>356</v>
      </c>
      <c r="D50" s="260" t="s">
        <v>114</v>
      </c>
      <c r="E50" s="260" t="s">
        <v>115</v>
      </c>
      <c r="F50" s="265" t="s">
        <v>3535</v>
      </c>
      <c r="G50" s="260" t="s">
        <v>116</v>
      </c>
      <c r="H50" s="260" t="s">
        <v>378</v>
      </c>
      <c r="I50" s="86" t="s">
        <v>3516</v>
      </c>
      <c r="J50" s="259"/>
    </row>
    <row r="51" spans="1:10" ht="15" customHeight="1">
      <c r="A51" s="263" t="s">
        <v>529</v>
      </c>
      <c r="B51" s="264">
        <v>44</v>
      </c>
      <c r="C51" s="265" t="s">
        <v>355</v>
      </c>
      <c r="D51" s="260" t="s">
        <v>3520</v>
      </c>
      <c r="E51" s="260" t="s">
        <v>3521</v>
      </c>
      <c r="F51" s="265" t="s">
        <v>366</v>
      </c>
      <c r="G51" s="260" t="s">
        <v>381</v>
      </c>
      <c r="H51" s="260" t="s">
        <v>464</v>
      </c>
      <c r="I51" s="86" t="s">
        <v>3519</v>
      </c>
      <c r="J51" s="259"/>
    </row>
    <row r="52" spans="1:10" ht="15" customHeight="1">
      <c r="A52" s="263" t="s">
        <v>530</v>
      </c>
      <c r="B52" s="264">
        <v>45</v>
      </c>
      <c r="C52" s="265" t="s">
        <v>355</v>
      </c>
      <c r="D52" s="260" t="s">
        <v>3523</v>
      </c>
      <c r="E52" s="260" t="s">
        <v>3524</v>
      </c>
      <c r="F52" s="265" t="s">
        <v>365</v>
      </c>
      <c r="G52" s="260" t="s">
        <v>3525</v>
      </c>
      <c r="H52" s="260" t="s">
        <v>464</v>
      </c>
      <c r="I52" s="86" t="s">
        <v>3522</v>
      </c>
      <c r="J52" s="259"/>
    </row>
    <row r="53" spans="1:10" ht="15" customHeight="1">
      <c r="A53" s="263" t="s">
        <v>531</v>
      </c>
      <c r="B53" s="264">
        <v>46</v>
      </c>
      <c r="C53" s="265" t="s">
        <v>355</v>
      </c>
      <c r="D53" s="260" t="s">
        <v>394</v>
      </c>
      <c r="E53" s="260" t="s">
        <v>403</v>
      </c>
      <c r="F53" s="265" t="s">
        <v>366</v>
      </c>
      <c r="G53" s="260" t="s">
        <v>377</v>
      </c>
      <c r="H53" s="260" t="s">
        <v>395</v>
      </c>
      <c r="I53" s="86" t="s">
        <v>3526</v>
      </c>
      <c r="J53" s="259"/>
    </row>
    <row r="54" spans="1:10" ht="15" customHeight="1">
      <c r="A54" s="263" t="s">
        <v>532</v>
      </c>
      <c r="B54" s="264">
        <v>47</v>
      </c>
      <c r="C54" s="265" t="s">
        <v>361</v>
      </c>
      <c r="D54" s="260" t="s">
        <v>269</v>
      </c>
      <c r="E54" s="260" t="s">
        <v>270</v>
      </c>
      <c r="F54" s="265" t="s">
        <v>366</v>
      </c>
      <c r="G54" s="260" t="s">
        <v>251</v>
      </c>
      <c r="H54" s="260" t="s">
        <v>395</v>
      </c>
      <c r="I54" s="86" t="s">
        <v>3527</v>
      </c>
      <c r="J54" s="259"/>
    </row>
    <row r="55" spans="1:10" ht="15" customHeight="1">
      <c r="A55" s="263" t="s">
        <v>533</v>
      </c>
      <c r="B55" s="264">
        <v>49</v>
      </c>
      <c r="C55" s="265" t="s">
        <v>361</v>
      </c>
      <c r="D55" s="260" t="s">
        <v>3530</v>
      </c>
      <c r="E55" s="260" t="s">
        <v>3531</v>
      </c>
      <c r="F55" s="265" t="s">
        <v>365</v>
      </c>
      <c r="G55" s="260" t="s">
        <v>3488</v>
      </c>
      <c r="H55" s="260" t="s">
        <v>368</v>
      </c>
      <c r="I55" s="86" t="s">
        <v>3528</v>
      </c>
      <c r="J55" s="259"/>
    </row>
    <row r="56" spans="1:10" ht="15" customHeight="1">
      <c r="A56" s="263" t="s">
        <v>534</v>
      </c>
      <c r="B56" s="264">
        <v>50</v>
      </c>
      <c r="C56" s="265" t="s">
        <v>355</v>
      </c>
      <c r="D56" s="260" t="s">
        <v>3533</v>
      </c>
      <c r="E56" s="260" t="s">
        <v>3534</v>
      </c>
      <c r="F56" s="265" t="s">
        <v>3535</v>
      </c>
      <c r="G56" s="260" t="s">
        <v>3536</v>
      </c>
      <c r="H56" s="260" t="s">
        <v>368</v>
      </c>
      <c r="I56" s="86" t="s">
        <v>3529</v>
      </c>
      <c r="J56" s="259"/>
    </row>
    <row r="57" spans="1:10" ht="15" customHeight="1">
      <c r="A57" s="263" t="s">
        <v>535</v>
      </c>
      <c r="B57" s="264">
        <v>51</v>
      </c>
      <c r="C57" s="265" t="s">
        <v>355</v>
      </c>
      <c r="D57" s="260" t="s">
        <v>3538</v>
      </c>
      <c r="E57" s="260" t="s">
        <v>3539</v>
      </c>
      <c r="F57" s="265" t="s">
        <v>365</v>
      </c>
      <c r="G57" s="260" t="s">
        <v>536</v>
      </c>
      <c r="H57" s="260" t="s">
        <v>3497</v>
      </c>
      <c r="I57" s="86" t="s">
        <v>3532</v>
      </c>
      <c r="J57" s="259"/>
    </row>
    <row r="58" spans="1:10" ht="15" customHeight="1">
      <c r="A58" s="263" t="s">
        <v>537</v>
      </c>
      <c r="B58" s="264">
        <v>33</v>
      </c>
      <c r="C58" s="265" t="s">
        <v>355</v>
      </c>
      <c r="D58" s="260" t="s">
        <v>3486</v>
      </c>
      <c r="E58" s="260" t="s">
        <v>3487</v>
      </c>
      <c r="F58" s="265" t="s">
        <v>365</v>
      </c>
      <c r="G58" s="260" t="s">
        <v>3488</v>
      </c>
      <c r="H58" s="260" t="s">
        <v>368</v>
      </c>
      <c r="I58" s="86" t="s">
        <v>3537</v>
      </c>
      <c r="J58" s="259"/>
    </row>
    <row r="59" spans="1:10" ht="15" customHeight="1">
      <c r="A59" s="263" t="s">
        <v>538</v>
      </c>
      <c r="B59" s="264">
        <v>52</v>
      </c>
      <c r="C59" s="265" t="s">
        <v>357</v>
      </c>
      <c r="D59" s="260" t="s">
        <v>3541</v>
      </c>
      <c r="E59" s="260" t="s">
        <v>3542</v>
      </c>
      <c r="F59" s="265" t="s">
        <v>366</v>
      </c>
      <c r="G59" s="260" t="s">
        <v>367</v>
      </c>
      <c r="H59" s="260" t="s">
        <v>384</v>
      </c>
      <c r="I59" s="86" t="s">
        <v>3540</v>
      </c>
      <c r="J59" s="259"/>
    </row>
    <row r="60" spans="1:10" ht="15" customHeight="1">
      <c r="A60" s="263" t="s">
        <v>539</v>
      </c>
      <c r="B60" s="264">
        <v>53</v>
      </c>
      <c r="C60" s="265" t="s">
        <v>309</v>
      </c>
      <c r="D60" s="260" t="s">
        <v>271</v>
      </c>
      <c r="E60" s="260" t="s">
        <v>272</v>
      </c>
      <c r="F60" s="265" t="s">
        <v>365</v>
      </c>
      <c r="G60" s="260" t="s">
        <v>462</v>
      </c>
      <c r="H60" s="260" t="s">
        <v>393</v>
      </c>
      <c r="I60" s="86" t="s">
        <v>3543</v>
      </c>
      <c r="J60" s="259"/>
    </row>
    <row r="61" spans="1:10" ht="15" customHeight="1">
      <c r="A61" s="263" t="s">
        <v>540</v>
      </c>
      <c r="B61" s="264">
        <v>54</v>
      </c>
      <c r="C61" s="265" t="s">
        <v>356</v>
      </c>
      <c r="D61" s="260" t="s">
        <v>3545</v>
      </c>
      <c r="E61" s="260" t="s">
        <v>3546</v>
      </c>
      <c r="F61" s="265" t="s">
        <v>366</v>
      </c>
      <c r="G61" s="260" t="s">
        <v>367</v>
      </c>
      <c r="H61" s="260" t="s">
        <v>378</v>
      </c>
      <c r="I61" s="86" t="s">
        <v>3544</v>
      </c>
      <c r="J61" s="259"/>
    </row>
    <row r="62" spans="1:10" ht="15" customHeight="1">
      <c r="A62" s="263" t="s">
        <v>541</v>
      </c>
      <c r="B62" s="264">
        <v>55</v>
      </c>
      <c r="C62" s="265" t="s">
        <v>356</v>
      </c>
      <c r="D62" s="260" t="s">
        <v>279</v>
      </c>
      <c r="E62" s="260" t="s">
        <v>280</v>
      </c>
      <c r="F62" s="265" t="s">
        <v>366</v>
      </c>
      <c r="G62" s="260" t="s">
        <v>281</v>
      </c>
      <c r="H62" s="260" t="s">
        <v>378</v>
      </c>
      <c r="I62" s="86" t="s">
        <v>3547</v>
      </c>
      <c r="J62" s="259"/>
    </row>
    <row r="63" spans="1:10" ht="15" customHeight="1">
      <c r="A63" s="263" t="s">
        <v>542</v>
      </c>
      <c r="B63" s="264">
        <v>56</v>
      </c>
      <c r="C63" s="265" t="s">
        <v>309</v>
      </c>
      <c r="D63" s="260" t="s">
        <v>274</v>
      </c>
      <c r="E63" s="260" t="s">
        <v>275</v>
      </c>
      <c r="F63" s="265" t="s">
        <v>404</v>
      </c>
      <c r="G63" s="260" t="s">
        <v>276</v>
      </c>
      <c r="H63" s="260" t="s">
        <v>277</v>
      </c>
      <c r="I63" s="86" t="s">
        <v>3548</v>
      </c>
      <c r="J63" s="259"/>
    </row>
    <row r="64" spans="1:10" ht="15" customHeight="1">
      <c r="A64" s="263" t="s">
        <v>543</v>
      </c>
      <c r="B64" s="264">
        <v>57</v>
      </c>
      <c r="C64" s="265" t="s">
        <v>309</v>
      </c>
      <c r="D64" s="260" t="s">
        <v>3550</v>
      </c>
      <c r="E64" s="260" t="s">
        <v>3551</v>
      </c>
      <c r="F64" s="265" t="s">
        <v>366</v>
      </c>
      <c r="G64" s="260" t="s">
        <v>259</v>
      </c>
      <c r="H64" s="260" t="s">
        <v>277</v>
      </c>
      <c r="I64" s="86" t="s">
        <v>3549</v>
      </c>
      <c r="J64" s="259"/>
    </row>
    <row r="65" spans="1:10" ht="15" customHeight="1">
      <c r="A65" s="263" t="s">
        <v>544</v>
      </c>
      <c r="B65" s="264">
        <v>58</v>
      </c>
      <c r="C65" s="265" t="s">
        <v>309</v>
      </c>
      <c r="D65" s="260" t="s">
        <v>0</v>
      </c>
      <c r="E65" s="260" t="s">
        <v>1</v>
      </c>
      <c r="F65" s="265" t="s">
        <v>366</v>
      </c>
      <c r="G65" s="260" t="s">
        <v>273</v>
      </c>
      <c r="H65" s="260" t="s">
        <v>2</v>
      </c>
      <c r="I65" s="86" t="s">
        <v>3552</v>
      </c>
      <c r="J65" s="259"/>
    </row>
    <row r="66" spans="1:10" ht="15" customHeight="1">
      <c r="A66" s="263" t="s">
        <v>545</v>
      </c>
      <c r="B66" s="264">
        <v>59</v>
      </c>
      <c r="C66" s="265" t="s">
        <v>309</v>
      </c>
      <c r="D66" s="260" t="s">
        <v>4</v>
      </c>
      <c r="E66" s="260" t="s">
        <v>5</v>
      </c>
      <c r="F66" s="265" t="s">
        <v>365</v>
      </c>
      <c r="G66" s="260" t="s">
        <v>6</v>
      </c>
      <c r="H66" s="260" t="s">
        <v>7</v>
      </c>
      <c r="I66" s="86" t="s">
        <v>3</v>
      </c>
      <c r="J66" s="259"/>
    </row>
    <row r="67" spans="1:10" ht="15" customHeight="1">
      <c r="A67" s="263" t="s">
        <v>546</v>
      </c>
      <c r="B67" s="264">
        <v>60</v>
      </c>
      <c r="C67" s="265" t="s">
        <v>364</v>
      </c>
      <c r="D67" s="260" t="s">
        <v>9</v>
      </c>
      <c r="E67" s="260" t="s">
        <v>10</v>
      </c>
      <c r="F67" s="265" t="s">
        <v>365</v>
      </c>
      <c r="G67" s="260" t="s">
        <v>11</v>
      </c>
      <c r="H67" s="260" t="s">
        <v>12</v>
      </c>
      <c r="I67" s="86" t="s">
        <v>8</v>
      </c>
      <c r="J67" s="259"/>
    </row>
    <row r="68" spans="1:10" ht="15" customHeight="1">
      <c r="A68" s="263" t="s">
        <v>547</v>
      </c>
      <c r="B68" s="264">
        <v>61</v>
      </c>
      <c r="C68" s="265" t="s">
        <v>364</v>
      </c>
      <c r="D68" s="260" t="s">
        <v>14</v>
      </c>
      <c r="E68" s="260" t="s">
        <v>15</v>
      </c>
      <c r="F68" s="265" t="s">
        <v>366</v>
      </c>
      <c r="G68" s="260" t="s">
        <v>370</v>
      </c>
      <c r="H68" s="260" t="s">
        <v>16</v>
      </c>
      <c r="I68" s="86" t="s">
        <v>13</v>
      </c>
      <c r="J68" s="259"/>
    </row>
    <row r="69" spans="1:10" ht="15" customHeight="1">
      <c r="A69" s="263" t="s">
        <v>548</v>
      </c>
      <c r="B69" s="264">
        <v>88</v>
      </c>
      <c r="C69" s="265" t="s">
        <v>364</v>
      </c>
      <c r="D69" s="260" t="s">
        <v>103</v>
      </c>
      <c r="E69" s="260" t="s">
        <v>104</v>
      </c>
      <c r="F69" s="265" t="s">
        <v>365</v>
      </c>
      <c r="G69" s="260" t="s">
        <v>105</v>
      </c>
      <c r="H69" s="260" t="s">
        <v>3502</v>
      </c>
      <c r="I69" s="86" t="s">
        <v>17</v>
      </c>
      <c r="J69" s="259"/>
    </row>
    <row r="70" spans="1:10" ht="15" customHeight="1">
      <c r="A70" s="263" t="s">
        <v>549</v>
      </c>
      <c r="B70" s="264">
        <v>62</v>
      </c>
      <c r="C70" s="265" t="s">
        <v>364</v>
      </c>
      <c r="D70" s="260" t="s">
        <v>18</v>
      </c>
      <c r="E70" s="260" t="s">
        <v>19</v>
      </c>
      <c r="F70" s="265" t="s">
        <v>365</v>
      </c>
      <c r="G70" s="260" t="s">
        <v>20</v>
      </c>
      <c r="H70" s="260" t="s">
        <v>21</v>
      </c>
      <c r="I70" s="86" t="s">
        <v>22</v>
      </c>
      <c r="J70" s="259"/>
    </row>
    <row r="71" spans="1:10" ht="15" customHeight="1">
      <c r="A71" s="263" t="s">
        <v>550</v>
      </c>
      <c r="B71" s="264">
        <v>63</v>
      </c>
      <c r="C71" s="265" t="s">
        <v>356</v>
      </c>
      <c r="D71" s="260" t="s">
        <v>3530</v>
      </c>
      <c r="E71" s="260" t="s">
        <v>23</v>
      </c>
      <c r="F71" s="265" t="s">
        <v>365</v>
      </c>
      <c r="G71" s="260" t="s">
        <v>24</v>
      </c>
      <c r="H71" s="260" t="s">
        <v>634</v>
      </c>
      <c r="I71" s="86" t="s">
        <v>25</v>
      </c>
      <c r="J71" s="259"/>
    </row>
    <row r="72" spans="1:10" ht="15" customHeight="1">
      <c r="A72" s="263" t="s">
        <v>551</v>
      </c>
      <c r="B72" s="264">
        <v>64</v>
      </c>
      <c r="C72" s="265" t="s">
        <v>364</v>
      </c>
      <c r="D72" s="260" t="s">
        <v>26</v>
      </c>
      <c r="E72" s="260" t="s">
        <v>27</v>
      </c>
      <c r="F72" s="265" t="s">
        <v>365</v>
      </c>
      <c r="G72" s="260" t="s">
        <v>28</v>
      </c>
      <c r="H72" s="260" t="s">
        <v>29</v>
      </c>
      <c r="I72" s="86" t="s">
        <v>30</v>
      </c>
      <c r="J72" s="259"/>
    </row>
    <row r="73" spans="1:10" ht="15" customHeight="1">
      <c r="A73" s="263" t="s">
        <v>552</v>
      </c>
      <c r="B73" s="264">
        <v>65</v>
      </c>
      <c r="C73" s="265" t="s">
        <v>364</v>
      </c>
      <c r="D73" s="260" t="s">
        <v>31</v>
      </c>
      <c r="E73" s="260" t="s">
        <v>32</v>
      </c>
      <c r="F73" s="265" t="s">
        <v>366</v>
      </c>
      <c r="G73" s="260" t="s">
        <v>259</v>
      </c>
      <c r="H73" s="260" t="s">
        <v>33</v>
      </c>
      <c r="I73" s="86" t="s">
        <v>34</v>
      </c>
      <c r="J73" s="259"/>
    </row>
    <row r="74" spans="1:10" ht="15" customHeight="1">
      <c r="A74" s="263" t="s">
        <v>553</v>
      </c>
      <c r="B74" s="264">
        <v>66</v>
      </c>
      <c r="C74" s="265" t="s">
        <v>356</v>
      </c>
      <c r="D74" s="260" t="s">
        <v>35</v>
      </c>
      <c r="E74" s="260" t="s">
        <v>36</v>
      </c>
      <c r="F74" s="265" t="s">
        <v>365</v>
      </c>
      <c r="G74" s="260" t="s">
        <v>554</v>
      </c>
      <c r="H74" s="260" t="s">
        <v>37</v>
      </c>
      <c r="I74" s="86" t="s">
        <v>38</v>
      </c>
      <c r="J74" s="259"/>
    </row>
    <row r="75" spans="1:10" ht="15" customHeight="1">
      <c r="A75" s="263" t="s">
        <v>555</v>
      </c>
      <c r="B75" s="264">
        <v>68</v>
      </c>
      <c r="C75" s="265" t="s">
        <v>309</v>
      </c>
      <c r="D75" s="260" t="s">
        <v>400</v>
      </c>
      <c r="E75" s="260" t="s">
        <v>401</v>
      </c>
      <c r="F75" s="265" t="s">
        <v>398</v>
      </c>
      <c r="G75" s="260" t="s">
        <v>402</v>
      </c>
      <c r="H75" s="260" t="s">
        <v>277</v>
      </c>
      <c r="I75" s="86" t="s">
        <v>40</v>
      </c>
      <c r="J75" s="259"/>
    </row>
    <row r="76" spans="1:10" ht="15" customHeight="1">
      <c r="A76" s="263" t="s">
        <v>556</v>
      </c>
      <c r="B76" s="264">
        <v>70</v>
      </c>
      <c r="C76" s="265" t="s">
        <v>309</v>
      </c>
      <c r="D76" s="260" t="s">
        <v>45</v>
      </c>
      <c r="E76" s="260" t="s">
        <v>46</v>
      </c>
      <c r="F76" s="265" t="s">
        <v>366</v>
      </c>
      <c r="G76" s="260" t="s">
        <v>259</v>
      </c>
      <c r="H76" s="260" t="s">
        <v>393</v>
      </c>
      <c r="I76" s="86" t="s">
        <v>41</v>
      </c>
      <c r="J76" s="259"/>
    </row>
    <row r="77" spans="1:10" ht="15" customHeight="1">
      <c r="A77" s="263" t="s">
        <v>557</v>
      </c>
      <c r="B77" s="264">
        <v>73</v>
      </c>
      <c r="C77" s="265" t="s">
        <v>356</v>
      </c>
      <c r="D77" s="260" t="s">
        <v>52</v>
      </c>
      <c r="E77" s="260" t="s">
        <v>53</v>
      </c>
      <c r="F77" s="265" t="s">
        <v>366</v>
      </c>
      <c r="G77" s="260" t="s">
        <v>369</v>
      </c>
      <c r="H77" s="260" t="s">
        <v>378</v>
      </c>
      <c r="I77" s="86" t="s">
        <v>44</v>
      </c>
      <c r="J77" s="259"/>
    </row>
    <row r="78" spans="1:10" ht="15" customHeight="1">
      <c r="A78" s="263" t="s">
        <v>558</v>
      </c>
      <c r="B78" s="264">
        <v>71</v>
      </c>
      <c r="C78" s="265" t="s">
        <v>364</v>
      </c>
      <c r="D78" s="260" t="s">
        <v>282</v>
      </c>
      <c r="E78" s="260" t="s">
        <v>283</v>
      </c>
      <c r="F78" s="265" t="s">
        <v>366</v>
      </c>
      <c r="G78" s="260" t="s">
        <v>367</v>
      </c>
      <c r="H78" s="260" t="s">
        <v>3502</v>
      </c>
      <c r="I78" s="86" t="s">
        <v>47</v>
      </c>
      <c r="J78" s="259"/>
    </row>
    <row r="79" spans="1:10" ht="15" customHeight="1">
      <c r="A79" s="263" t="s">
        <v>559</v>
      </c>
      <c r="B79" s="264">
        <v>72</v>
      </c>
      <c r="C79" s="265" t="s">
        <v>364</v>
      </c>
      <c r="D79" s="260" t="s">
        <v>49</v>
      </c>
      <c r="E79" s="260" t="s">
        <v>50</v>
      </c>
      <c r="F79" s="265" t="s">
        <v>366</v>
      </c>
      <c r="G79" s="260" t="s">
        <v>259</v>
      </c>
      <c r="H79" s="260" t="s">
        <v>33</v>
      </c>
      <c r="I79" s="86" t="s">
        <v>48</v>
      </c>
      <c r="J79" s="259"/>
    </row>
    <row r="80" spans="1:10" ht="15" customHeight="1">
      <c r="A80" s="263" t="s">
        <v>560</v>
      </c>
      <c r="B80" s="264">
        <v>74</v>
      </c>
      <c r="C80" s="265" t="s">
        <v>356</v>
      </c>
      <c r="D80" s="260" t="s">
        <v>55</v>
      </c>
      <c r="E80" s="260" t="s">
        <v>56</v>
      </c>
      <c r="F80" s="265" t="s">
        <v>365</v>
      </c>
      <c r="G80" s="260" t="s">
        <v>57</v>
      </c>
      <c r="H80" s="260" t="s">
        <v>378</v>
      </c>
      <c r="I80" s="86" t="s">
        <v>51</v>
      </c>
      <c r="J80" s="259"/>
    </row>
    <row r="81" spans="1:10" ht="15" customHeight="1">
      <c r="A81" s="263" t="s">
        <v>561</v>
      </c>
      <c r="B81" s="264">
        <v>75</v>
      </c>
      <c r="C81" s="265" t="s">
        <v>356</v>
      </c>
      <c r="D81" s="260" t="s">
        <v>59</v>
      </c>
      <c r="E81" s="260" t="s">
        <v>60</v>
      </c>
      <c r="F81" s="265" t="s">
        <v>366</v>
      </c>
      <c r="G81" s="260" t="s">
        <v>281</v>
      </c>
      <c r="H81" s="260" t="s">
        <v>378</v>
      </c>
      <c r="I81" s="86" t="s">
        <v>54</v>
      </c>
      <c r="J81" s="259"/>
    </row>
    <row r="82" spans="1:10" ht="15" customHeight="1">
      <c r="A82" s="263" t="s">
        <v>562</v>
      </c>
      <c r="B82" s="264">
        <v>76</v>
      </c>
      <c r="C82" s="265" t="s">
        <v>356</v>
      </c>
      <c r="D82" s="260" t="s">
        <v>62</v>
      </c>
      <c r="E82" s="260" t="s">
        <v>63</v>
      </c>
      <c r="F82" s="265" t="s">
        <v>366</v>
      </c>
      <c r="G82" s="260" t="s">
        <v>268</v>
      </c>
      <c r="H82" s="260" t="s">
        <v>287</v>
      </c>
      <c r="I82" s="86" t="s">
        <v>58</v>
      </c>
      <c r="J82" s="259"/>
    </row>
    <row r="83" spans="1:10" ht="15" customHeight="1">
      <c r="A83" s="263" t="s">
        <v>563</v>
      </c>
      <c r="B83" s="264">
        <v>77</v>
      </c>
      <c r="C83" s="265" t="s">
        <v>364</v>
      </c>
      <c r="D83" s="260" t="s">
        <v>65</v>
      </c>
      <c r="E83" s="260" t="s">
        <v>66</v>
      </c>
      <c r="F83" s="265" t="s">
        <v>366</v>
      </c>
      <c r="G83" s="260" t="s">
        <v>285</v>
      </c>
      <c r="H83" s="260" t="s">
        <v>244</v>
      </c>
      <c r="I83" s="86" t="s">
        <v>61</v>
      </c>
      <c r="J83" s="259"/>
    </row>
    <row r="84" spans="1:10" ht="15" customHeight="1">
      <c r="A84" s="263" t="s">
        <v>564</v>
      </c>
      <c r="B84" s="264">
        <v>78</v>
      </c>
      <c r="C84" s="265" t="s">
        <v>309</v>
      </c>
      <c r="D84" s="260" t="s">
        <v>68</v>
      </c>
      <c r="E84" s="260" t="s">
        <v>69</v>
      </c>
      <c r="F84" s="265" t="s">
        <v>404</v>
      </c>
      <c r="G84" s="260" t="s">
        <v>70</v>
      </c>
      <c r="H84" s="260" t="s">
        <v>71</v>
      </c>
      <c r="I84" s="86" t="s">
        <v>64</v>
      </c>
      <c r="J84" s="259"/>
    </row>
    <row r="85" spans="1:10" ht="15" customHeight="1">
      <c r="A85" s="263" t="s">
        <v>565</v>
      </c>
      <c r="B85" s="264">
        <v>79</v>
      </c>
      <c r="C85" s="265" t="s">
        <v>309</v>
      </c>
      <c r="D85" s="260" t="s">
        <v>73</v>
      </c>
      <c r="E85" s="260" t="s">
        <v>74</v>
      </c>
      <c r="F85" s="265" t="s">
        <v>366</v>
      </c>
      <c r="G85" s="260" t="s">
        <v>268</v>
      </c>
      <c r="H85" s="260" t="s">
        <v>2</v>
      </c>
      <c r="I85" s="86" t="s">
        <v>67</v>
      </c>
      <c r="J85" s="259"/>
    </row>
    <row r="86" spans="1:10" ht="15">
      <c r="A86" s="263" t="s">
        <v>566</v>
      </c>
      <c r="B86" s="264">
        <v>80</v>
      </c>
      <c r="C86" s="265" t="s">
        <v>355</v>
      </c>
      <c r="D86" s="260" t="s">
        <v>76</v>
      </c>
      <c r="E86" s="260" t="s">
        <v>77</v>
      </c>
      <c r="F86" s="265" t="s">
        <v>366</v>
      </c>
      <c r="G86" s="260" t="s">
        <v>372</v>
      </c>
      <c r="H86" s="260" t="s">
        <v>368</v>
      </c>
      <c r="I86" s="86" t="s">
        <v>72</v>
      </c>
      <c r="J86" s="259"/>
    </row>
    <row r="87" spans="1:10" ht="15">
      <c r="A87" s="263" t="s">
        <v>567</v>
      </c>
      <c r="B87" s="264">
        <v>81</v>
      </c>
      <c r="C87" s="265" t="s">
        <v>355</v>
      </c>
      <c r="D87" s="260" t="s">
        <v>79</v>
      </c>
      <c r="E87" s="260" t="s">
        <v>80</v>
      </c>
      <c r="F87" s="265" t="s">
        <v>365</v>
      </c>
      <c r="G87" s="260" t="s">
        <v>3488</v>
      </c>
      <c r="H87" s="260" t="s">
        <v>464</v>
      </c>
      <c r="I87" s="86" t="s">
        <v>75</v>
      </c>
      <c r="J87" s="259"/>
    </row>
    <row r="88" spans="1:10" ht="15">
      <c r="A88" s="263" t="s">
        <v>568</v>
      </c>
      <c r="B88" s="264">
        <v>82</v>
      </c>
      <c r="C88" s="265" t="s">
        <v>355</v>
      </c>
      <c r="D88" s="260" t="s">
        <v>82</v>
      </c>
      <c r="E88" s="260" t="s">
        <v>83</v>
      </c>
      <c r="F88" s="265" t="s">
        <v>366</v>
      </c>
      <c r="G88" s="260" t="s">
        <v>259</v>
      </c>
      <c r="H88" s="260" t="s">
        <v>464</v>
      </c>
      <c r="I88" s="86" t="s">
        <v>78</v>
      </c>
      <c r="J88" s="259"/>
    </row>
    <row r="89" spans="1:10" ht="15">
      <c r="A89" s="263" t="s">
        <v>569</v>
      </c>
      <c r="B89" s="264">
        <v>83</v>
      </c>
      <c r="C89" s="265" t="s">
        <v>364</v>
      </c>
      <c r="D89" s="260" t="s">
        <v>85</v>
      </c>
      <c r="E89" s="260" t="s">
        <v>86</v>
      </c>
      <c r="F89" s="265" t="s">
        <v>366</v>
      </c>
      <c r="G89" s="260" t="s">
        <v>259</v>
      </c>
      <c r="H89" s="260" t="s">
        <v>87</v>
      </c>
      <c r="I89" s="86" t="s">
        <v>81</v>
      </c>
      <c r="J89" s="259"/>
    </row>
    <row r="90" spans="1:10" ht="15">
      <c r="A90" s="263" t="s">
        <v>570</v>
      </c>
      <c r="B90" s="264">
        <v>84</v>
      </c>
      <c r="C90" s="265" t="s">
        <v>309</v>
      </c>
      <c r="D90" s="260" t="s">
        <v>89</v>
      </c>
      <c r="E90" s="260" t="s">
        <v>90</v>
      </c>
      <c r="F90" s="265" t="s">
        <v>398</v>
      </c>
      <c r="G90" s="260" t="s">
        <v>91</v>
      </c>
      <c r="H90" s="260" t="s">
        <v>92</v>
      </c>
      <c r="I90" s="86" t="s">
        <v>84</v>
      </c>
      <c r="J90" s="259"/>
    </row>
    <row r="91" spans="1:10" ht="15">
      <c r="A91" s="263" t="s">
        <v>571</v>
      </c>
      <c r="B91" s="264">
        <v>85</v>
      </c>
      <c r="C91" s="265" t="s">
        <v>356</v>
      </c>
      <c r="D91" s="260" t="s">
        <v>94</v>
      </c>
      <c r="E91" s="260" t="s">
        <v>95</v>
      </c>
      <c r="F91" s="265" t="s">
        <v>365</v>
      </c>
      <c r="G91" s="260" t="s">
        <v>96</v>
      </c>
      <c r="H91" s="260" t="s">
        <v>3515</v>
      </c>
      <c r="I91" s="86" t="s">
        <v>88</v>
      </c>
      <c r="J91" s="259"/>
    </row>
    <row r="92" spans="1:10" ht="15">
      <c r="A92" s="263" t="s">
        <v>572</v>
      </c>
      <c r="B92" s="264">
        <v>86</v>
      </c>
      <c r="C92" s="265" t="s">
        <v>356</v>
      </c>
      <c r="D92" s="260" t="s">
        <v>98</v>
      </c>
      <c r="E92" s="260" t="s">
        <v>99</v>
      </c>
      <c r="F92" s="265" t="s">
        <v>366</v>
      </c>
      <c r="G92" s="260" t="s">
        <v>268</v>
      </c>
      <c r="H92" s="260" t="s">
        <v>378</v>
      </c>
      <c r="I92" s="86" t="s">
        <v>93</v>
      </c>
      <c r="J92" s="259"/>
    </row>
    <row r="93" spans="1:10" ht="15">
      <c r="A93" s="263" t="s">
        <v>573</v>
      </c>
      <c r="B93" s="264">
        <v>115</v>
      </c>
      <c r="C93" s="265" t="s">
        <v>356</v>
      </c>
      <c r="D93" s="260" t="s">
        <v>182</v>
      </c>
      <c r="E93" s="260" t="s">
        <v>183</v>
      </c>
      <c r="F93" s="265" t="s">
        <v>365</v>
      </c>
      <c r="G93" s="260" t="s">
        <v>184</v>
      </c>
      <c r="H93" s="260" t="s">
        <v>185</v>
      </c>
      <c r="I93" s="86" t="s">
        <v>97</v>
      </c>
      <c r="J93" s="259"/>
    </row>
    <row r="94" spans="1:10" ht="15">
      <c r="A94" s="263" t="s">
        <v>574</v>
      </c>
      <c r="B94" s="264">
        <v>87</v>
      </c>
      <c r="C94" s="265" t="s">
        <v>309</v>
      </c>
      <c r="D94" s="260" t="s">
        <v>242</v>
      </c>
      <c r="E94" s="260" t="s">
        <v>243</v>
      </c>
      <c r="F94" s="265" t="s">
        <v>366</v>
      </c>
      <c r="G94" s="260" t="s">
        <v>367</v>
      </c>
      <c r="H94" s="260" t="s">
        <v>101</v>
      </c>
      <c r="I94" s="86" t="s">
        <v>100</v>
      </c>
      <c r="J94" s="259"/>
    </row>
    <row r="95" spans="1:10" ht="15">
      <c r="A95" s="263" t="s">
        <v>575</v>
      </c>
      <c r="B95" s="264">
        <v>89</v>
      </c>
      <c r="C95" s="265" t="s">
        <v>356</v>
      </c>
      <c r="D95" s="260" t="s">
        <v>107</v>
      </c>
      <c r="E95" s="260" t="s">
        <v>108</v>
      </c>
      <c r="F95" s="265" t="s">
        <v>3535</v>
      </c>
      <c r="G95" s="260" t="s">
        <v>109</v>
      </c>
      <c r="H95" s="260" t="s">
        <v>287</v>
      </c>
      <c r="I95" s="86" t="s">
        <v>102</v>
      </c>
      <c r="J95" s="259"/>
    </row>
    <row r="96" spans="1:10" ht="15">
      <c r="A96" s="263" t="s">
        <v>576</v>
      </c>
      <c r="B96" s="264">
        <v>90</v>
      </c>
      <c r="C96" s="265" t="s">
        <v>364</v>
      </c>
      <c r="D96" s="260" t="s">
        <v>111</v>
      </c>
      <c r="E96" s="260" t="s">
        <v>112</v>
      </c>
      <c r="F96" s="265" t="s">
        <v>404</v>
      </c>
      <c r="G96" s="260" t="s">
        <v>70</v>
      </c>
      <c r="H96" s="260" t="s">
        <v>39</v>
      </c>
      <c r="I96" s="86" t="s">
        <v>106</v>
      </c>
      <c r="J96" s="259"/>
    </row>
    <row r="97" spans="1:10" ht="15">
      <c r="A97" s="263" t="s">
        <v>577</v>
      </c>
      <c r="B97" s="264">
        <v>92</v>
      </c>
      <c r="C97" s="265" t="s">
        <v>364</v>
      </c>
      <c r="D97" s="260" t="s">
        <v>118</v>
      </c>
      <c r="E97" s="260" t="s">
        <v>119</v>
      </c>
      <c r="F97" s="265" t="s">
        <v>365</v>
      </c>
      <c r="G97" s="260" t="s">
        <v>120</v>
      </c>
      <c r="H97" s="260" t="s">
        <v>121</v>
      </c>
      <c r="I97" s="86" t="s">
        <v>110</v>
      </c>
      <c r="J97" s="259"/>
    </row>
    <row r="98" spans="1:10" ht="15">
      <c r="A98" s="263" t="s">
        <v>578</v>
      </c>
      <c r="B98" s="264">
        <v>93</v>
      </c>
      <c r="C98" s="265" t="s">
        <v>309</v>
      </c>
      <c r="D98" s="260" t="s">
        <v>245</v>
      </c>
      <c r="E98" s="260" t="s">
        <v>123</v>
      </c>
      <c r="F98" s="265" t="s">
        <v>366</v>
      </c>
      <c r="G98" s="260" t="s">
        <v>367</v>
      </c>
      <c r="H98" s="260" t="s">
        <v>33</v>
      </c>
      <c r="I98" s="86" t="s">
        <v>113</v>
      </c>
      <c r="J98" s="259"/>
    </row>
    <row r="99" spans="1:10" ht="15">
      <c r="A99" s="263" t="s">
        <v>579</v>
      </c>
      <c r="B99" s="264">
        <v>94</v>
      </c>
      <c r="C99" s="265" t="s">
        <v>309</v>
      </c>
      <c r="D99" s="260" t="s">
        <v>399</v>
      </c>
      <c r="E99" s="260" t="s">
        <v>284</v>
      </c>
      <c r="F99" s="265" t="s">
        <v>366</v>
      </c>
      <c r="G99" s="260" t="s">
        <v>268</v>
      </c>
      <c r="H99" s="260" t="s">
        <v>391</v>
      </c>
      <c r="I99" s="86" t="s">
        <v>117</v>
      </c>
      <c r="J99" s="259"/>
    </row>
    <row r="100" spans="1:10" ht="15">
      <c r="A100" s="263" t="s">
        <v>580</v>
      </c>
      <c r="B100" s="264">
        <v>95</v>
      </c>
      <c r="C100" s="265" t="s">
        <v>357</v>
      </c>
      <c r="D100" s="260" t="s">
        <v>126</v>
      </c>
      <c r="E100" s="260" t="s">
        <v>127</v>
      </c>
      <c r="F100" s="265" t="s">
        <v>366</v>
      </c>
      <c r="G100" s="260" t="s">
        <v>367</v>
      </c>
      <c r="H100" s="260" t="s">
        <v>384</v>
      </c>
      <c r="I100" s="86" t="s">
        <v>122</v>
      </c>
      <c r="J100" s="259"/>
    </row>
    <row r="101" spans="1:10" ht="15">
      <c r="A101" s="263" t="s">
        <v>581</v>
      </c>
      <c r="B101" s="264">
        <v>96</v>
      </c>
      <c r="C101" s="265" t="s">
        <v>364</v>
      </c>
      <c r="D101" s="260" t="s">
        <v>129</v>
      </c>
      <c r="E101" s="260" t="s">
        <v>130</v>
      </c>
      <c r="F101" s="265" t="s">
        <v>366</v>
      </c>
      <c r="G101" s="260" t="s">
        <v>377</v>
      </c>
      <c r="H101" s="260" t="s">
        <v>131</v>
      </c>
      <c r="I101" s="86" t="s">
        <v>124</v>
      </c>
      <c r="J101" s="259"/>
    </row>
    <row r="102" spans="1:10" ht="15">
      <c r="A102" s="263" t="s">
        <v>582</v>
      </c>
      <c r="B102" s="264">
        <v>97</v>
      </c>
      <c r="C102" s="265" t="s">
        <v>309</v>
      </c>
      <c r="D102" s="260" t="s">
        <v>288</v>
      </c>
      <c r="E102" s="260" t="s">
        <v>289</v>
      </c>
      <c r="F102" s="265" t="s">
        <v>366</v>
      </c>
      <c r="G102" s="260" t="s">
        <v>290</v>
      </c>
      <c r="H102" s="260" t="s">
        <v>277</v>
      </c>
      <c r="I102" s="86" t="s">
        <v>125</v>
      </c>
      <c r="J102" s="259"/>
    </row>
    <row r="103" spans="1:10" ht="15">
      <c r="A103" s="263" t="s">
        <v>583</v>
      </c>
      <c r="B103" s="264">
        <v>98</v>
      </c>
      <c r="C103" s="265" t="s">
        <v>357</v>
      </c>
      <c r="D103" s="260" t="s">
        <v>134</v>
      </c>
      <c r="E103" s="260" t="s">
        <v>135</v>
      </c>
      <c r="F103" s="265" t="s">
        <v>366</v>
      </c>
      <c r="G103" s="260" t="s">
        <v>377</v>
      </c>
      <c r="H103" s="260" t="s">
        <v>384</v>
      </c>
      <c r="I103" s="86" t="s">
        <v>128</v>
      </c>
      <c r="J103" s="259"/>
    </row>
    <row r="104" spans="1:10" ht="15">
      <c r="A104" s="263" t="s">
        <v>584</v>
      </c>
      <c r="B104" s="264">
        <v>99</v>
      </c>
      <c r="C104" s="265" t="s">
        <v>356</v>
      </c>
      <c r="D104" s="260" t="s">
        <v>137</v>
      </c>
      <c r="E104" s="260" t="s">
        <v>138</v>
      </c>
      <c r="F104" s="265" t="s">
        <v>365</v>
      </c>
      <c r="G104" s="260" t="s">
        <v>139</v>
      </c>
      <c r="H104" s="260" t="s">
        <v>378</v>
      </c>
      <c r="I104" s="86" t="s">
        <v>132</v>
      </c>
      <c r="J104" s="259"/>
    </row>
    <row r="105" spans="1:10" ht="15">
      <c r="A105" s="263" t="s">
        <v>585</v>
      </c>
      <c r="B105" s="264">
        <v>100</v>
      </c>
      <c r="C105" s="265" t="s">
        <v>364</v>
      </c>
      <c r="D105" s="260" t="s">
        <v>141</v>
      </c>
      <c r="E105" s="260" t="s">
        <v>142</v>
      </c>
      <c r="F105" s="265" t="s">
        <v>365</v>
      </c>
      <c r="G105" s="260" t="s">
        <v>143</v>
      </c>
      <c r="H105" s="260" t="s">
        <v>3502</v>
      </c>
      <c r="I105" s="86" t="s">
        <v>133</v>
      </c>
      <c r="J105" s="259"/>
    </row>
    <row r="106" spans="1:10" ht="15">
      <c r="A106" s="263" t="s">
        <v>586</v>
      </c>
      <c r="B106" s="264">
        <v>101</v>
      </c>
      <c r="C106" s="265" t="s">
        <v>357</v>
      </c>
      <c r="D106" s="260" t="s">
        <v>291</v>
      </c>
      <c r="E106" s="260" t="s">
        <v>292</v>
      </c>
      <c r="F106" s="265" t="s">
        <v>404</v>
      </c>
      <c r="G106" s="260" t="s">
        <v>293</v>
      </c>
      <c r="H106" s="260" t="s">
        <v>384</v>
      </c>
      <c r="I106" s="86" t="s">
        <v>136</v>
      </c>
      <c r="J106" s="259"/>
    </row>
    <row r="107" spans="1:10" ht="15">
      <c r="A107" s="263" t="s">
        <v>587</v>
      </c>
      <c r="B107" s="264">
        <v>102</v>
      </c>
      <c r="C107" s="265" t="s">
        <v>356</v>
      </c>
      <c r="D107" s="260" t="s">
        <v>286</v>
      </c>
      <c r="E107" s="260" t="s">
        <v>146</v>
      </c>
      <c r="F107" s="265" t="s">
        <v>366</v>
      </c>
      <c r="G107" s="260" t="s">
        <v>268</v>
      </c>
      <c r="H107" s="260" t="s">
        <v>287</v>
      </c>
      <c r="I107" s="86" t="s">
        <v>140</v>
      </c>
      <c r="J107" s="259"/>
    </row>
    <row r="108" spans="1:10" ht="15">
      <c r="A108" s="263" t="s">
        <v>588</v>
      </c>
      <c r="B108" s="264">
        <v>103</v>
      </c>
      <c r="C108" s="265" t="s">
        <v>364</v>
      </c>
      <c r="D108" s="260" t="s">
        <v>148</v>
      </c>
      <c r="E108" s="260" t="s">
        <v>149</v>
      </c>
      <c r="F108" s="265" t="s">
        <v>366</v>
      </c>
      <c r="G108" s="260" t="s">
        <v>296</v>
      </c>
      <c r="H108" s="260" t="s">
        <v>3502</v>
      </c>
      <c r="I108" s="86" t="s">
        <v>144</v>
      </c>
      <c r="J108" s="259"/>
    </row>
    <row r="109" spans="1:10" ht="15">
      <c r="A109" s="263" t="s">
        <v>589</v>
      </c>
      <c r="B109" s="264">
        <v>104</v>
      </c>
      <c r="C109" s="265" t="s">
        <v>364</v>
      </c>
      <c r="D109" s="260" t="s">
        <v>151</v>
      </c>
      <c r="E109" s="260" t="s">
        <v>152</v>
      </c>
      <c r="F109" s="265" t="s">
        <v>366</v>
      </c>
      <c r="G109" s="260" t="s">
        <v>268</v>
      </c>
      <c r="H109" s="260" t="s">
        <v>3502</v>
      </c>
      <c r="I109" s="86" t="s">
        <v>145</v>
      </c>
      <c r="J109" s="259"/>
    </row>
    <row r="110" spans="1:10" ht="15">
      <c r="A110" s="263" t="s">
        <v>590</v>
      </c>
      <c r="B110" s="264">
        <v>105</v>
      </c>
      <c r="C110" s="265" t="s">
        <v>356</v>
      </c>
      <c r="D110" s="260" t="s">
        <v>154</v>
      </c>
      <c r="E110" s="260" t="s">
        <v>155</v>
      </c>
      <c r="F110" s="265" t="s">
        <v>366</v>
      </c>
      <c r="G110" s="260" t="s">
        <v>268</v>
      </c>
      <c r="H110" s="260" t="s">
        <v>378</v>
      </c>
      <c r="I110" s="86" t="s">
        <v>147</v>
      </c>
      <c r="J110" s="259"/>
    </row>
    <row r="111" spans="1:10" ht="15">
      <c r="A111" s="263" t="s">
        <v>591</v>
      </c>
      <c r="B111" s="264">
        <v>106</v>
      </c>
      <c r="C111" s="265" t="s">
        <v>364</v>
      </c>
      <c r="D111" s="260" t="s">
        <v>157</v>
      </c>
      <c r="E111" s="260" t="s">
        <v>158</v>
      </c>
      <c r="F111" s="265" t="s">
        <v>366</v>
      </c>
      <c r="G111" s="260" t="s">
        <v>302</v>
      </c>
      <c r="H111" s="260" t="s">
        <v>2</v>
      </c>
      <c r="I111" s="86" t="s">
        <v>150</v>
      </c>
      <c r="J111" s="259"/>
    </row>
    <row r="112" spans="1:10" ht="15">
      <c r="A112" s="263" t="s">
        <v>592</v>
      </c>
      <c r="B112" s="264">
        <v>107</v>
      </c>
      <c r="C112" s="265" t="s">
        <v>356</v>
      </c>
      <c r="D112" s="260" t="s">
        <v>160</v>
      </c>
      <c r="E112" s="260" t="s">
        <v>161</v>
      </c>
      <c r="F112" s="265" t="s">
        <v>366</v>
      </c>
      <c r="G112" s="260" t="s">
        <v>268</v>
      </c>
      <c r="H112" s="260" t="s">
        <v>244</v>
      </c>
      <c r="I112" s="86" t="s">
        <v>153</v>
      </c>
      <c r="J112" s="259"/>
    </row>
    <row r="113" spans="1:10" ht="15">
      <c r="A113" s="263" t="s">
        <v>593</v>
      </c>
      <c r="B113" s="264">
        <v>109</v>
      </c>
      <c r="C113" s="265" t="s">
        <v>356</v>
      </c>
      <c r="D113" s="260" t="s">
        <v>164</v>
      </c>
      <c r="E113" s="260" t="s">
        <v>165</v>
      </c>
      <c r="F113" s="265" t="s">
        <v>366</v>
      </c>
      <c r="G113" s="260" t="s">
        <v>370</v>
      </c>
      <c r="H113" s="260" t="s">
        <v>244</v>
      </c>
      <c r="I113" s="86" t="s">
        <v>156</v>
      </c>
      <c r="J113" s="259"/>
    </row>
    <row r="114" spans="1:10" ht="15">
      <c r="A114" s="263" t="s">
        <v>594</v>
      </c>
      <c r="B114" s="264">
        <v>110</v>
      </c>
      <c r="C114" s="265" t="s">
        <v>309</v>
      </c>
      <c r="D114" s="260" t="s">
        <v>167</v>
      </c>
      <c r="E114" s="260" t="s">
        <v>168</v>
      </c>
      <c r="F114" s="265" t="s">
        <v>366</v>
      </c>
      <c r="G114" s="260" t="s">
        <v>370</v>
      </c>
      <c r="H114" s="260" t="s">
        <v>169</v>
      </c>
      <c r="I114" s="86" t="s">
        <v>159</v>
      </c>
      <c r="J114" s="259"/>
    </row>
    <row r="115" spans="1:10" ht="15">
      <c r="A115" s="263" t="s">
        <v>595</v>
      </c>
      <c r="B115" s="264">
        <v>111</v>
      </c>
      <c r="C115" s="265" t="s">
        <v>364</v>
      </c>
      <c r="D115" s="260" t="s">
        <v>171</v>
      </c>
      <c r="E115" s="260" t="s">
        <v>172</v>
      </c>
      <c r="F115" s="265" t="s">
        <v>366</v>
      </c>
      <c r="G115" s="260" t="s">
        <v>281</v>
      </c>
      <c r="H115" s="260" t="s">
        <v>173</v>
      </c>
      <c r="I115" s="86" t="s">
        <v>162</v>
      </c>
      <c r="J115" s="259"/>
    </row>
    <row r="116" spans="1:10" ht="15">
      <c r="A116" s="263" t="s">
        <v>596</v>
      </c>
      <c r="B116" s="264">
        <v>112</v>
      </c>
      <c r="C116" s="265" t="s">
        <v>309</v>
      </c>
      <c r="D116" s="260" t="s">
        <v>175</v>
      </c>
      <c r="E116" s="260" t="s">
        <v>176</v>
      </c>
      <c r="F116" s="265" t="s">
        <v>366</v>
      </c>
      <c r="G116" s="260" t="s">
        <v>259</v>
      </c>
      <c r="H116" s="260" t="s">
        <v>393</v>
      </c>
      <c r="I116" s="86" t="s">
        <v>163</v>
      </c>
      <c r="J116" s="259"/>
    </row>
    <row r="117" spans="1:10" ht="15">
      <c r="A117" s="263" t="s">
        <v>597</v>
      </c>
      <c r="B117" s="264">
        <v>113</v>
      </c>
      <c r="C117" s="265" t="s">
        <v>309</v>
      </c>
      <c r="D117" s="260" t="s">
        <v>178</v>
      </c>
      <c r="E117" s="260" t="s">
        <v>179</v>
      </c>
      <c r="F117" s="265" t="s">
        <v>398</v>
      </c>
      <c r="G117" s="260" t="s">
        <v>598</v>
      </c>
      <c r="H117" s="260" t="s">
        <v>92</v>
      </c>
      <c r="I117" s="86" t="s">
        <v>166</v>
      </c>
      <c r="J117" s="259"/>
    </row>
    <row r="118" spans="1:10" ht="15">
      <c r="A118" s="263" t="s">
        <v>599</v>
      </c>
      <c r="B118" s="264">
        <v>114</v>
      </c>
      <c r="C118" s="265" t="s">
        <v>364</v>
      </c>
      <c r="D118" s="260" t="s">
        <v>180</v>
      </c>
      <c r="E118" s="260" t="s">
        <v>181</v>
      </c>
      <c r="F118" s="265" t="s">
        <v>366</v>
      </c>
      <c r="G118" s="260" t="s">
        <v>281</v>
      </c>
      <c r="H118" s="260" t="s">
        <v>2</v>
      </c>
      <c r="I118" s="86" t="s">
        <v>170</v>
      </c>
      <c r="J118" s="259"/>
    </row>
    <row r="119" spans="1:10" ht="15">
      <c r="A119" s="263" t="s">
        <v>600</v>
      </c>
      <c r="B119" s="264">
        <v>116</v>
      </c>
      <c r="C119" s="265" t="s">
        <v>309</v>
      </c>
      <c r="D119" s="260" t="s">
        <v>187</v>
      </c>
      <c r="E119" s="260" t="s">
        <v>188</v>
      </c>
      <c r="F119" s="265" t="s">
        <v>366</v>
      </c>
      <c r="G119" s="260" t="s">
        <v>105</v>
      </c>
      <c r="H119" s="260" t="s">
        <v>189</v>
      </c>
      <c r="I119" s="86" t="s">
        <v>174</v>
      </c>
      <c r="J119" s="259"/>
    </row>
    <row r="120" spans="1:10" ht="15">
      <c r="A120" s="263" t="s">
        <v>601</v>
      </c>
      <c r="B120" s="264">
        <v>117</v>
      </c>
      <c r="C120" s="265" t="s">
        <v>364</v>
      </c>
      <c r="D120" s="260" t="s">
        <v>191</v>
      </c>
      <c r="E120" s="260" t="s">
        <v>192</v>
      </c>
      <c r="F120" s="265" t="s">
        <v>365</v>
      </c>
      <c r="G120" s="260" t="s">
        <v>193</v>
      </c>
      <c r="H120" s="260" t="s">
        <v>194</v>
      </c>
      <c r="I120" s="86" t="s">
        <v>177</v>
      </c>
      <c r="J120" s="259"/>
    </row>
    <row r="121" spans="1:10" ht="15">
      <c r="A121" s="263" t="s">
        <v>602</v>
      </c>
      <c r="B121" s="264">
        <v>123</v>
      </c>
      <c r="C121" s="265" t="s">
        <v>311</v>
      </c>
      <c r="D121" s="260" t="s">
        <v>294</v>
      </c>
      <c r="E121" s="260" t="s">
        <v>295</v>
      </c>
      <c r="F121" s="265" t="s">
        <v>366</v>
      </c>
      <c r="G121" s="260" t="s">
        <v>296</v>
      </c>
      <c r="H121" s="260" t="s">
        <v>313</v>
      </c>
      <c r="I121" s="86" t="s">
        <v>186</v>
      </c>
      <c r="J121" s="259"/>
    </row>
    <row r="122" spans="1:10" ht="15">
      <c r="A122" s="263" t="s">
        <v>603</v>
      </c>
      <c r="B122" s="264">
        <v>118</v>
      </c>
      <c r="C122" s="265" t="s">
        <v>311</v>
      </c>
      <c r="D122" s="260" t="s">
        <v>405</v>
      </c>
      <c r="E122" s="260" t="s">
        <v>406</v>
      </c>
      <c r="F122" s="265" t="s">
        <v>366</v>
      </c>
      <c r="G122" s="260" t="s">
        <v>392</v>
      </c>
      <c r="H122" s="260" t="s">
        <v>313</v>
      </c>
      <c r="I122" s="86" t="s">
        <v>190</v>
      </c>
      <c r="J122" s="259"/>
    </row>
    <row r="123" spans="1:10" ht="15">
      <c r="A123" s="263" t="s">
        <v>604</v>
      </c>
      <c r="B123" s="264">
        <v>119</v>
      </c>
      <c r="C123" s="265" t="s">
        <v>311</v>
      </c>
      <c r="D123" s="260" t="s">
        <v>407</v>
      </c>
      <c r="E123" s="260" t="s">
        <v>312</v>
      </c>
      <c r="F123" s="265" t="s">
        <v>366</v>
      </c>
      <c r="G123" s="260" t="s">
        <v>392</v>
      </c>
      <c r="H123" s="260" t="s">
        <v>313</v>
      </c>
      <c r="I123" s="86" t="s">
        <v>195</v>
      </c>
      <c r="J123" s="259"/>
    </row>
    <row r="124" spans="1:10" ht="15">
      <c r="A124" s="263" t="s">
        <v>605</v>
      </c>
      <c r="B124" s="264">
        <v>120</v>
      </c>
      <c r="C124" s="265" t="s">
        <v>311</v>
      </c>
      <c r="D124" s="260" t="s">
        <v>425</v>
      </c>
      <c r="E124" s="260" t="s">
        <v>297</v>
      </c>
      <c r="F124" s="265" t="s">
        <v>366</v>
      </c>
      <c r="G124" s="260" t="s">
        <v>392</v>
      </c>
      <c r="H124" s="260" t="s">
        <v>313</v>
      </c>
      <c r="I124" s="86" t="s">
        <v>196</v>
      </c>
      <c r="J124" s="259"/>
    </row>
    <row r="125" spans="1:10" ht="15">
      <c r="A125" s="263" t="s">
        <v>606</v>
      </c>
      <c r="B125" s="264">
        <v>122</v>
      </c>
      <c r="C125" s="265" t="s">
        <v>311</v>
      </c>
      <c r="D125" s="260" t="s">
        <v>298</v>
      </c>
      <c r="E125" s="260" t="s">
        <v>299</v>
      </c>
      <c r="F125" s="265" t="s">
        <v>366</v>
      </c>
      <c r="G125" s="260" t="s">
        <v>296</v>
      </c>
      <c r="H125" s="260" t="s">
        <v>200</v>
      </c>
      <c r="I125" s="86" t="s">
        <v>197</v>
      </c>
      <c r="J125" s="259"/>
    </row>
    <row r="126" spans="1:10" ht="15">
      <c r="A126" s="263" t="s">
        <v>607</v>
      </c>
      <c r="B126" s="264">
        <v>131</v>
      </c>
      <c r="C126" s="265" t="s">
        <v>311</v>
      </c>
      <c r="D126" s="260" t="s">
        <v>221</v>
      </c>
      <c r="E126" s="260" t="s">
        <v>222</v>
      </c>
      <c r="F126" s="265" t="s">
        <v>366</v>
      </c>
      <c r="G126" s="260" t="s">
        <v>296</v>
      </c>
      <c r="H126" s="260" t="s">
        <v>313</v>
      </c>
      <c r="I126" s="86" t="s">
        <v>198</v>
      </c>
      <c r="J126" s="259"/>
    </row>
    <row r="127" spans="1:10" ht="15">
      <c r="A127" s="263" t="s">
        <v>608</v>
      </c>
      <c r="B127" s="264">
        <v>129</v>
      </c>
      <c r="C127" s="265" t="s">
        <v>311</v>
      </c>
      <c r="D127" s="260" t="s">
        <v>215</v>
      </c>
      <c r="E127" s="260" t="s">
        <v>216</v>
      </c>
      <c r="F127" s="265" t="s">
        <v>366</v>
      </c>
      <c r="G127" s="260" t="s">
        <v>392</v>
      </c>
      <c r="H127" s="260" t="s">
        <v>313</v>
      </c>
      <c r="I127" s="86" t="s">
        <v>199</v>
      </c>
      <c r="J127" s="259"/>
    </row>
    <row r="128" spans="1:10" ht="15">
      <c r="A128" s="263" t="s">
        <v>609</v>
      </c>
      <c r="B128" s="264">
        <v>121</v>
      </c>
      <c r="C128" s="265" t="s">
        <v>311</v>
      </c>
      <c r="D128" s="260" t="s">
        <v>408</v>
      </c>
      <c r="E128" s="260" t="s">
        <v>409</v>
      </c>
      <c r="F128" s="265" t="s">
        <v>366</v>
      </c>
      <c r="G128" s="260" t="s">
        <v>296</v>
      </c>
      <c r="H128" s="260" t="s">
        <v>313</v>
      </c>
      <c r="I128" s="86" t="s">
        <v>201</v>
      </c>
      <c r="J128" s="259"/>
    </row>
    <row r="129" spans="1:10" ht="15">
      <c r="A129" s="263" t="s">
        <v>610</v>
      </c>
      <c r="B129" s="264">
        <v>130</v>
      </c>
      <c r="C129" s="265" t="s">
        <v>311</v>
      </c>
      <c r="D129" s="260" t="s">
        <v>218</v>
      </c>
      <c r="E129" s="260" t="s">
        <v>219</v>
      </c>
      <c r="F129" s="265" t="s">
        <v>366</v>
      </c>
      <c r="G129" s="260" t="s">
        <v>372</v>
      </c>
      <c r="H129" s="260" t="s">
        <v>313</v>
      </c>
      <c r="I129" s="86" t="s">
        <v>202</v>
      </c>
      <c r="J129" s="259"/>
    </row>
    <row r="130" spans="1:10" ht="15">
      <c r="A130" s="263" t="s">
        <v>611</v>
      </c>
      <c r="B130" s="264">
        <v>128</v>
      </c>
      <c r="C130" s="265" t="s">
        <v>311</v>
      </c>
      <c r="D130" s="260" t="s">
        <v>300</v>
      </c>
      <c r="E130" s="260" t="s">
        <v>301</v>
      </c>
      <c r="F130" s="265" t="s">
        <v>366</v>
      </c>
      <c r="G130" s="260" t="s">
        <v>302</v>
      </c>
      <c r="H130" s="260" t="s">
        <v>313</v>
      </c>
      <c r="I130" s="86" t="s">
        <v>205</v>
      </c>
      <c r="J130" s="259"/>
    </row>
    <row r="131" spans="1:10" ht="15">
      <c r="A131" s="263" t="s">
        <v>612</v>
      </c>
      <c r="B131" s="264">
        <v>126</v>
      </c>
      <c r="C131" s="265" t="s">
        <v>311</v>
      </c>
      <c r="D131" s="260" t="s">
        <v>207</v>
      </c>
      <c r="E131" s="260" t="s">
        <v>208</v>
      </c>
      <c r="F131" s="265" t="s">
        <v>366</v>
      </c>
      <c r="G131" s="260" t="s">
        <v>209</v>
      </c>
      <c r="H131" s="260" t="s">
        <v>313</v>
      </c>
      <c r="I131" s="86" t="s">
        <v>206</v>
      </c>
      <c r="J131" s="259"/>
    </row>
    <row r="132" spans="1:10" ht="15">
      <c r="A132" s="263" t="s">
        <v>613</v>
      </c>
      <c r="B132" s="264">
        <v>125</v>
      </c>
      <c r="C132" s="265" t="s">
        <v>311</v>
      </c>
      <c r="D132" s="260" t="s">
        <v>410</v>
      </c>
      <c r="E132" s="260" t="s">
        <v>411</v>
      </c>
      <c r="F132" s="265" t="s">
        <v>366</v>
      </c>
      <c r="G132" s="260" t="s">
        <v>296</v>
      </c>
      <c r="H132" s="260" t="s">
        <v>313</v>
      </c>
      <c r="I132" s="86" t="s">
        <v>210</v>
      </c>
      <c r="J132" s="259"/>
    </row>
    <row r="133" spans="1:10" ht="15">
      <c r="A133" s="263" t="s">
        <v>614</v>
      </c>
      <c r="B133" s="264">
        <v>132</v>
      </c>
      <c r="C133" s="265" t="s">
        <v>311</v>
      </c>
      <c r="D133" s="260" t="s">
        <v>224</v>
      </c>
      <c r="E133" s="260" t="s">
        <v>225</v>
      </c>
      <c r="F133" s="265" t="s">
        <v>366</v>
      </c>
      <c r="G133" s="260" t="s">
        <v>251</v>
      </c>
      <c r="H133" s="260" t="s">
        <v>200</v>
      </c>
      <c r="I133" s="86" t="s">
        <v>213</v>
      </c>
      <c r="J133" s="259"/>
    </row>
    <row r="134" spans="1:10" ht="15">
      <c r="A134" s="263" t="s">
        <v>615</v>
      </c>
      <c r="B134" s="264">
        <v>133</v>
      </c>
      <c r="C134" s="265" t="s">
        <v>311</v>
      </c>
      <c r="D134" s="260" t="s">
        <v>226</v>
      </c>
      <c r="E134" s="260" t="s">
        <v>227</v>
      </c>
      <c r="F134" s="265" t="s">
        <v>366</v>
      </c>
      <c r="G134" s="260" t="s">
        <v>392</v>
      </c>
      <c r="H134" s="260" t="s">
        <v>313</v>
      </c>
      <c r="I134" s="86" t="s">
        <v>214</v>
      </c>
      <c r="J134" s="259"/>
    </row>
    <row r="135" spans="1:10" ht="15">
      <c r="A135" s="263" t="s">
        <v>616</v>
      </c>
      <c r="B135" s="264">
        <v>134</v>
      </c>
      <c r="C135" s="265" t="s">
        <v>311</v>
      </c>
      <c r="D135" s="260" t="s">
        <v>228</v>
      </c>
      <c r="E135" s="260" t="s">
        <v>229</v>
      </c>
      <c r="F135" s="265" t="s">
        <v>366</v>
      </c>
      <c r="G135" s="260" t="s">
        <v>392</v>
      </c>
      <c r="H135" s="260" t="s">
        <v>313</v>
      </c>
      <c r="I135" s="86" t="s">
        <v>217</v>
      </c>
      <c r="J135" s="259"/>
    </row>
    <row r="136" spans="1:10" ht="15">
      <c r="A136" s="263" t="s">
        <v>617</v>
      </c>
      <c r="B136" s="264">
        <v>127</v>
      </c>
      <c r="C136" s="265" t="s">
        <v>311</v>
      </c>
      <c r="D136" s="260" t="s">
        <v>211</v>
      </c>
      <c r="E136" s="260" t="s">
        <v>212</v>
      </c>
      <c r="F136" s="265" t="s">
        <v>366</v>
      </c>
      <c r="G136" s="260" t="s">
        <v>392</v>
      </c>
      <c r="H136" s="260" t="s">
        <v>313</v>
      </c>
      <c r="I136" s="86" t="s">
        <v>220</v>
      </c>
      <c r="J136" s="259"/>
    </row>
    <row r="137" spans="1:10" ht="15">
      <c r="A137" s="263" t="s">
        <v>618</v>
      </c>
      <c r="B137" s="264">
        <v>136</v>
      </c>
      <c r="C137" s="265" t="s">
        <v>311</v>
      </c>
      <c r="D137" s="260" t="s">
        <v>230</v>
      </c>
      <c r="E137" s="260" t="s">
        <v>231</v>
      </c>
      <c r="F137" s="265" t="s">
        <v>366</v>
      </c>
      <c r="G137" s="260" t="s">
        <v>209</v>
      </c>
      <c r="H137" s="260" t="s">
        <v>200</v>
      </c>
      <c r="I137" s="86" t="s">
        <v>223</v>
      </c>
      <c r="J137" s="259"/>
    </row>
    <row r="138" spans="1:10" ht="15">
      <c r="A138" s="263" t="s">
        <v>619</v>
      </c>
      <c r="B138" s="264">
        <v>124</v>
      </c>
      <c r="C138" s="265" t="s">
        <v>311</v>
      </c>
      <c r="D138" s="260" t="s">
        <v>203</v>
      </c>
      <c r="E138" s="260" t="s">
        <v>204</v>
      </c>
      <c r="F138" s="265" t="s">
        <v>366</v>
      </c>
      <c r="G138" s="260" t="s">
        <v>296</v>
      </c>
      <c r="H138" s="260" t="s">
        <v>313</v>
      </c>
      <c r="I138" s="86" t="s">
        <v>632</v>
      </c>
      <c r="J138" s="259"/>
    </row>
    <row r="139" spans="1:10" ht="15">
      <c r="A139" s="263" t="s">
        <v>620</v>
      </c>
      <c r="B139" s="264">
        <v>137</v>
      </c>
      <c r="C139" s="265" t="s">
        <v>311</v>
      </c>
      <c r="D139" s="260" t="s">
        <v>232</v>
      </c>
      <c r="E139" s="260" t="s">
        <v>233</v>
      </c>
      <c r="F139" s="265" t="s">
        <v>366</v>
      </c>
      <c r="G139" s="260" t="s">
        <v>296</v>
      </c>
      <c r="H139" s="260" t="s">
        <v>313</v>
      </c>
      <c r="I139" s="86" t="s">
        <v>633</v>
      </c>
      <c r="J139" s="259"/>
    </row>
  </sheetData>
  <sheetProtection/>
  <autoFilter ref="A9:I139"/>
  <mergeCells count="1">
    <mergeCell ref="A1:I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2" customWidth="1"/>
    <col min="7" max="7" width="12.421875" style="0" customWidth="1"/>
  </cols>
  <sheetData>
    <row r="1" spans="1:13" ht="15">
      <c r="A1" s="44"/>
      <c r="B1" s="44"/>
      <c r="C1" s="44"/>
      <c r="D1" s="153" t="e">
        <f>Startlist!#REF!</f>
        <v>#REF!</v>
      </c>
      <c r="E1" s="44"/>
      <c r="F1" s="272"/>
      <c r="G1" s="44"/>
      <c r="H1" s="44"/>
      <c r="I1" s="44"/>
      <c r="J1" s="44"/>
      <c r="K1" s="44"/>
      <c r="L1" s="44"/>
      <c r="M1" s="44"/>
    </row>
    <row r="2" spans="1:13" ht="12.75" customHeight="1">
      <c r="A2" s="287" t="str">
        <f>Startlist!$A1</f>
        <v>51. Saaremaa Rally 2018</v>
      </c>
      <c r="B2" s="287"/>
      <c r="C2" s="287"/>
      <c r="D2" s="287"/>
      <c r="E2" s="287"/>
      <c r="F2" s="287"/>
      <c r="G2" s="44"/>
      <c r="H2" s="44"/>
      <c r="I2" s="44"/>
      <c r="J2" s="44"/>
      <c r="K2" s="44"/>
      <c r="L2" s="44"/>
      <c r="M2" s="44"/>
    </row>
    <row r="3" spans="1:13" ht="15" customHeight="1">
      <c r="A3" s="44"/>
      <c r="B3" s="44"/>
      <c r="C3" s="288" t="str">
        <f>Startlist!$F2</f>
        <v>October 12-13, 2018</v>
      </c>
      <c r="D3" s="288"/>
      <c r="E3" s="288"/>
      <c r="F3" s="272"/>
      <c r="G3" s="44"/>
      <c r="H3" s="44"/>
      <c r="I3" s="44"/>
      <c r="J3" s="44"/>
      <c r="K3" s="44"/>
      <c r="L3" s="44"/>
      <c r="M3" s="44"/>
    </row>
    <row r="4" spans="1:13" ht="15" customHeight="1">
      <c r="A4" s="44"/>
      <c r="B4" s="44"/>
      <c r="C4" s="288" t="str">
        <f>Startlist!$F3</f>
        <v>Saaremaa</v>
      </c>
      <c r="D4" s="288"/>
      <c r="E4" s="288"/>
      <c r="F4" s="272"/>
      <c r="G4" s="44"/>
      <c r="H4" s="44"/>
      <c r="I4" s="44"/>
      <c r="J4" s="44"/>
      <c r="K4" s="44"/>
      <c r="L4" s="44"/>
      <c r="M4" s="44"/>
    </row>
    <row r="5" spans="1:13" ht="12.75">
      <c r="A5" s="44"/>
      <c r="B5" s="44"/>
      <c r="C5" s="44"/>
      <c r="D5" s="44"/>
      <c r="E5" s="44"/>
      <c r="F5" s="272"/>
      <c r="G5" s="44"/>
      <c r="H5" s="44"/>
      <c r="I5" s="44"/>
      <c r="J5" s="44"/>
      <c r="K5" s="44"/>
      <c r="L5" s="44"/>
      <c r="M5" s="44"/>
    </row>
    <row r="6" spans="1:13" ht="12.75">
      <c r="A6" s="44"/>
      <c r="B6" s="44"/>
      <c r="C6" s="44"/>
      <c r="D6" s="44"/>
      <c r="E6" s="44"/>
      <c r="F6" s="273"/>
      <c r="G6" s="48"/>
      <c r="H6" s="44"/>
      <c r="I6" s="44"/>
      <c r="J6" s="44"/>
      <c r="K6" s="44"/>
      <c r="L6" s="44"/>
      <c r="M6" s="44"/>
    </row>
    <row r="7" spans="3:13" ht="12.75">
      <c r="C7" s="297" t="s">
        <v>345</v>
      </c>
      <c r="D7" s="298"/>
      <c r="E7" s="24" t="s">
        <v>351</v>
      </c>
      <c r="F7" s="273"/>
      <c r="G7" s="48"/>
      <c r="H7" s="44"/>
      <c r="I7" s="44"/>
      <c r="J7" s="44"/>
      <c r="K7" s="44"/>
      <c r="L7" s="44"/>
      <c r="M7" s="44"/>
    </row>
    <row r="8" spans="1:13" ht="18.75" customHeight="1">
      <c r="A8" s="44"/>
      <c r="B8" s="44"/>
      <c r="C8" s="170" t="s">
        <v>361</v>
      </c>
      <c r="D8" s="171"/>
      <c r="E8" s="172">
        <v>8</v>
      </c>
      <c r="F8" s="273"/>
      <c r="G8" s="274"/>
      <c r="H8" s="44"/>
      <c r="I8" s="44"/>
      <c r="J8" s="44"/>
      <c r="K8" s="44"/>
      <c r="L8" s="44"/>
      <c r="M8" s="44"/>
    </row>
    <row r="9" spans="1:13" ht="18.75" customHeight="1">
      <c r="A9" s="44"/>
      <c r="B9" s="44"/>
      <c r="C9" s="170" t="s">
        <v>423</v>
      </c>
      <c r="D9" s="171"/>
      <c r="E9" s="172">
        <v>0</v>
      </c>
      <c r="F9" s="47"/>
      <c r="G9" s="274"/>
      <c r="H9" s="44"/>
      <c r="I9" s="44"/>
      <c r="J9" s="44"/>
      <c r="K9" s="44"/>
      <c r="L9" s="44"/>
      <c r="M9" s="44"/>
    </row>
    <row r="10" spans="1:13" ht="18.75" customHeight="1">
      <c r="A10" s="44"/>
      <c r="B10" s="44"/>
      <c r="C10" s="170" t="s">
        <v>358</v>
      </c>
      <c r="D10" s="171"/>
      <c r="E10" s="172">
        <v>9</v>
      </c>
      <c r="F10" s="47"/>
      <c r="G10" s="274"/>
      <c r="H10" s="44"/>
      <c r="I10" s="44"/>
      <c r="J10" s="44"/>
      <c r="K10" s="44"/>
      <c r="L10" s="44"/>
      <c r="M10" s="44"/>
    </row>
    <row r="11" spans="1:13" ht="18.75" customHeight="1">
      <c r="A11" s="44"/>
      <c r="B11" s="44"/>
      <c r="C11" s="170" t="s">
        <v>355</v>
      </c>
      <c r="D11" s="171"/>
      <c r="E11" s="172">
        <v>16</v>
      </c>
      <c r="F11" s="47"/>
      <c r="G11" s="274"/>
      <c r="H11" s="44"/>
      <c r="I11" s="44"/>
      <c r="J11" s="44"/>
      <c r="K11" s="44"/>
      <c r="L11" s="44"/>
      <c r="M11" s="44"/>
    </row>
    <row r="12" spans="1:13" ht="18.75" customHeight="1">
      <c r="A12" s="44"/>
      <c r="B12" s="44"/>
      <c r="C12" s="170" t="s">
        <v>357</v>
      </c>
      <c r="D12" s="171"/>
      <c r="E12" s="172">
        <v>7</v>
      </c>
      <c r="F12" s="47"/>
      <c r="G12" s="274"/>
      <c r="H12" s="44"/>
      <c r="I12" s="44"/>
      <c r="J12" s="44"/>
      <c r="K12" s="44"/>
      <c r="L12" s="44"/>
      <c r="M12" s="44"/>
    </row>
    <row r="13" spans="1:13" ht="18.75" customHeight="1">
      <c r="A13" s="44"/>
      <c r="B13" s="44"/>
      <c r="C13" s="170" t="s">
        <v>354</v>
      </c>
      <c r="D13" s="171"/>
      <c r="E13" s="172">
        <v>5</v>
      </c>
      <c r="F13" s="47"/>
      <c r="G13" s="274"/>
      <c r="H13" s="44"/>
      <c r="I13" s="44"/>
      <c r="J13" s="44"/>
      <c r="K13" s="44"/>
      <c r="L13" s="44"/>
      <c r="M13" s="44"/>
    </row>
    <row r="14" spans="1:13" ht="18.75" customHeight="1">
      <c r="A14" s="44"/>
      <c r="B14" s="44"/>
      <c r="C14" s="170" t="s">
        <v>356</v>
      </c>
      <c r="D14" s="171"/>
      <c r="E14" s="172">
        <v>24</v>
      </c>
      <c r="F14" s="47"/>
      <c r="G14" s="274"/>
      <c r="H14" s="44"/>
      <c r="I14" s="44"/>
      <c r="J14" s="44"/>
      <c r="K14" s="44"/>
      <c r="L14" s="44"/>
      <c r="M14" s="44"/>
    </row>
    <row r="15" spans="1:13" ht="18.75" customHeight="1">
      <c r="A15" s="44"/>
      <c r="B15" s="44"/>
      <c r="C15" s="170" t="s">
        <v>364</v>
      </c>
      <c r="D15" s="171"/>
      <c r="E15" s="172">
        <v>24</v>
      </c>
      <c r="F15" s="47"/>
      <c r="G15" s="274"/>
      <c r="H15" s="44"/>
      <c r="I15" s="44"/>
      <c r="J15" s="44"/>
      <c r="K15" s="44"/>
      <c r="L15" s="44"/>
      <c r="M15" s="44"/>
    </row>
    <row r="16" spans="1:13" ht="18.75" customHeight="1">
      <c r="A16" s="44"/>
      <c r="B16" s="44"/>
      <c r="C16" s="170" t="s">
        <v>309</v>
      </c>
      <c r="D16" s="171"/>
      <c r="E16" s="172">
        <v>18</v>
      </c>
      <c r="F16" s="47"/>
      <c r="G16" s="274"/>
      <c r="H16" s="44"/>
      <c r="I16" s="44"/>
      <c r="J16" s="44"/>
      <c r="K16" s="44"/>
      <c r="L16" s="44"/>
      <c r="M16" s="44"/>
    </row>
    <row r="17" spans="1:13" ht="18.75" customHeight="1">
      <c r="A17" s="44"/>
      <c r="B17" s="44"/>
      <c r="C17" s="170" t="s">
        <v>311</v>
      </c>
      <c r="D17" s="171"/>
      <c r="E17" s="172">
        <v>19</v>
      </c>
      <c r="F17" s="47"/>
      <c r="G17" s="274"/>
      <c r="H17" s="44"/>
      <c r="I17" s="44"/>
      <c r="J17" s="44"/>
      <c r="K17" s="44"/>
      <c r="L17" s="44"/>
      <c r="M17" s="44"/>
    </row>
    <row r="18" spans="1:13" ht="19.5" customHeight="1">
      <c r="A18" s="44"/>
      <c r="B18" s="44"/>
      <c r="C18" s="214" t="s">
        <v>346</v>
      </c>
      <c r="D18" s="215"/>
      <c r="E18" s="216">
        <f>SUM(E8:E17)</f>
        <v>130</v>
      </c>
      <c r="F18" s="273"/>
      <c r="G18" s="44"/>
      <c r="H18" s="44"/>
      <c r="I18" s="44"/>
      <c r="J18" s="44"/>
      <c r="K18" s="44"/>
      <c r="L18" s="44"/>
      <c r="M18" s="44"/>
    </row>
    <row r="19" spans="1:13" ht="19.5" customHeight="1">
      <c r="A19" s="44"/>
      <c r="B19" s="44"/>
      <c r="C19" s="44"/>
      <c r="D19" s="44"/>
      <c r="E19" s="44"/>
      <c r="F19" s="272"/>
      <c r="G19" s="44"/>
      <c r="H19" s="44"/>
      <c r="I19" s="44"/>
      <c r="J19" s="44"/>
      <c r="K19" s="44"/>
      <c r="L19" s="44"/>
      <c r="M19" s="44"/>
    </row>
    <row r="20" spans="1:13" ht="19.5" customHeight="1">
      <c r="A20" s="44"/>
      <c r="B20" s="44"/>
      <c r="C20" s="44"/>
      <c r="D20" s="44"/>
      <c r="E20" s="44"/>
      <c r="F20" s="272"/>
      <c r="G20" s="44"/>
      <c r="H20" s="44"/>
      <c r="I20" s="44"/>
      <c r="J20" s="44"/>
      <c r="K20" s="44"/>
      <c r="L20" s="44"/>
      <c r="M20" s="44"/>
    </row>
    <row r="21" spans="1:13" ht="19.5" customHeight="1">
      <c r="A21" s="44"/>
      <c r="B21" s="44"/>
      <c r="C21" s="44"/>
      <c r="D21" s="44"/>
      <c r="E21" s="44"/>
      <c r="F21" s="272"/>
      <c r="G21" s="44"/>
      <c r="H21" s="44"/>
      <c r="I21" s="44"/>
      <c r="J21" s="44"/>
      <c r="K21" s="44"/>
      <c r="L21" s="44"/>
      <c r="M21" s="44"/>
    </row>
    <row r="22" spans="1:13" ht="19.5" customHeight="1">
      <c r="A22" s="44"/>
      <c r="B22" s="44"/>
      <c r="C22" s="44"/>
      <c r="D22" s="44"/>
      <c r="E22" s="44"/>
      <c r="F22" s="272"/>
      <c r="G22" s="44"/>
      <c r="H22" s="44"/>
      <c r="I22" s="44"/>
      <c r="J22" s="44"/>
      <c r="K22" s="44"/>
      <c r="L22" s="44"/>
      <c r="M22" s="44"/>
    </row>
    <row r="23" spans="1:13" ht="19.5" customHeight="1">
      <c r="A23" s="44"/>
      <c r="B23" s="44"/>
      <c r="C23" s="44"/>
      <c r="D23" s="44"/>
      <c r="E23" s="44"/>
      <c r="F23" s="272"/>
      <c r="G23" s="44"/>
      <c r="H23" s="44"/>
      <c r="I23" s="44"/>
      <c r="J23" s="44"/>
      <c r="K23" s="44"/>
      <c r="L23" s="44"/>
      <c r="M23" s="4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J13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37" sqref="C137"/>
    </sheetView>
  </sheetViews>
  <sheetFormatPr defaultColWidth="9.140625" defaultRowHeight="12.75"/>
  <cols>
    <col min="1" max="1" width="5.28125" style="22" customWidth="1"/>
    <col min="2" max="2" width="6.00390625" style="261" customWidth="1"/>
    <col min="3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53" customWidth="1"/>
    <col min="10" max="10" width="9.140625" style="2" customWidth="1"/>
  </cols>
  <sheetData>
    <row r="1" spans="6:9" ht="15.75">
      <c r="F1" s="1"/>
      <c r="I1" s="57"/>
    </row>
    <row r="2" spans="1:9" ht="15" customHeight="1">
      <c r="A2" s="296" t="str">
        <f>Startlist!$A1</f>
        <v>51. Saaremaa Rally 2018</v>
      </c>
      <c r="B2" s="296"/>
      <c r="C2" s="296"/>
      <c r="D2" s="296"/>
      <c r="E2" s="296"/>
      <c r="F2" s="296"/>
      <c r="G2" s="296"/>
      <c r="H2" s="296"/>
      <c r="I2" s="296"/>
    </row>
    <row r="3" spans="1:9" ht="15">
      <c r="A3" s="295" t="str">
        <f>Startlist!$F2</f>
        <v>October 12-13, 2018</v>
      </c>
      <c r="B3" s="295"/>
      <c r="C3" s="295"/>
      <c r="D3" s="295"/>
      <c r="E3" s="295"/>
      <c r="F3" s="295"/>
      <c r="G3" s="295"/>
      <c r="H3" s="295"/>
      <c r="I3" s="295"/>
    </row>
    <row r="4" spans="1:9" ht="15">
      <c r="A4" s="295" t="str">
        <f>Startlist!$F3</f>
        <v>Saaremaa</v>
      </c>
      <c r="B4" s="295"/>
      <c r="C4" s="295"/>
      <c r="D4" s="295"/>
      <c r="E4" s="295"/>
      <c r="F4" s="295"/>
      <c r="G4" s="295"/>
      <c r="H4" s="295"/>
      <c r="I4" s="295"/>
    </row>
    <row r="5" spans="3:9" ht="15" customHeight="1">
      <c r="C5" s="2"/>
      <c r="D5" s="2"/>
      <c r="I5" s="58"/>
    </row>
    <row r="6" spans="1:10" ht="15.75" customHeight="1">
      <c r="A6" s="106"/>
      <c r="B6" s="270" t="s">
        <v>315</v>
      </c>
      <c r="C6" s="108"/>
      <c r="D6" s="108"/>
      <c r="E6" s="106"/>
      <c r="F6" s="106"/>
      <c r="G6" s="106"/>
      <c r="H6" s="106"/>
      <c r="I6" s="107"/>
      <c r="J6" s="108"/>
    </row>
    <row r="7" spans="1:10" ht="12.75">
      <c r="A7" s="106"/>
      <c r="B7" s="262" t="s">
        <v>327</v>
      </c>
      <c r="C7" s="125" t="s">
        <v>444</v>
      </c>
      <c r="D7" s="125" t="s">
        <v>445</v>
      </c>
      <c r="E7" s="126" t="s">
        <v>314</v>
      </c>
      <c r="F7" s="125"/>
      <c r="G7" s="127" t="s">
        <v>324</v>
      </c>
      <c r="H7" s="123" t="s">
        <v>323</v>
      </c>
      <c r="I7" s="124" t="s">
        <v>316</v>
      </c>
      <c r="J7" s="108"/>
    </row>
    <row r="8" spans="1:10" ht="15" customHeight="1">
      <c r="A8" s="128">
        <v>1</v>
      </c>
      <c r="B8" s="220">
        <v>1</v>
      </c>
      <c r="C8" s="129" t="str">
        <f>IF(VLOOKUP($B8,'Champ Classes'!$A:$E,2,FALSE)="","",VLOOKUP($B8,'Champ Classes'!$A:$E,2,FALSE))</f>
        <v>EMV 1</v>
      </c>
      <c r="D8" s="129">
        <f>IF(VLOOKUP($B8,'Champ Classes'!$A:$E,3,FALSE)="","",VLOOKUP($B8,'Champ Classes'!$A:$E,3,FALSE))</f>
      </c>
      <c r="E8" s="130" t="str">
        <f>CONCATENATE(VLOOKUP(B8,Startlist!B:H,3,FALSE)," / ",VLOOKUP(B8,Startlist!B:H,4,FALSE))</f>
        <v>Georg Gross / Raigo Mōlder</v>
      </c>
      <c r="F8" s="131" t="str">
        <f>VLOOKUP(B8,Startlist!B:F,5,FALSE)</f>
        <v>EST</v>
      </c>
      <c r="G8" s="130" t="str">
        <f>VLOOKUP(B8,Startlist!B:H,7,FALSE)</f>
        <v>Ford Fiesta WRC</v>
      </c>
      <c r="H8" s="130" t="str">
        <f>VLOOKUP(B8,Startlist!B:H,6,FALSE)</f>
        <v>OT RACING</v>
      </c>
      <c r="I8" s="132" t="str">
        <f>IF(VLOOKUP(B8,Results!B:P,15,FALSE)="","Retired",VLOOKUP(B8,Results!B:P,15,FALSE))</f>
        <v> 1:05.20,0</v>
      </c>
      <c r="J8" s="277"/>
    </row>
    <row r="9" spans="1:10" ht="15" customHeight="1">
      <c r="A9" s="128">
        <f>A8+1</f>
        <v>2</v>
      </c>
      <c r="B9" s="220">
        <v>4</v>
      </c>
      <c r="C9" s="129" t="str">
        <f>IF(VLOOKUP($B9,'Champ Classes'!$A:$E,2,FALSE)="","",VLOOKUP($B9,'Champ Classes'!$A:$E,2,FALSE))</f>
        <v>EMV 1</v>
      </c>
      <c r="D9" s="129">
        <f>IF(VLOOKUP($B9,'Champ Classes'!$A:$E,3,FALSE)="","",VLOOKUP($B9,'Champ Classes'!$A:$E,3,FALSE))</f>
      </c>
      <c r="E9" s="130" t="str">
        <f>CONCATENATE(VLOOKUP(B9,Startlist!B:H,3,FALSE)," / ",VLOOKUP(B9,Startlist!B:H,4,FALSE))</f>
        <v>Egon Kaur / Silver Simm</v>
      </c>
      <c r="F9" s="131" t="str">
        <f>VLOOKUP(B9,Startlist!B:F,5,FALSE)</f>
        <v>EST</v>
      </c>
      <c r="G9" s="130" t="str">
        <f>VLOOKUP(B9,Startlist!B:H,7,FALSE)</f>
        <v>Ford Fiesta</v>
      </c>
      <c r="H9" s="130" t="str">
        <f>VLOOKUP(B9,Startlist!B:H,6,FALSE)</f>
        <v>KAUR MOTORSPORT</v>
      </c>
      <c r="I9" s="132" t="str">
        <f>IF(VLOOKUP(B9,Results!B:P,15,FALSE)="","Retired",VLOOKUP(B9,Results!B:P,15,FALSE))</f>
        <v> 1:06.44,3</v>
      </c>
      <c r="J9" s="277"/>
    </row>
    <row r="10" spans="1:10" ht="15" customHeight="1">
      <c r="A10" s="128">
        <f aca="true" t="shared" si="0" ref="A10:A58">A9+1</f>
        <v>3</v>
      </c>
      <c r="B10" s="220">
        <v>9</v>
      </c>
      <c r="C10" s="129" t="str">
        <f>IF(VLOOKUP($B10,'Champ Classes'!$A:$E,2,FALSE)="","",VLOOKUP($B10,'Champ Classes'!$A:$E,2,FALSE))</f>
        <v>EMV 1</v>
      </c>
      <c r="D10" s="129" t="str">
        <f>IF(VLOOKUP($B10,'Champ Classes'!$A:$E,3,FALSE)="","",VLOOKUP($B10,'Champ Classes'!$A:$E,3,FALSE))</f>
        <v>EMV 3</v>
      </c>
      <c r="E10" s="130" t="str">
        <f>CONCATENATE(VLOOKUP(B10,Startlist!B:H,3,FALSE)," / ",VLOOKUP(B10,Startlist!B:H,4,FALSE))</f>
        <v>Ken Torn / Kaido Kaubi</v>
      </c>
      <c r="F10" s="131" t="str">
        <f>VLOOKUP(B10,Startlist!B:F,5,FALSE)</f>
        <v>EST</v>
      </c>
      <c r="G10" s="130" t="str">
        <f>VLOOKUP(B10,Startlist!B:H,7,FALSE)</f>
        <v>Ford Fiesta R5</v>
      </c>
      <c r="H10" s="130" t="str">
        <f>VLOOKUP(B10,Startlist!B:H,6,FALSE)</f>
        <v>KEN TORN</v>
      </c>
      <c r="I10" s="132" t="str">
        <f>IF(VLOOKUP(B10,Results!B:P,15,FALSE)="","Retired",VLOOKUP(B10,Results!B:P,15,FALSE))</f>
        <v> 1:06.49,7</v>
      </c>
      <c r="J10" s="277"/>
    </row>
    <row r="11" spans="1:10" ht="15" customHeight="1">
      <c r="A11" s="128">
        <f t="shared" si="0"/>
        <v>4</v>
      </c>
      <c r="B11" s="220">
        <v>2</v>
      </c>
      <c r="C11" s="129" t="str">
        <f>IF(VLOOKUP($B11,'Champ Classes'!$A:$E,2,FALSE)="","",VLOOKUP($B11,'Champ Classes'!$A:$E,2,FALSE))</f>
        <v>EMV 1</v>
      </c>
      <c r="D11" s="129">
        <f>IF(VLOOKUP($B11,'Champ Classes'!$A:$E,3,FALSE)="","",VLOOKUP($B11,'Champ Classes'!$A:$E,3,FALSE))</f>
      </c>
      <c r="E11" s="130" t="str">
        <f>CONCATENATE(VLOOKUP(B11,Startlist!B:H,3,FALSE)," / ",VLOOKUP(B11,Startlist!B:H,4,FALSE))</f>
        <v>Valerii Gorban / Sergei Larens</v>
      </c>
      <c r="F11" s="131" t="str">
        <f>VLOOKUP(B11,Startlist!B:F,5,FALSE)</f>
        <v>UKR / EST</v>
      </c>
      <c r="G11" s="130" t="str">
        <f>VLOOKUP(B11,Startlist!B:H,7,FALSE)</f>
        <v>BMW Mini-Cooper WRC</v>
      </c>
      <c r="H11" s="130" t="str">
        <f>VLOOKUP(B11,Startlist!B:H,6,FALSE)</f>
        <v>EUROLAMP WORLD RALLY TEAM</v>
      </c>
      <c r="I11" s="132" t="str">
        <f>IF(VLOOKUP(B11,Results!B:P,15,FALSE)="","Retired",VLOOKUP(B11,Results!B:P,15,FALSE))</f>
        <v> 1:06.51,7</v>
      </c>
      <c r="J11" s="277"/>
    </row>
    <row r="12" spans="1:10" ht="15" customHeight="1">
      <c r="A12" s="128">
        <f t="shared" si="0"/>
        <v>5</v>
      </c>
      <c r="B12" s="220">
        <v>5</v>
      </c>
      <c r="C12" s="129" t="str">
        <f>IF(VLOOKUP($B12,'Champ Classes'!$A:$E,2,FALSE)="","",VLOOKUP($B12,'Champ Classes'!$A:$E,2,FALSE))</f>
        <v>EMV 1</v>
      </c>
      <c r="D12" s="129" t="str">
        <f>IF(VLOOKUP($B12,'Champ Classes'!$A:$E,3,FALSE)="","",VLOOKUP($B12,'Champ Classes'!$A:$E,3,FALSE))</f>
        <v>EMV 3</v>
      </c>
      <c r="E12" s="130" t="str">
        <f>CONCATENATE(VLOOKUP(B12,Startlist!B:H,3,FALSE)," / ",VLOOKUP(B12,Startlist!B:H,4,FALSE))</f>
        <v>Tomi Tukiainen / Mikko Pohjanharju</v>
      </c>
      <c r="F12" s="131" t="str">
        <f>VLOOKUP(B12,Startlist!B:F,5,FALSE)</f>
        <v>FIN</v>
      </c>
      <c r="G12" s="130" t="str">
        <f>VLOOKUP(B12,Startlist!B:H,7,FALSE)</f>
        <v>Skoda Fabia R5</v>
      </c>
      <c r="H12" s="130" t="str">
        <f>VLOOKUP(B12,Startlist!B:H,6,FALSE)</f>
        <v>PRINTSPORT</v>
      </c>
      <c r="I12" s="132" t="str">
        <f>IF(VLOOKUP(B12,Results!B:P,15,FALSE)="","Retired",VLOOKUP(B12,Results!B:P,15,FALSE))</f>
        <v> 1:08.10,1</v>
      </c>
      <c r="J12" s="277"/>
    </row>
    <row r="13" spans="1:10" ht="15" customHeight="1">
      <c r="A13" s="128">
        <f t="shared" si="0"/>
        <v>6</v>
      </c>
      <c r="B13" s="220">
        <v>3</v>
      </c>
      <c r="C13" s="129" t="str">
        <f>IF(VLOOKUP($B13,'Champ Classes'!$A:$E,2,FALSE)="","",VLOOKUP($B13,'Champ Classes'!$A:$E,2,FALSE))</f>
        <v>EMV 1</v>
      </c>
      <c r="D13" s="129" t="str">
        <f>IF(VLOOKUP($B13,'Champ Classes'!$A:$E,3,FALSE)="","",VLOOKUP($B13,'Champ Classes'!$A:$E,3,FALSE))</f>
        <v>EMV 3</v>
      </c>
      <c r="E13" s="130" t="str">
        <f>CONCATENATE(VLOOKUP(B13,Startlist!B:H,3,FALSE)," / ",VLOOKUP(B13,Startlist!B:H,4,FALSE))</f>
        <v>Raul Jeets / Andrus Toom</v>
      </c>
      <c r="F13" s="131" t="str">
        <f>VLOOKUP(B13,Startlist!B:F,5,FALSE)</f>
        <v>EST</v>
      </c>
      <c r="G13" s="130" t="str">
        <f>VLOOKUP(B13,Startlist!B:H,7,FALSE)</f>
        <v>Skoda Fabia R5</v>
      </c>
      <c r="H13" s="130" t="str">
        <f>VLOOKUP(B13,Startlist!B:H,6,FALSE)</f>
        <v>TEHASE AUTO</v>
      </c>
      <c r="I13" s="132" t="str">
        <f>IF(VLOOKUP(B13,Results!B:P,15,FALSE)="","Retired",VLOOKUP(B13,Results!B:P,15,FALSE))</f>
        <v> 1:08.22,0</v>
      </c>
      <c r="J13" s="277"/>
    </row>
    <row r="14" spans="1:10" ht="15" customHeight="1">
      <c r="A14" s="128">
        <f t="shared" si="0"/>
        <v>7</v>
      </c>
      <c r="B14" s="220">
        <v>7</v>
      </c>
      <c r="C14" s="129" t="str">
        <f>IF(VLOOKUP($B14,'Champ Classes'!$A:$E,2,FALSE)="","",VLOOKUP($B14,'Champ Classes'!$A:$E,2,FALSE))</f>
        <v>EMV 1</v>
      </c>
      <c r="D14" s="129">
        <f>IF(VLOOKUP($B14,'Champ Classes'!$A:$E,3,FALSE)="","",VLOOKUP($B14,'Champ Classes'!$A:$E,3,FALSE))</f>
      </c>
      <c r="E14" s="130" t="str">
        <f>CONCATENATE(VLOOKUP(B14,Startlist!B:H,3,FALSE)," / ",VLOOKUP(B14,Startlist!B:H,4,FALSE))</f>
        <v>Roland Murakas / Kalle Adler</v>
      </c>
      <c r="F14" s="131" t="str">
        <f>VLOOKUP(B14,Startlist!B:F,5,FALSE)</f>
        <v>EST</v>
      </c>
      <c r="G14" s="130" t="str">
        <f>VLOOKUP(B14,Startlist!B:H,7,FALSE)</f>
        <v>Ford Fiesta</v>
      </c>
      <c r="H14" s="130" t="str">
        <f>VLOOKUP(B14,Startlist!B:H,6,FALSE)</f>
        <v>PROREHV RALLY TEAM</v>
      </c>
      <c r="I14" s="132" t="str">
        <f>IF(VLOOKUP(B14,Results!B:P,15,FALSE)="","Retired",VLOOKUP(B14,Results!B:P,15,FALSE))</f>
        <v> 1:09.38,1</v>
      </c>
      <c r="J14" s="277"/>
    </row>
    <row r="15" spans="1:10" ht="15" customHeight="1">
      <c r="A15" s="128">
        <f t="shared" si="0"/>
        <v>8</v>
      </c>
      <c r="B15" s="220">
        <v>11</v>
      </c>
      <c r="C15" s="129" t="str">
        <f>IF(VLOOKUP($B15,'Champ Classes'!$A:$E,2,FALSE)="","",VLOOKUP($B15,'Champ Classes'!$A:$E,2,FALSE))</f>
        <v>EMV 1</v>
      </c>
      <c r="D15" s="129" t="str">
        <f>IF(VLOOKUP($B15,'Champ Classes'!$A:$E,3,FALSE)="","",VLOOKUP($B15,'Champ Classes'!$A:$E,3,FALSE))</f>
        <v>EMV 3</v>
      </c>
      <c r="E15" s="130" t="str">
        <f>CONCATENATE(VLOOKUP(B15,Startlist!B:H,3,FALSE)," / ",VLOOKUP(B15,Startlist!B:H,4,FALSE))</f>
        <v>Radik Shaymiev / Maxim Tsvetkov</v>
      </c>
      <c r="F15" s="131" t="str">
        <f>VLOOKUP(B15,Startlist!B:F,5,FALSE)</f>
        <v>RUS</v>
      </c>
      <c r="G15" s="130" t="str">
        <f>VLOOKUP(B15,Startlist!B:H,7,FALSE)</f>
        <v>Ford Fiesta R5</v>
      </c>
      <c r="H15" s="130" t="str">
        <f>VLOOKUP(B15,Startlist!B:H,6,FALSE)</f>
        <v>TAIF MOTORSPORT</v>
      </c>
      <c r="I15" s="132" t="str">
        <f>IF(VLOOKUP(B15,Results!B:P,15,FALSE)="","Retired",VLOOKUP(B15,Results!B:P,15,FALSE))</f>
        <v> 1:10.00,4</v>
      </c>
      <c r="J15" s="277"/>
    </row>
    <row r="16" spans="1:10" ht="15" customHeight="1">
      <c r="A16" s="128">
        <f t="shared" si="0"/>
        <v>9</v>
      </c>
      <c r="B16" s="220">
        <v>12</v>
      </c>
      <c r="C16" s="129" t="str">
        <f>IF(VLOOKUP($B16,'Champ Classes'!$A:$E,2,FALSE)="","",VLOOKUP($B16,'Champ Classes'!$A:$E,2,FALSE))</f>
        <v>EMV 1</v>
      </c>
      <c r="D16" s="129" t="str">
        <f>IF(VLOOKUP($B16,'Champ Classes'!$A:$E,3,FALSE)="","",VLOOKUP($B16,'Champ Classes'!$A:$E,3,FALSE))</f>
        <v>EMV 3</v>
      </c>
      <c r="E16" s="130" t="str">
        <f>CONCATENATE(VLOOKUP(B16,Startlist!B:H,3,FALSE)," / ",VLOOKUP(B16,Startlist!B:H,4,FALSE))</f>
        <v>Hendrik Kers / Mihkel Kapp</v>
      </c>
      <c r="F16" s="131" t="str">
        <f>VLOOKUP(B16,Startlist!B:F,5,FALSE)</f>
        <v>EST</v>
      </c>
      <c r="G16" s="130" t="str">
        <f>VLOOKUP(B16,Startlist!B:H,7,FALSE)</f>
        <v>Mitsubishi Lancer Evo 10</v>
      </c>
      <c r="H16" s="130" t="str">
        <f>VLOOKUP(B16,Startlist!B:H,6,FALSE)</f>
        <v>ALM MOTORSPORT</v>
      </c>
      <c r="I16" s="132" t="str">
        <f>IF(VLOOKUP(B16,Results!B:P,15,FALSE)="","Retired",VLOOKUP(B16,Results!B:P,15,FALSE))</f>
        <v> 1:10.49,0</v>
      </c>
      <c r="J16" s="277"/>
    </row>
    <row r="17" spans="1:10" ht="15" customHeight="1">
      <c r="A17" s="128">
        <f t="shared" si="0"/>
        <v>10</v>
      </c>
      <c r="B17" s="220">
        <v>25</v>
      </c>
      <c r="C17" s="129" t="str">
        <f>IF(VLOOKUP($B17,'Champ Classes'!$A:$E,2,FALSE)="","",VLOOKUP($B17,'Champ Classes'!$A:$E,2,FALSE))</f>
        <v>EMV 2</v>
      </c>
      <c r="D17" s="129" t="str">
        <f>IF(VLOOKUP($B17,'Champ Classes'!$A:$E,3,FALSE)="","",VLOOKUP($B17,'Champ Classes'!$A:$E,3,FALSE))</f>
        <v>EMV 7</v>
      </c>
      <c r="E17" s="130" t="str">
        <f>CONCATENATE(VLOOKUP(B17,Startlist!B:H,3,FALSE)," / ",VLOOKUP(B17,Startlist!B:H,4,FALSE))</f>
        <v>Marko Ringenberg / Allar Heina</v>
      </c>
      <c r="F17" s="131" t="str">
        <f>VLOOKUP(B17,Startlist!B:F,5,FALSE)</f>
        <v>EST</v>
      </c>
      <c r="G17" s="130" t="str">
        <f>VLOOKUP(B17,Startlist!B:H,7,FALSE)</f>
        <v>BMW M3</v>
      </c>
      <c r="H17" s="130" t="str">
        <f>VLOOKUP(B17,Startlist!B:H,6,FALSE)</f>
        <v>CUEKS RACING</v>
      </c>
      <c r="I17" s="132" t="str">
        <f>IF(VLOOKUP(B17,Results!B:P,15,FALSE)="","Retired",VLOOKUP(B17,Results!B:P,15,FALSE))</f>
        <v> 1:11.00,1</v>
      </c>
      <c r="J17" s="277"/>
    </row>
    <row r="18" spans="1:10" ht="15" customHeight="1">
      <c r="A18" s="128">
        <f t="shared" si="0"/>
        <v>11</v>
      </c>
      <c r="B18" s="220">
        <v>29</v>
      </c>
      <c r="C18" s="129" t="str">
        <f>IF(VLOOKUP($B18,'Champ Classes'!$A:$E,2,FALSE)="","",VLOOKUP($B18,'Champ Classes'!$A:$E,2,FALSE))</f>
        <v>EMV 1</v>
      </c>
      <c r="D18" s="129" t="str">
        <f>IF(VLOOKUP($B18,'Champ Classes'!$A:$E,3,FALSE)="","",VLOOKUP($B18,'Champ Classes'!$A:$E,3,FALSE))</f>
        <v>EMV 4</v>
      </c>
      <c r="E18" s="130" t="str">
        <f>CONCATENATE(VLOOKUP(B18,Startlist!B:H,3,FALSE)," / ",VLOOKUP(B18,Startlist!B:H,4,FALSE))</f>
        <v>Aiko Aigro / Urmo Piigli</v>
      </c>
      <c r="F18" s="131" t="str">
        <f>VLOOKUP(B18,Startlist!B:F,5,FALSE)</f>
        <v>EST</v>
      </c>
      <c r="G18" s="130" t="str">
        <f>VLOOKUP(B18,Startlist!B:H,7,FALSE)</f>
        <v>Mitsubishi Lancer Evo 8</v>
      </c>
      <c r="H18" s="130" t="str">
        <f>VLOOKUP(B18,Startlist!B:H,6,FALSE)</f>
        <v>TIKKRI MOTORSPORT</v>
      </c>
      <c r="I18" s="132" t="str">
        <f>IF(VLOOKUP(B18,Results!B:P,15,FALSE)="","Retired",VLOOKUP(B18,Results!B:P,15,FALSE))</f>
        <v> 1:11.09,2</v>
      </c>
      <c r="J18" s="277"/>
    </row>
    <row r="19" spans="1:10" ht="15" customHeight="1">
      <c r="A19" s="128">
        <f t="shared" si="0"/>
        <v>12</v>
      </c>
      <c r="B19" s="220">
        <v>15</v>
      </c>
      <c r="C19" s="129" t="str">
        <f>IF(VLOOKUP($B19,'Champ Classes'!$A:$E,2,FALSE)="","",VLOOKUP($B19,'Champ Classes'!$A:$E,2,FALSE))</f>
        <v>EMV 1</v>
      </c>
      <c r="D19" s="129" t="str">
        <f>IF(VLOOKUP($B19,'Champ Classes'!$A:$E,3,FALSE)="","",VLOOKUP($B19,'Champ Classes'!$A:$E,3,FALSE))</f>
        <v>EMV 3</v>
      </c>
      <c r="E19" s="130" t="str">
        <f>CONCATENATE(VLOOKUP(B19,Startlist!B:H,3,FALSE)," / ",VLOOKUP(B19,Startlist!B:H,4,FALSE))</f>
        <v>Aleksei Semenov / Aleksei Kurnosov</v>
      </c>
      <c r="F19" s="131" t="str">
        <f>VLOOKUP(B19,Startlist!B:F,5,FALSE)</f>
        <v>RUS</v>
      </c>
      <c r="G19" s="130" t="str">
        <f>VLOOKUP(B19,Startlist!B:H,7,FALSE)</f>
        <v>Mitsubishi Lancer Evo 10</v>
      </c>
      <c r="H19" s="130" t="str">
        <f>VLOOKUP(B19,Startlist!B:H,6,FALSE)</f>
        <v>LEASING FINANCE RALLY TEAM</v>
      </c>
      <c r="I19" s="132" t="str">
        <f>IF(VLOOKUP(B19,Results!B:P,15,FALSE)="","Retired",VLOOKUP(B19,Results!B:P,15,FALSE))</f>
        <v> 1:12.08,0</v>
      </c>
      <c r="J19" s="277"/>
    </row>
    <row r="20" spans="1:10" ht="15" customHeight="1">
      <c r="A20" s="128">
        <f t="shared" si="0"/>
        <v>13</v>
      </c>
      <c r="B20" s="220">
        <v>36</v>
      </c>
      <c r="C20" s="129" t="str">
        <f>IF(VLOOKUP($B20,'Champ Classes'!$A:$E,2,FALSE)="","",VLOOKUP($B20,'Champ Classes'!$A:$E,2,FALSE))</f>
        <v>EMV 1</v>
      </c>
      <c r="D20" s="129" t="str">
        <f>IF(VLOOKUP($B20,'Champ Classes'!$A:$E,3,FALSE)="","",VLOOKUP($B20,'Champ Classes'!$A:$E,3,FALSE))</f>
        <v>EMV 4</v>
      </c>
      <c r="E20" s="130" t="str">
        <f>CONCATENATE(VLOOKUP(B20,Startlist!B:H,3,FALSE)," / ",VLOOKUP(B20,Startlist!B:H,4,FALSE))</f>
        <v>Timo Pulkkinen / Lasse Miettinen</v>
      </c>
      <c r="F20" s="131" t="str">
        <f>VLOOKUP(B20,Startlist!B:F,5,FALSE)</f>
        <v>FIN</v>
      </c>
      <c r="G20" s="130" t="str">
        <f>VLOOKUP(B20,Startlist!B:H,7,FALSE)</f>
        <v>Subaru Impreza WRX STI</v>
      </c>
      <c r="H20" s="130" t="str">
        <f>VLOOKUP(B20,Startlist!B:H,6,FALSE)</f>
        <v>TIMO PULKKINEN</v>
      </c>
      <c r="I20" s="132" t="str">
        <f>IF(VLOOKUP(B20,Results!B:P,15,FALSE)="","Retired",VLOOKUP(B20,Results!B:P,15,FALSE))</f>
        <v> 1:12.25,3</v>
      </c>
      <c r="J20" s="277"/>
    </row>
    <row r="21" spans="1:10" ht="15" customHeight="1">
      <c r="A21" s="128">
        <f t="shared" si="0"/>
        <v>14</v>
      </c>
      <c r="B21" s="220">
        <v>91</v>
      </c>
      <c r="C21" s="129" t="str">
        <f>IF(VLOOKUP($B21,'Champ Classes'!$A:$E,2,FALSE)="","",VLOOKUP($B21,'Champ Classes'!$A:$E,2,FALSE))</f>
        <v>EMV 2</v>
      </c>
      <c r="D21" s="129" t="str">
        <f>IF(VLOOKUP($B21,'Champ Classes'!$A:$E,3,FALSE)="","",VLOOKUP($B21,'Champ Classes'!$A:$E,3,FALSE))</f>
        <v>EMV 7</v>
      </c>
      <c r="E21" s="130" t="str">
        <f>CONCATENATE(VLOOKUP(B21,Startlist!B:H,3,FALSE)," / ",VLOOKUP(B21,Startlist!B:H,4,FALSE))</f>
        <v>Justas Tamasauskas / Vaidas Smigelskas</v>
      </c>
      <c r="F21" s="131" t="str">
        <f>VLOOKUP(B21,Startlist!B:F,5,FALSE)</f>
        <v>LIT</v>
      </c>
      <c r="G21" s="130" t="str">
        <f>VLOOKUP(B21,Startlist!B:H,7,FALSE)</f>
        <v>BMW M3</v>
      </c>
      <c r="H21" s="130" t="str">
        <f>VLOOKUP(B21,Startlist!B:H,6,FALSE)</f>
        <v>AG RACING</v>
      </c>
      <c r="I21" s="132" t="str">
        <f>IF(VLOOKUP(B21,Results!B:P,15,FALSE)="","Retired",VLOOKUP(B21,Results!B:P,15,FALSE))</f>
        <v> 1:12.27,7</v>
      </c>
      <c r="J21" s="277"/>
    </row>
    <row r="22" spans="1:10" ht="15" customHeight="1">
      <c r="A22" s="128">
        <f t="shared" si="0"/>
        <v>15</v>
      </c>
      <c r="B22" s="220">
        <v>35</v>
      </c>
      <c r="C22" s="129" t="str">
        <f>IF(VLOOKUP($B22,'Champ Classes'!$A:$E,2,FALSE)="","",VLOOKUP($B22,'Champ Classes'!$A:$E,2,FALSE))</f>
        <v>EMV 1</v>
      </c>
      <c r="D22" s="129" t="str">
        <f>IF(VLOOKUP($B22,'Champ Classes'!$A:$E,3,FALSE)="","",VLOOKUP($B22,'Champ Classes'!$A:$E,3,FALSE))</f>
        <v>EMV 4</v>
      </c>
      <c r="E22" s="130" t="str">
        <f>CONCATENATE(VLOOKUP(B22,Startlist!B:H,3,FALSE)," / ",VLOOKUP(B22,Startlist!B:H,4,FALSE))</f>
        <v>Edgars Balodis / Lasma Tole</v>
      </c>
      <c r="F22" s="131" t="str">
        <f>VLOOKUP(B22,Startlist!B:F,5,FALSE)</f>
        <v>LAT</v>
      </c>
      <c r="G22" s="130" t="str">
        <f>VLOOKUP(B22,Startlist!B:H,7,FALSE)</f>
        <v>Mitsubishi Lancer Evo 8</v>
      </c>
      <c r="H22" s="130" t="str">
        <f>VLOOKUP(B22,Startlist!B:H,6,FALSE)</f>
        <v>VAMSK</v>
      </c>
      <c r="I22" s="132" t="str">
        <f>IF(VLOOKUP(B22,Results!B:P,15,FALSE)="","Retired",VLOOKUP(B22,Results!B:P,15,FALSE))</f>
        <v> 1:12.42,8</v>
      </c>
      <c r="J22" s="277"/>
    </row>
    <row r="23" spans="1:10" ht="15" customHeight="1">
      <c r="A23" s="128">
        <f t="shared" si="0"/>
        <v>16</v>
      </c>
      <c r="B23" s="220">
        <v>32</v>
      </c>
      <c r="C23" s="129" t="str">
        <f>IF(VLOOKUP($B23,'Champ Classes'!$A:$E,2,FALSE)="","",VLOOKUP($B23,'Champ Classes'!$A:$E,2,FALSE))</f>
        <v>EMV 1</v>
      </c>
      <c r="D23" s="129">
        <f>IF(VLOOKUP($B23,'Champ Classes'!$A:$E,3,FALSE)="","",VLOOKUP($B23,'Champ Classes'!$A:$E,3,FALSE))</f>
      </c>
      <c r="E23" s="130" t="str">
        <f>CONCATENATE(VLOOKUP(B23,Startlist!B:H,3,FALSE)," / ",VLOOKUP(B23,Startlist!B:H,4,FALSE))</f>
        <v>Margus Murakas / Rainis Nagel</v>
      </c>
      <c r="F23" s="131" t="str">
        <f>VLOOKUP(B23,Startlist!B:F,5,FALSE)</f>
        <v>EST</v>
      </c>
      <c r="G23" s="130" t="str">
        <f>VLOOKUP(B23,Startlist!B:H,7,FALSE)</f>
        <v>Audi S1</v>
      </c>
      <c r="H23" s="130" t="str">
        <f>VLOOKUP(B23,Startlist!B:H,6,FALSE)</f>
        <v>PROREHV RALLY TEAM</v>
      </c>
      <c r="I23" s="132" t="str">
        <f>IF(VLOOKUP(B23,Results!B:P,15,FALSE)="","Retired",VLOOKUP(B23,Results!B:P,15,FALSE))</f>
        <v> 1:12.45,9</v>
      </c>
      <c r="J23" s="277"/>
    </row>
    <row r="24" spans="1:10" ht="15" customHeight="1">
      <c r="A24" s="128">
        <f t="shared" si="0"/>
        <v>17</v>
      </c>
      <c r="B24" s="220">
        <v>10</v>
      </c>
      <c r="C24" s="129" t="str">
        <f>IF(VLOOKUP($B24,'Champ Classes'!$A:$E,2,FALSE)="","",VLOOKUP($B24,'Champ Classes'!$A:$E,2,FALSE))</f>
        <v>EMV 1</v>
      </c>
      <c r="D24" s="129" t="str">
        <f>IF(VLOOKUP($B24,'Champ Classes'!$A:$E,3,FALSE)="","",VLOOKUP($B24,'Champ Classes'!$A:$E,3,FALSE))</f>
        <v>EMV 4</v>
      </c>
      <c r="E24" s="130" t="str">
        <f>CONCATENATE(VLOOKUP(B24,Startlist!B:H,3,FALSE)," / ",VLOOKUP(B24,Startlist!B:H,4,FALSE))</f>
        <v>Guntis Lielkajis / Vilnis Mikelsons</v>
      </c>
      <c r="F24" s="131" t="str">
        <f>VLOOKUP(B24,Startlist!B:F,5,FALSE)</f>
        <v>LAT</v>
      </c>
      <c r="G24" s="130" t="str">
        <f>VLOOKUP(B24,Startlist!B:H,7,FALSE)</f>
        <v>Mitsubishi Lancer Evo 9</v>
      </c>
      <c r="H24" s="130" t="str">
        <f>VLOOKUP(B24,Startlist!B:H,6,FALSE)</f>
        <v>GUNTIS LIELKAJIS</v>
      </c>
      <c r="I24" s="132" t="str">
        <f>IF(VLOOKUP(B24,Results!B:P,15,FALSE)="","Retired",VLOOKUP(B24,Results!B:P,15,FALSE))</f>
        <v> 1:12.47,0</v>
      </c>
      <c r="J24" s="277"/>
    </row>
    <row r="25" spans="1:10" ht="15" customHeight="1">
      <c r="A25" s="128">
        <f t="shared" si="0"/>
        <v>18</v>
      </c>
      <c r="B25" s="220">
        <v>21</v>
      </c>
      <c r="C25" s="129" t="str">
        <f>IF(VLOOKUP($B25,'Champ Classes'!$A:$E,2,FALSE)="","",VLOOKUP($B25,'Champ Classes'!$A:$E,2,FALSE))</f>
        <v>EMV 2</v>
      </c>
      <c r="D25" s="129" t="str">
        <f>IF(VLOOKUP($B25,'Champ Classes'!$A:$E,3,FALSE)="","",VLOOKUP($B25,'Champ Classes'!$A:$E,3,FALSE))</f>
        <v>EMV 6</v>
      </c>
      <c r="E25" s="130" t="str">
        <f>CONCATENATE(VLOOKUP(B25,Startlist!B:H,3,FALSE)," / ",VLOOKUP(B25,Startlist!B:H,4,FALSE))</f>
        <v>Roland Poom / Ken Järveoja</v>
      </c>
      <c r="F25" s="131" t="str">
        <f>VLOOKUP(B25,Startlist!B:F,5,FALSE)</f>
        <v>EST</v>
      </c>
      <c r="G25" s="130" t="str">
        <f>VLOOKUP(B25,Startlist!B:H,7,FALSE)</f>
        <v>Ford Fiesta R2T</v>
      </c>
      <c r="H25" s="130" t="str">
        <f>VLOOKUP(B25,Startlist!B:H,6,FALSE)</f>
        <v>CRC RALLY TEAM</v>
      </c>
      <c r="I25" s="132" t="str">
        <f>IF(VLOOKUP(B25,Results!B:P,15,FALSE)="","Retired",VLOOKUP(B25,Results!B:P,15,FALSE))</f>
        <v> 1:12.47,0</v>
      </c>
      <c r="J25" s="277"/>
    </row>
    <row r="26" spans="1:10" ht="15" customHeight="1">
      <c r="A26" s="128">
        <f t="shared" si="0"/>
        <v>19</v>
      </c>
      <c r="B26" s="220">
        <v>34</v>
      </c>
      <c r="C26" s="129" t="str">
        <f>IF(VLOOKUP($B26,'Champ Classes'!$A:$E,2,FALSE)="","",VLOOKUP($B26,'Champ Classes'!$A:$E,2,FALSE))</f>
        <v>EMV 1</v>
      </c>
      <c r="D26" s="129" t="str">
        <f>IF(VLOOKUP($B26,'Champ Classes'!$A:$E,3,FALSE)="","",VLOOKUP($B26,'Champ Classes'!$A:$E,3,FALSE))</f>
        <v>EMV 3</v>
      </c>
      <c r="E26" s="130" t="str">
        <f>CONCATENATE(VLOOKUP(B26,Startlist!B:H,3,FALSE)," / ",VLOOKUP(B26,Startlist!B:H,4,FALSE))</f>
        <v>Antti Nokkanen / Harri Reinikainen</v>
      </c>
      <c r="F26" s="131" t="str">
        <f>VLOOKUP(B26,Startlist!B:F,5,FALSE)</f>
        <v>FIN</v>
      </c>
      <c r="G26" s="130" t="str">
        <f>VLOOKUP(B26,Startlist!B:H,7,FALSE)</f>
        <v>Mitsubishi Lancer Evo 9</v>
      </c>
      <c r="H26" s="130" t="str">
        <f>VLOOKUP(B26,Startlist!B:H,6,FALSE)</f>
        <v>DYNAMO</v>
      </c>
      <c r="I26" s="132" t="str">
        <f>IF(VLOOKUP(B26,Results!B:P,15,FALSE)="","Retired",VLOOKUP(B26,Results!B:P,15,FALSE))</f>
        <v> 1:12.49,4</v>
      </c>
      <c r="J26" s="277"/>
    </row>
    <row r="27" spans="1:10" ht="15" customHeight="1">
      <c r="A27" s="128">
        <f t="shared" si="0"/>
        <v>20</v>
      </c>
      <c r="B27" s="220">
        <v>31</v>
      </c>
      <c r="C27" s="129" t="str">
        <f>IF(VLOOKUP($B27,'Champ Classes'!$A:$E,2,FALSE)="","",VLOOKUP($B27,'Champ Classes'!$A:$E,2,FALSE))</f>
        <v>EMV 1</v>
      </c>
      <c r="D27" s="129" t="str">
        <f>IF(VLOOKUP($B27,'Champ Classes'!$A:$E,3,FALSE)="","",VLOOKUP($B27,'Champ Classes'!$A:$E,3,FALSE))</f>
        <v>EMV 3</v>
      </c>
      <c r="E27" s="130" t="str">
        <f>CONCATENATE(VLOOKUP(B27,Startlist!B:H,3,FALSE)," / ",VLOOKUP(B27,Startlist!B:H,4,FALSE))</f>
        <v>Rünno Ubinhain / Kristo Tamm</v>
      </c>
      <c r="F27" s="131" t="str">
        <f>VLOOKUP(B27,Startlist!B:F,5,FALSE)</f>
        <v>EST</v>
      </c>
      <c r="G27" s="130" t="str">
        <f>VLOOKUP(B27,Startlist!B:H,7,FALSE)</f>
        <v>Mitsubishi Lancer Evo 10</v>
      </c>
      <c r="H27" s="130" t="str">
        <f>VLOOKUP(B27,Startlist!B:H,6,FALSE)</f>
        <v>CUEKS RACING</v>
      </c>
      <c r="I27" s="132" t="str">
        <f>IF(VLOOKUP(B27,Results!B:P,15,FALSE)="","Retired",VLOOKUP(B27,Results!B:P,15,FALSE))</f>
        <v> 1:13.29,4</v>
      </c>
      <c r="J27" s="277"/>
    </row>
    <row r="28" spans="1:10" ht="15" customHeight="1">
      <c r="A28" s="128">
        <f t="shared" si="0"/>
        <v>21</v>
      </c>
      <c r="B28" s="220">
        <v>19</v>
      </c>
      <c r="C28" s="129" t="str">
        <f>IF(VLOOKUP($B28,'Champ Classes'!$A:$E,2,FALSE)="","",VLOOKUP($B28,'Champ Classes'!$A:$E,2,FALSE))</f>
        <v>EMV 2</v>
      </c>
      <c r="D28" s="129" t="str">
        <f>IF(VLOOKUP($B28,'Champ Classes'!$A:$E,3,FALSE)="","",VLOOKUP($B28,'Champ Classes'!$A:$E,3,FALSE))</f>
        <v>EMV 8</v>
      </c>
      <c r="E28" s="130" t="str">
        <f>CONCATENATE(VLOOKUP(B28,Startlist!B:H,3,FALSE)," / ",VLOOKUP(B28,Startlist!B:H,4,FALSE))</f>
        <v>Robert Virves / Sander Pruul</v>
      </c>
      <c r="F28" s="131" t="str">
        <f>VLOOKUP(B28,Startlist!B:F,5,FALSE)</f>
        <v>EST</v>
      </c>
      <c r="G28" s="130" t="str">
        <f>VLOOKUP(B28,Startlist!B:H,7,FALSE)</f>
        <v>Opel Astra</v>
      </c>
      <c r="H28" s="130" t="str">
        <f>VLOOKUP(B28,Startlist!B:H,6,FALSE)</f>
        <v>PIHTLA RT</v>
      </c>
      <c r="I28" s="132" t="str">
        <f>IF(VLOOKUP(B28,Results!B:P,15,FALSE)="","Retired",VLOOKUP(B28,Results!B:P,15,FALSE))</f>
        <v> 1:13.53,6</v>
      </c>
      <c r="J28" s="277"/>
    </row>
    <row r="29" spans="1:10" ht="15" customHeight="1">
      <c r="A29" s="128">
        <f t="shared" si="0"/>
        <v>22</v>
      </c>
      <c r="B29" s="220">
        <v>60</v>
      </c>
      <c r="C29" s="129" t="str">
        <f>IF(VLOOKUP($B29,'Champ Classes'!$A:$E,2,FALSE)="","",VLOOKUP($B29,'Champ Classes'!$A:$E,2,FALSE))</f>
        <v>EMV 2</v>
      </c>
      <c r="D29" s="129" t="str">
        <f>IF(VLOOKUP($B29,'Champ Classes'!$A:$E,3,FALSE)="","",VLOOKUP($B29,'Champ Classes'!$A:$E,3,FALSE))</f>
        <v>EMV 8</v>
      </c>
      <c r="E29" s="130" t="str">
        <f>CONCATENATE(VLOOKUP(B29,Startlist!B:H,3,FALSE)," / ",VLOOKUP(B29,Startlist!B:H,4,FALSE))</f>
        <v>Mika Rantasalo / Ali-Ossi Takala</v>
      </c>
      <c r="F29" s="131" t="str">
        <f>VLOOKUP(B29,Startlist!B:F,5,FALSE)</f>
        <v>FIN</v>
      </c>
      <c r="G29" s="130" t="str">
        <f>VLOOKUP(B29,Startlist!B:H,7,FALSE)</f>
        <v>Opel Kadett GSI 16V</v>
      </c>
      <c r="H29" s="130" t="str">
        <f>VLOOKUP(B29,Startlist!B:H,6,FALSE)</f>
        <v>TGS WORLDWIDE</v>
      </c>
      <c r="I29" s="132" t="str">
        <f>IF(VLOOKUP(B29,Results!B:P,15,FALSE)="","Retired",VLOOKUP(B29,Results!B:P,15,FALSE))</f>
        <v> 1:14.18,0</v>
      </c>
      <c r="J29" s="277"/>
    </row>
    <row r="30" spans="1:10" ht="15" customHeight="1">
      <c r="A30" s="128">
        <f t="shared" si="0"/>
        <v>23</v>
      </c>
      <c r="B30" s="220">
        <v>30</v>
      </c>
      <c r="C30" s="129" t="str">
        <f>IF(VLOOKUP($B30,'Champ Classes'!$A:$E,2,FALSE)="","",VLOOKUP($B30,'Champ Classes'!$A:$E,2,FALSE))</f>
        <v>EMV 1</v>
      </c>
      <c r="D30" s="129" t="str">
        <f>IF(VLOOKUP($B30,'Champ Classes'!$A:$E,3,FALSE)="","",VLOOKUP($B30,'Champ Classes'!$A:$E,3,FALSE))</f>
        <v>EMV 4</v>
      </c>
      <c r="E30" s="130" t="str">
        <f>CONCATENATE(VLOOKUP(B30,Startlist!B:H,3,FALSE)," / ",VLOOKUP(B30,Startlist!B:H,4,FALSE))</f>
        <v>Anre Saks / Rainer Maasik</v>
      </c>
      <c r="F30" s="131" t="str">
        <f>VLOOKUP(B30,Startlist!B:F,5,FALSE)</f>
        <v>EST</v>
      </c>
      <c r="G30" s="130" t="str">
        <f>VLOOKUP(B30,Startlist!B:H,7,FALSE)</f>
        <v>Mitsubishi Lancer Evo</v>
      </c>
      <c r="H30" s="130" t="str">
        <f>VLOOKUP(B30,Startlist!B:H,6,FALSE)</f>
        <v>KAUR MOTORSPORT</v>
      </c>
      <c r="I30" s="132" t="str">
        <f>IF(VLOOKUP(B30,Results!B:P,15,FALSE)="","Retired",VLOOKUP(B30,Results!B:P,15,FALSE))</f>
        <v> 1:14.18,5</v>
      </c>
      <c r="J30" s="277"/>
    </row>
    <row r="31" spans="1:10" ht="15" customHeight="1">
      <c r="A31" s="128">
        <f t="shared" si="0"/>
        <v>24</v>
      </c>
      <c r="B31" s="220">
        <v>20</v>
      </c>
      <c r="C31" s="129" t="str">
        <f>IF(VLOOKUP($B31,'Champ Classes'!$A:$E,2,FALSE)="","",VLOOKUP($B31,'Champ Classes'!$A:$E,2,FALSE))</f>
        <v>EMV 2</v>
      </c>
      <c r="D31" s="129" t="str">
        <f>IF(VLOOKUP($B31,'Champ Classes'!$A:$E,3,FALSE)="","",VLOOKUP($B31,'Champ Classes'!$A:$E,3,FALSE))</f>
        <v>EMV 6</v>
      </c>
      <c r="E31" s="130" t="str">
        <f>CONCATENATE(VLOOKUP(B31,Startlist!B:H,3,FALSE)," / ",VLOOKUP(B31,Startlist!B:H,4,FALSE))</f>
        <v>Kaspar Kasari / Hannes Kuusmaa</v>
      </c>
      <c r="F31" s="131" t="str">
        <f>VLOOKUP(B31,Startlist!B:F,5,FALSE)</f>
        <v>EST</v>
      </c>
      <c r="G31" s="130" t="str">
        <f>VLOOKUP(B31,Startlist!B:H,7,FALSE)</f>
        <v>Peugeot 208 R2</v>
      </c>
      <c r="H31" s="130" t="str">
        <f>VLOOKUP(B31,Startlist!B:H,6,FALSE)</f>
        <v>OT RACING</v>
      </c>
      <c r="I31" s="132" t="str">
        <f>IF(VLOOKUP(B31,Results!B:P,15,FALSE)="","Retired",VLOOKUP(B31,Results!B:P,15,FALSE))</f>
        <v> 1:14.21,0</v>
      </c>
      <c r="J31" s="277"/>
    </row>
    <row r="32" spans="1:10" ht="15" customHeight="1">
      <c r="A32" s="128">
        <f t="shared" si="0"/>
        <v>25</v>
      </c>
      <c r="B32" s="220">
        <v>28</v>
      </c>
      <c r="C32" s="129" t="str">
        <f>IF(VLOOKUP($B32,'Champ Classes'!$A:$E,2,FALSE)="","",VLOOKUP($B32,'Champ Classes'!$A:$E,2,FALSE))</f>
        <v>EMV 2</v>
      </c>
      <c r="D32" s="129" t="str">
        <f>IF(VLOOKUP($B32,'Champ Classes'!$A:$E,3,FALSE)="","",VLOOKUP($B32,'Champ Classes'!$A:$E,3,FALSE))</f>
        <v>EMV 5</v>
      </c>
      <c r="E32" s="130" t="str">
        <f>CONCATENATE(VLOOKUP(B32,Startlist!B:H,3,FALSE)," / ",VLOOKUP(B32,Startlist!B:H,4,FALSE))</f>
        <v>Kristo Subi / Raido Subi</v>
      </c>
      <c r="F32" s="131" t="str">
        <f>VLOOKUP(B32,Startlist!B:F,5,FALSE)</f>
        <v>EST</v>
      </c>
      <c r="G32" s="130" t="str">
        <f>VLOOKUP(B32,Startlist!B:H,7,FALSE)</f>
        <v>Honda Civic Type-R</v>
      </c>
      <c r="H32" s="130" t="str">
        <f>VLOOKUP(B32,Startlist!B:H,6,FALSE)</f>
        <v>A1M MOTORSPORT</v>
      </c>
      <c r="I32" s="132" t="str">
        <f>IF(VLOOKUP(B32,Results!B:P,15,FALSE)="","Retired",VLOOKUP(B32,Results!B:P,15,FALSE))</f>
        <v> 1:14.39,9</v>
      </c>
      <c r="J32" s="277"/>
    </row>
    <row r="33" spans="1:10" ht="15" customHeight="1">
      <c r="A33" s="128">
        <f t="shared" si="0"/>
        <v>26</v>
      </c>
      <c r="B33" s="220">
        <v>46</v>
      </c>
      <c r="C33" s="129" t="str">
        <f>IF(VLOOKUP($B33,'Champ Classes'!$A:$E,2,FALSE)="","",VLOOKUP($B33,'Champ Classes'!$A:$E,2,FALSE))</f>
        <v>EMV 1</v>
      </c>
      <c r="D33" s="129" t="str">
        <f>IF(VLOOKUP($B33,'Champ Classes'!$A:$E,3,FALSE)="","",VLOOKUP($B33,'Champ Classes'!$A:$E,3,FALSE))</f>
        <v>EMV 4</v>
      </c>
      <c r="E33" s="130" t="str">
        <f>CONCATENATE(VLOOKUP(B33,Startlist!B:H,3,FALSE)," / ",VLOOKUP(B33,Startlist!B:H,4,FALSE))</f>
        <v>Henri Franke / Arvo Liimann</v>
      </c>
      <c r="F33" s="131" t="str">
        <f>VLOOKUP(B33,Startlist!B:F,5,FALSE)</f>
        <v>EST</v>
      </c>
      <c r="G33" s="130" t="str">
        <f>VLOOKUP(B33,Startlist!B:H,7,FALSE)</f>
        <v>Subaru Impreza</v>
      </c>
      <c r="H33" s="130" t="str">
        <f>VLOOKUP(B33,Startlist!B:H,6,FALSE)</f>
        <v>CUEKS RACING</v>
      </c>
      <c r="I33" s="132" t="str">
        <f>IF(VLOOKUP(B33,Results!B:P,15,FALSE)="","Retired",VLOOKUP(B33,Results!B:P,15,FALSE))</f>
        <v> 1:15.14,6</v>
      </c>
      <c r="J33" s="277"/>
    </row>
    <row r="34" spans="1:10" ht="15" customHeight="1">
      <c r="A34" s="128">
        <f t="shared" si="0"/>
        <v>27</v>
      </c>
      <c r="B34" s="220">
        <v>45</v>
      </c>
      <c r="C34" s="129" t="str">
        <f>IF(VLOOKUP($B34,'Champ Classes'!$A:$E,2,FALSE)="","",VLOOKUP($B34,'Champ Classes'!$A:$E,2,FALSE))</f>
        <v>EMV 1</v>
      </c>
      <c r="D34" s="129" t="str">
        <f>IF(VLOOKUP($B34,'Champ Classes'!$A:$E,3,FALSE)="","",VLOOKUP($B34,'Champ Classes'!$A:$E,3,FALSE))</f>
        <v>EMV 4</v>
      </c>
      <c r="E34" s="130" t="str">
        <f>CONCATENATE(VLOOKUP(B34,Startlist!B:H,3,FALSE)," / ",VLOOKUP(B34,Startlist!B:H,4,FALSE))</f>
        <v>Kari Peura / Jari Jaakola</v>
      </c>
      <c r="F34" s="131" t="str">
        <f>VLOOKUP(B34,Startlist!B:F,5,FALSE)</f>
        <v>FIN</v>
      </c>
      <c r="G34" s="130" t="str">
        <f>VLOOKUP(B34,Startlist!B:H,7,FALSE)</f>
        <v>Mitsubishi Lancer Evo</v>
      </c>
      <c r="H34" s="130" t="str">
        <f>VLOOKUP(B34,Startlist!B:H,6,FALSE)</f>
        <v>KARI PEURA</v>
      </c>
      <c r="I34" s="132" t="str">
        <f>IF(VLOOKUP(B34,Results!B:P,15,FALSE)="","Retired",VLOOKUP(B34,Results!B:P,15,FALSE))</f>
        <v> 1:15.52,4</v>
      </c>
      <c r="J34" s="277"/>
    </row>
    <row r="35" spans="1:10" ht="15" customHeight="1">
      <c r="A35" s="128">
        <f t="shared" si="0"/>
        <v>28</v>
      </c>
      <c r="B35" s="220">
        <v>86</v>
      </c>
      <c r="C35" s="129" t="str">
        <f>IF(VLOOKUP($B35,'Champ Classes'!$A:$E,2,FALSE)="","",VLOOKUP($B35,'Champ Classes'!$A:$E,2,FALSE))</f>
        <v>EMV 2</v>
      </c>
      <c r="D35" s="129" t="str">
        <f>IF(VLOOKUP($B35,'Champ Classes'!$A:$E,3,FALSE)="","",VLOOKUP($B35,'Champ Classes'!$A:$E,3,FALSE))</f>
        <v>EMV 7</v>
      </c>
      <c r="E35" s="130" t="str">
        <f>CONCATENATE(VLOOKUP(B35,Startlist!B:H,3,FALSE)," / ",VLOOKUP(B35,Startlist!B:H,4,FALSE))</f>
        <v>Karl Jalakas / Martin Moondu</v>
      </c>
      <c r="F35" s="131" t="str">
        <f>VLOOKUP(B35,Startlist!B:F,5,FALSE)</f>
        <v>EST</v>
      </c>
      <c r="G35" s="130" t="str">
        <f>VLOOKUP(B35,Startlist!B:H,7,FALSE)</f>
        <v>BMW M3</v>
      </c>
      <c r="H35" s="130" t="str">
        <f>VLOOKUP(B35,Startlist!B:H,6,FALSE)</f>
        <v>PIHTLA RT</v>
      </c>
      <c r="I35" s="132" t="str">
        <f>IF(VLOOKUP(B35,Results!B:P,15,FALSE)="","Retired",VLOOKUP(B35,Results!B:P,15,FALSE))</f>
        <v> 1:16.01,6</v>
      </c>
      <c r="J35" s="277"/>
    </row>
    <row r="36" spans="1:10" ht="15" customHeight="1">
      <c r="A36" s="128">
        <f t="shared" si="0"/>
        <v>29</v>
      </c>
      <c r="B36" s="220">
        <v>38</v>
      </c>
      <c r="C36" s="129" t="str">
        <f>IF(VLOOKUP($B36,'Champ Classes'!$A:$E,2,FALSE)="","",VLOOKUP($B36,'Champ Classes'!$A:$E,2,FALSE))</f>
        <v>EMV 2</v>
      </c>
      <c r="D36" s="129" t="str">
        <f>IF(VLOOKUP($B36,'Champ Classes'!$A:$E,3,FALSE)="","",VLOOKUP($B36,'Champ Classes'!$A:$E,3,FALSE))</f>
        <v>EMV 8</v>
      </c>
      <c r="E36" s="130" t="str">
        <f>CONCATENATE(VLOOKUP(B36,Startlist!B:H,3,FALSE)," / ",VLOOKUP(B36,Startlist!B:H,4,FALSE))</f>
        <v>Martin Saar / Karol Pert</v>
      </c>
      <c r="F36" s="131" t="str">
        <f>VLOOKUP(B36,Startlist!B:F,5,FALSE)</f>
        <v>EST</v>
      </c>
      <c r="G36" s="130" t="str">
        <f>VLOOKUP(B36,Startlist!B:H,7,FALSE)</f>
        <v>Volkswagen Golf</v>
      </c>
      <c r="H36" s="130" t="str">
        <f>VLOOKUP(B36,Startlist!B:H,6,FALSE)</f>
        <v>KAUR MOTORSPORT</v>
      </c>
      <c r="I36" s="132" t="str">
        <f>IF(VLOOKUP(B36,Results!B:P,15,FALSE)="","Retired",VLOOKUP(B36,Results!B:P,15,FALSE))</f>
        <v> 1:16.36,4</v>
      </c>
      <c r="J36" s="277"/>
    </row>
    <row r="37" spans="1:10" ht="15" customHeight="1">
      <c r="A37" s="128">
        <f t="shared" si="0"/>
        <v>30</v>
      </c>
      <c r="B37" s="220">
        <v>17</v>
      </c>
      <c r="C37" s="129" t="str">
        <f>IF(VLOOKUP($B37,'Champ Classes'!$A:$E,2,FALSE)="","",VLOOKUP($B37,'Champ Classes'!$A:$E,2,FALSE))</f>
        <v>EMV 2</v>
      </c>
      <c r="D37" s="129" t="str">
        <f>IF(VLOOKUP($B37,'Champ Classes'!$A:$E,3,FALSE)="","",VLOOKUP($B37,'Champ Classes'!$A:$E,3,FALSE))</f>
        <v>EMV 6</v>
      </c>
      <c r="E37" s="130" t="str">
        <f>CONCATENATE(VLOOKUP(B37,Startlist!B:H,3,FALSE)," / ",VLOOKUP(B37,Startlist!B:H,4,FALSE))</f>
        <v>Janar Tänak / Silver Bakhoff</v>
      </c>
      <c r="F37" s="131" t="str">
        <f>VLOOKUP(B37,Startlist!B:F,5,FALSE)</f>
        <v>EST</v>
      </c>
      <c r="G37" s="130" t="str">
        <f>VLOOKUP(B37,Startlist!B:H,7,FALSE)</f>
        <v>Ford Fiesta R2T</v>
      </c>
      <c r="H37" s="130" t="str">
        <f>VLOOKUP(B37,Startlist!B:H,6,FALSE)</f>
        <v>OT RACING</v>
      </c>
      <c r="I37" s="132" t="str">
        <f>IF(VLOOKUP(B37,Results!B:P,15,FALSE)="","Retired",VLOOKUP(B37,Results!B:P,15,FALSE))</f>
        <v> 1:16.36,7</v>
      </c>
      <c r="J37" s="277"/>
    </row>
    <row r="38" spans="1:10" ht="15" customHeight="1">
      <c r="A38" s="128">
        <f t="shared" si="0"/>
        <v>31</v>
      </c>
      <c r="B38" s="220">
        <v>33</v>
      </c>
      <c r="C38" s="129" t="str">
        <f>IF(VLOOKUP($B38,'Champ Classes'!$A:$E,2,FALSE)="","",VLOOKUP($B38,'Champ Classes'!$A:$E,2,FALSE))</f>
        <v>EMV 1</v>
      </c>
      <c r="D38" s="129" t="str">
        <f>IF(VLOOKUP($B38,'Champ Classes'!$A:$E,3,FALSE)="","",VLOOKUP($B38,'Champ Classes'!$A:$E,3,FALSE))</f>
        <v>EMV 4</v>
      </c>
      <c r="E38" s="130" t="str">
        <f>CONCATENATE(VLOOKUP(B38,Startlist!B:H,3,FALSE)," / ",VLOOKUP(B38,Startlist!B:H,4,FALSE))</f>
        <v>Teemu Vesala / Tommi Hatakka</v>
      </c>
      <c r="F38" s="131" t="str">
        <f>VLOOKUP(B38,Startlist!B:F,5,FALSE)</f>
        <v>FIN</v>
      </c>
      <c r="G38" s="130" t="str">
        <f>VLOOKUP(B38,Startlist!B:H,7,FALSE)</f>
        <v>Mitsubishi Lancer Evo 9</v>
      </c>
      <c r="H38" s="130" t="str">
        <f>VLOOKUP(B38,Startlist!B:H,6,FALSE)</f>
        <v>DYNAMO</v>
      </c>
      <c r="I38" s="132" t="str">
        <f>IF(VLOOKUP(B38,Results!B:P,15,FALSE)="","Retired",VLOOKUP(B38,Results!B:P,15,FALSE))</f>
        <v> 1:16.37,9</v>
      </c>
      <c r="J38" s="277"/>
    </row>
    <row r="39" spans="1:10" ht="15" customHeight="1">
      <c r="A39" s="128">
        <f t="shared" si="0"/>
        <v>32</v>
      </c>
      <c r="B39" s="220">
        <v>70</v>
      </c>
      <c r="C39" s="129" t="str">
        <f>IF(VLOOKUP($B39,'Champ Classes'!$A:$E,2,FALSE)="","",VLOOKUP($B39,'Champ Classes'!$A:$E,2,FALSE))</f>
        <v>EMV 2</v>
      </c>
      <c r="D39" s="129" t="str">
        <f>IF(VLOOKUP($B39,'Champ Classes'!$A:$E,3,FALSE)="","",VLOOKUP($B39,'Champ Classes'!$A:$E,3,FALSE))</f>
        <v>EMV 9</v>
      </c>
      <c r="E39" s="130" t="str">
        <f>CONCATENATE(VLOOKUP(B39,Startlist!B:H,3,FALSE)," / ",VLOOKUP(B39,Startlist!B:H,4,FALSE))</f>
        <v>Tauri Pihlas / Ott Kiil</v>
      </c>
      <c r="F39" s="131" t="str">
        <f>VLOOKUP(B39,Startlist!B:F,5,FALSE)</f>
        <v>EST</v>
      </c>
      <c r="G39" s="130" t="str">
        <f>VLOOKUP(B39,Startlist!B:H,7,FALSE)</f>
        <v>Toyota Starlet</v>
      </c>
      <c r="H39" s="130" t="str">
        <f>VLOOKUP(B39,Startlist!B:H,6,FALSE)</f>
        <v>THULE MOTORSPORT</v>
      </c>
      <c r="I39" s="132" t="str">
        <f>IF(VLOOKUP(B39,Results!B:P,15,FALSE)="","Retired",VLOOKUP(B39,Results!B:P,15,FALSE))</f>
        <v> 1:17.05,6</v>
      </c>
      <c r="J39" s="277"/>
    </row>
    <row r="40" spans="1:10" ht="15" customHeight="1">
      <c r="A40" s="128">
        <f t="shared" si="0"/>
        <v>33</v>
      </c>
      <c r="B40" s="220">
        <v>79</v>
      </c>
      <c r="C40" s="129" t="str">
        <f>IF(VLOOKUP($B40,'Champ Classes'!$A:$E,2,FALSE)="","",VLOOKUP($B40,'Champ Classes'!$A:$E,2,FALSE))</f>
        <v>EMV 2</v>
      </c>
      <c r="D40" s="129" t="str">
        <f>IF(VLOOKUP($B40,'Champ Classes'!$A:$E,3,FALSE)="","",VLOOKUP($B40,'Champ Classes'!$A:$E,3,FALSE))</f>
        <v>EMV 9</v>
      </c>
      <c r="E40" s="130" t="str">
        <f>CONCATENATE(VLOOKUP(B40,Startlist!B:H,3,FALSE)," / ",VLOOKUP(B40,Startlist!B:H,4,FALSE))</f>
        <v>Kermo Laus / Rainer Laipaik</v>
      </c>
      <c r="F40" s="131" t="str">
        <f>VLOOKUP(B40,Startlist!B:F,5,FALSE)</f>
        <v>EST</v>
      </c>
      <c r="G40" s="130" t="str">
        <f>VLOOKUP(B40,Startlist!B:H,7,FALSE)</f>
        <v>Nissan Sunny</v>
      </c>
      <c r="H40" s="130" t="str">
        <f>VLOOKUP(B40,Startlist!B:H,6,FALSE)</f>
        <v>PIHTLA RT</v>
      </c>
      <c r="I40" s="132" t="str">
        <f>IF(VLOOKUP(B40,Results!B:P,15,FALSE)="","Retired",VLOOKUP(B40,Results!B:P,15,FALSE))</f>
        <v> 1:17.20,4</v>
      </c>
      <c r="J40" s="277"/>
    </row>
    <row r="41" spans="1:10" ht="15" customHeight="1">
      <c r="A41" s="128">
        <f t="shared" si="0"/>
        <v>34</v>
      </c>
      <c r="B41" s="220">
        <v>64</v>
      </c>
      <c r="C41" s="129" t="str">
        <f>IF(VLOOKUP($B41,'Champ Classes'!$A:$E,2,FALSE)="","",VLOOKUP($B41,'Champ Classes'!$A:$E,2,FALSE))</f>
        <v>EMV 2</v>
      </c>
      <c r="D41" s="129" t="str">
        <f>IF(VLOOKUP($B41,'Champ Classes'!$A:$E,3,FALSE)="","",VLOOKUP($B41,'Champ Classes'!$A:$E,3,FALSE))</f>
        <v>EMV 8</v>
      </c>
      <c r="E41" s="130" t="str">
        <f>CONCATENATE(VLOOKUP(B41,Startlist!B:H,3,FALSE)," / ",VLOOKUP(B41,Startlist!B:H,4,FALSE))</f>
        <v>Tommi Huhtala / Sami Sulonen</v>
      </c>
      <c r="F41" s="131" t="str">
        <f>VLOOKUP(B41,Startlist!B:F,5,FALSE)</f>
        <v>FIN</v>
      </c>
      <c r="G41" s="130" t="str">
        <f>VLOOKUP(B41,Startlist!B:H,7,FALSE)</f>
        <v>Ford Escort RS2000</v>
      </c>
      <c r="H41" s="130" t="str">
        <f>VLOOKUP(B41,Startlist!B:H,6,FALSE)</f>
        <v>TOMMI HUHTALA</v>
      </c>
      <c r="I41" s="132" t="str">
        <f>IF(VLOOKUP(B41,Results!B:P,15,FALSE)="","Retired",VLOOKUP(B41,Results!B:P,15,FALSE))</f>
        <v> 1:17.25,5</v>
      </c>
      <c r="J41" s="277"/>
    </row>
    <row r="42" spans="1:10" ht="15" customHeight="1">
      <c r="A42" s="128">
        <f t="shared" si="0"/>
        <v>35</v>
      </c>
      <c r="B42" s="220">
        <v>55</v>
      </c>
      <c r="C42" s="129" t="str">
        <f>IF(VLOOKUP($B42,'Champ Classes'!$A:$E,2,FALSE)="","",VLOOKUP($B42,'Champ Classes'!$A:$E,2,FALSE))</f>
        <v>EMV 2</v>
      </c>
      <c r="D42" s="129" t="str">
        <f>IF(VLOOKUP($B42,'Champ Classes'!$A:$E,3,FALSE)="","",VLOOKUP($B42,'Champ Classes'!$A:$E,3,FALSE))</f>
        <v>EMV 7</v>
      </c>
      <c r="E42" s="130" t="str">
        <f>CONCATENATE(VLOOKUP(B42,Startlist!B:H,3,FALSE)," / ",VLOOKUP(B42,Startlist!B:H,4,FALSE))</f>
        <v>Rene Uukareda / Jan Nōlvak</v>
      </c>
      <c r="F42" s="131" t="str">
        <f>VLOOKUP(B42,Startlist!B:F,5,FALSE)</f>
        <v>EST</v>
      </c>
      <c r="G42" s="130" t="str">
        <f>VLOOKUP(B42,Startlist!B:H,7,FALSE)</f>
        <v>BMW M3</v>
      </c>
      <c r="H42" s="130" t="str">
        <f>VLOOKUP(B42,Startlist!B:H,6,FALSE)</f>
        <v>BTR RACING</v>
      </c>
      <c r="I42" s="132" t="str">
        <f>IF(VLOOKUP(B42,Results!B:P,15,FALSE)="","Retired",VLOOKUP(B42,Results!B:P,15,FALSE))</f>
        <v> 1:17.26,0</v>
      </c>
      <c r="J42" s="277"/>
    </row>
    <row r="43" spans="1:10" ht="15" customHeight="1">
      <c r="A43" s="128">
        <f t="shared" si="0"/>
        <v>36</v>
      </c>
      <c r="B43" s="220">
        <v>76</v>
      </c>
      <c r="C43" s="129" t="str">
        <f>IF(VLOOKUP($B43,'Champ Classes'!$A:$E,2,FALSE)="","",VLOOKUP($B43,'Champ Classes'!$A:$E,2,FALSE))</f>
        <v>EMV 2</v>
      </c>
      <c r="D43" s="129" t="str">
        <f>IF(VLOOKUP($B43,'Champ Classes'!$A:$E,3,FALSE)="","",VLOOKUP($B43,'Champ Classes'!$A:$E,3,FALSE))</f>
        <v>EMV 7</v>
      </c>
      <c r="E43" s="130" t="str">
        <f>CONCATENATE(VLOOKUP(B43,Startlist!B:H,3,FALSE)," / ",VLOOKUP(B43,Startlist!B:H,4,FALSE))</f>
        <v>Daniel Ling / Madis Kümmel</v>
      </c>
      <c r="F43" s="131" t="str">
        <f>VLOOKUP(B43,Startlist!B:F,5,FALSE)</f>
        <v>EST</v>
      </c>
      <c r="G43" s="130" t="str">
        <f>VLOOKUP(B43,Startlist!B:H,7,FALSE)</f>
        <v>BMW 328</v>
      </c>
      <c r="H43" s="130" t="str">
        <f>VLOOKUP(B43,Startlist!B:H,6,FALSE)</f>
        <v>PIHTLA RT</v>
      </c>
      <c r="I43" s="132" t="str">
        <f>IF(VLOOKUP(B43,Results!B:P,15,FALSE)="","Retired",VLOOKUP(B43,Results!B:P,15,FALSE))</f>
        <v> 1:17.46,2</v>
      </c>
      <c r="J43" s="277"/>
    </row>
    <row r="44" spans="1:10" ht="15" customHeight="1">
      <c r="A44" s="128">
        <f t="shared" si="0"/>
        <v>37</v>
      </c>
      <c r="B44" s="220">
        <v>69</v>
      </c>
      <c r="C44" s="129" t="str">
        <f>IF(VLOOKUP($B44,'Champ Classes'!$A:$E,2,FALSE)="","",VLOOKUP($B44,'Champ Classes'!$A:$E,2,FALSE))</f>
        <v>EMV 2</v>
      </c>
      <c r="D44" s="129" t="str">
        <f>IF(VLOOKUP($B44,'Champ Classes'!$A:$E,3,FALSE)="","",VLOOKUP($B44,'Champ Classes'!$A:$E,3,FALSE))</f>
        <v>EMV 8</v>
      </c>
      <c r="E44" s="130" t="str">
        <f>CONCATENATE(VLOOKUP(B44,Startlist!B:H,3,FALSE)," / ",VLOOKUP(B44,Startlist!B:H,4,FALSE))</f>
        <v>Raigo Reimal / Magnus Lepp</v>
      </c>
      <c r="F44" s="131" t="str">
        <f>VLOOKUP(B44,Startlist!B:F,5,FALSE)</f>
        <v>EST</v>
      </c>
      <c r="G44" s="130" t="str">
        <f>VLOOKUP(B44,Startlist!B:H,7,FALSE)</f>
        <v>Renault Clio</v>
      </c>
      <c r="H44" s="130" t="str">
        <f>VLOOKUP(B44,Startlist!B:H,6,FALSE)</f>
        <v>THULE MOTORSPORT</v>
      </c>
      <c r="I44" s="132" t="str">
        <f>IF(VLOOKUP(B44,Results!B:P,15,FALSE)="","Retired",VLOOKUP(B44,Results!B:P,15,FALSE))</f>
        <v> 1:18.00,4</v>
      </c>
      <c r="J44" s="277"/>
    </row>
    <row r="45" spans="1:10" ht="15" customHeight="1">
      <c r="A45" s="128">
        <f t="shared" si="0"/>
        <v>38</v>
      </c>
      <c r="B45" s="220">
        <v>100</v>
      </c>
      <c r="C45" s="129" t="str">
        <f>IF(VLOOKUP($B45,'Champ Classes'!$A:$E,2,FALSE)="","",VLOOKUP($B45,'Champ Classes'!$A:$E,2,FALSE))</f>
        <v>EMV 2</v>
      </c>
      <c r="D45" s="129" t="str">
        <f>IF(VLOOKUP($B45,'Champ Classes'!$A:$E,3,FALSE)="","",VLOOKUP($B45,'Champ Classes'!$A:$E,3,FALSE))</f>
        <v>EMV 8</v>
      </c>
      <c r="E45" s="130" t="str">
        <f>CONCATENATE(VLOOKUP(B45,Startlist!B:H,3,FALSE)," / ",VLOOKUP(B45,Startlist!B:H,4,FALSE))</f>
        <v>Tomi Kunttu / Tommi Harju</v>
      </c>
      <c r="F45" s="131" t="str">
        <f>VLOOKUP(B45,Startlist!B:F,5,FALSE)</f>
        <v>FIN</v>
      </c>
      <c r="G45" s="130" t="str">
        <f>VLOOKUP(B45,Startlist!B:H,7,FALSE)</f>
        <v>Volkswagen Golf</v>
      </c>
      <c r="H45" s="130" t="str">
        <f>VLOOKUP(B45,Startlist!B:H,6,FALSE)</f>
        <v>TOMI KUNTTU</v>
      </c>
      <c r="I45" s="132" t="str">
        <f>IF(VLOOKUP(B45,Results!B:P,15,FALSE)="","Retired",VLOOKUP(B45,Results!B:P,15,FALSE))</f>
        <v> 1:18.03,7</v>
      </c>
      <c r="J45" s="277"/>
    </row>
    <row r="46" spans="1:10" ht="15" customHeight="1">
      <c r="A46" s="128">
        <f t="shared" si="0"/>
        <v>39</v>
      </c>
      <c r="B46" s="220">
        <v>89</v>
      </c>
      <c r="C46" s="129" t="str">
        <f>IF(VLOOKUP($B46,'Champ Classes'!$A:$E,2,FALSE)="","",VLOOKUP($B46,'Champ Classes'!$A:$E,2,FALSE))</f>
        <v>EMV 2</v>
      </c>
      <c r="D46" s="129" t="str">
        <f>IF(VLOOKUP($B46,'Champ Classes'!$A:$E,3,FALSE)="","",VLOOKUP($B46,'Champ Classes'!$A:$E,3,FALSE))</f>
        <v>EMV 7</v>
      </c>
      <c r="E46" s="130" t="str">
        <f>CONCATENATE(VLOOKUP(B46,Startlist!B:H,3,FALSE)," / ",VLOOKUP(B46,Startlist!B:H,4,FALSE))</f>
        <v>Justas Simaska / Gediminas Celiesius</v>
      </c>
      <c r="F46" s="131" t="str">
        <f>VLOOKUP(B46,Startlist!B:F,5,FALSE)</f>
        <v>LIT</v>
      </c>
      <c r="G46" s="130" t="str">
        <f>VLOOKUP(B46,Startlist!B:H,7,FALSE)</f>
        <v>BMW 328</v>
      </c>
      <c r="H46" s="130" t="str">
        <f>VLOOKUP(B46,Startlist!B:H,6,FALSE)</f>
        <v>JUSTAS SIMASKA</v>
      </c>
      <c r="I46" s="132" t="str">
        <f>IF(VLOOKUP(B46,Results!B:P,15,FALSE)="","Retired",VLOOKUP(B46,Results!B:P,15,FALSE))</f>
        <v> 1:18.07,2</v>
      </c>
      <c r="J46" s="277"/>
    </row>
    <row r="47" spans="1:10" ht="15" customHeight="1">
      <c r="A47" s="128">
        <f t="shared" si="0"/>
        <v>40</v>
      </c>
      <c r="B47" s="220">
        <v>37</v>
      </c>
      <c r="C47" s="129" t="str">
        <f>IF(VLOOKUP($B47,'Champ Classes'!$A:$E,2,FALSE)="","",VLOOKUP($B47,'Champ Classes'!$A:$E,2,FALSE))</f>
        <v>EMV 1</v>
      </c>
      <c r="D47" s="129" t="str">
        <f>IF(VLOOKUP($B47,'Champ Classes'!$A:$E,3,FALSE)="","",VLOOKUP($B47,'Champ Classes'!$A:$E,3,FALSE))</f>
        <v>EMV 4</v>
      </c>
      <c r="E47" s="130" t="str">
        <f>CONCATENATE(VLOOKUP(B47,Startlist!B:H,3,FALSE)," / ",VLOOKUP(B47,Startlist!B:H,4,FALSE))</f>
        <v>Henry Ots / Margus Laasik</v>
      </c>
      <c r="F47" s="131" t="str">
        <f>VLOOKUP(B47,Startlist!B:F,5,FALSE)</f>
        <v>EST</v>
      </c>
      <c r="G47" s="130" t="str">
        <f>VLOOKUP(B47,Startlist!B:H,7,FALSE)</f>
        <v>Mitsubishi Lancer Evo</v>
      </c>
      <c r="H47" s="130" t="str">
        <f>VLOOKUP(B47,Startlist!B:H,6,FALSE)</f>
        <v>OT RACING</v>
      </c>
      <c r="I47" s="132" t="str">
        <f>IF(VLOOKUP(B47,Results!B:P,15,FALSE)="","Retired",VLOOKUP(B47,Results!B:P,15,FALSE))</f>
        <v> 1:18.16,6</v>
      </c>
      <c r="J47" s="277"/>
    </row>
    <row r="48" spans="1:10" ht="15" customHeight="1">
      <c r="A48" s="128">
        <f t="shared" si="0"/>
        <v>41</v>
      </c>
      <c r="B48" s="220">
        <v>58</v>
      </c>
      <c r="C48" s="129" t="str">
        <f>IF(VLOOKUP($B48,'Champ Classes'!$A:$E,2,FALSE)="","",VLOOKUP($B48,'Champ Classes'!$A:$E,2,FALSE))</f>
        <v>EMV 2</v>
      </c>
      <c r="D48" s="129" t="str">
        <f>IF(VLOOKUP($B48,'Champ Classes'!$A:$E,3,FALSE)="","",VLOOKUP($B48,'Champ Classes'!$A:$E,3,FALSE))</f>
        <v>EMV 9</v>
      </c>
      <c r="E48" s="130" t="str">
        <f>CONCATENATE(VLOOKUP(B48,Startlist!B:H,3,FALSE)," / ",VLOOKUP(B48,Startlist!B:H,4,FALSE))</f>
        <v>Raido Laulik / Tōnis Viidas</v>
      </c>
      <c r="F48" s="131" t="str">
        <f>VLOOKUP(B48,Startlist!B:F,5,FALSE)</f>
        <v>EST</v>
      </c>
      <c r="G48" s="130" t="str">
        <f>VLOOKUP(B48,Startlist!B:H,7,FALSE)</f>
        <v>Nissan Sunny</v>
      </c>
      <c r="H48" s="130" t="str">
        <f>VLOOKUP(B48,Startlist!B:H,6,FALSE)</f>
        <v>LAITSERALLYPARK</v>
      </c>
      <c r="I48" s="132" t="str">
        <f>IF(VLOOKUP(B48,Results!B:P,15,FALSE)="","Retired",VLOOKUP(B48,Results!B:P,15,FALSE))</f>
        <v> 1:18.24,5</v>
      </c>
      <c r="J48" s="277"/>
    </row>
    <row r="49" spans="1:10" ht="15" customHeight="1">
      <c r="A49" s="128">
        <f t="shared" si="0"/>
        <v>42</v>
      </c>
      <c r="B49" s="220">
        <v>115</v>
      </c>
      <c r="C49" s="129" t="str">
        <f>IF(VLOOKUP($B49,'Champ Classes'!$A:$E,2,FALSE)="","",VLOOKUP($B49,'Champ Classes'!$A:$E,2,FALSE))</f>
        <v>EMV 2</v>
      </c>
      <c r="D49" s="129" t="str">
        <f>IF(VLOOKUP($B49,'Champ Classes'!$A:$E,3,FALSE)="","",VLOOKUP($B49,'Champ Classes'!$A:$E,3,FALSE))</f>
        <v>EMV 7</v>
      </c>
      <c r="E49" s="130" t="str">
        <f>CONCATENATE(VLOOKUP(B49,Startlist!B:H,3,FALSE)," / ",VLOOKUP(B49,Startlist!B:H,4,FALSE))</f>
        <v>Timo Markkanen / Veikko Kanninen</v>
      </c>
      <c r="F49" s="131" t="str">
        <f>VLOOKUP(B49,Startlist!B:F,5,FALSE)</f>
        <v>FIN</v>
      </c>
      <c r="G49" s="130" t="str">
        <f>VLOOKUP(B49,Startlist!B:H,7,FALSE)</f>
        <v>BMW Compact E36</v>
      </c>
      <c r="H49" s="130" t="str">
        <f>VLOOKUP(B49,Startlist!B:H,6,FALSE)</f>
        <v>TIMO MARKKANEN</v>
      </c>
      <c r="I49" s="132" t="str">
        <f>IF(VLOOKUP(B49,Results!B:P,15,FALSE)="","Retired",VLOOKUP(B49,Results!B:P,15,FALSE))</f>
        <v> 1:18.24,9</v>
      </c>
      <c r="J49" s="277"/>
    </row>
    <row r="50" spans="1:10" ht="15" customHeight="1">
      <c r="A50" s="128">
        <f t="shared" si="0"/>
        <v>43</v>
      </c>
      <c r="B50" s="220">
        <v>82</v>
      </c>
      <c r="C50" s="129" t="str">
        <f>IF(VLOOKUP($B50,'Champ Classes'!$A:$E,2,FALSE)="","",VLOOKUP($B50,'Champ Classes'!$A:$E,2,FALSE))</f>
        <v>EMV 1</v>
      </c>
      <c r="D50" s="129" t="str">
        <f>IF(VLOOKUP($B50,'Champ Classes'!$A:$E,3,FALSE)="","",VLOOKUP($B50,'Champ Classes'!$A:$E,3,FALSE))</f>
        <v>EMV 4</v>
      </c>
      <c r="E50" s="130" t="str">
        <f>CONCATENATE(VLOOKUP(B50,Startlist!B:H,3,FALSE)," / ",VLOOKUP(B50,Startlist!B:H,4,FALSE))</f>
        <v>Margus Reek / Geito Reek</v>
      </c>
      <c r="F50" s="131" t="str">
        <f>VLOOKUP(B50,Startlist!B:F,5,FALSE)</f>
        <v>EST</v>
      </c>
      <c r="G50" s="130" t="str">
        <f>VLOOKUP(B50,Startlist!B:H,7,FALSE)</f>
        <v>Mitsubishi Lancer Evo</v>
      </c>
      <c r="H50" s="130" t="str">
        <f>VLOOKUP(B50,Startlist!B:H,6,FALSE)</f>
        <v>THULE MOTORSPORT</v>
      </c>
      <c r="I50" s="132" t="str">
        <f>IF(VLOOKUP(B50,Results!B:P,15,FALSE)="","Retired",VLOOKUP(B50,Results!B:P,15,FALSE))</f>
        <v> 1:18.45,2</v>
      </c>
      <c r="J50" s="277"/>
    </row>
    <row r="51" spans="1:10" ht="15" customHeight="1">
      <c r="A51" s="128">
        <f t="shared" si="0"/>
        <v>44</v>
      </c>
      <c r="B51" s="220">
        <v>56</v>
      </c>
      <c r="C51" s="129" t="str">
        <f>IF(VLOOKUP($B51,'Champ Classes'!$A:$E,2,FALSE)="","",VLOOKUP($B51,'Champ Classes'!$A:$E,2,FALSE))</f>
        <v>EMV 2</v>
      </c>
      <c r="D51" s="129" t="str">
        <f>IF(VLOOKUP($B51,'Champ Classes'!$A:$E,3,FALSE)="","",VLOOKUP($B51,'Champ Classes'!$A:$E,3,FALSE))</f>
        <v>EMV 9</v>
      </c>
      <c r="E51" s="130" t="str">
        <f>CONCATENATE(VLOOKUP(B51,Startlist!B:H,3,FALSE)," / ",VLOOKUP(B51,Startlist!B:H,4,FALSE))</f>
        <v>Ivo Kilpis / Artis Cerins</v>
      </c>
      <c r="F51" s="131" t="str">
        <f>VLOOKUP(B51,Startlist!B:F,5,FALSE)</f>
        <v>LAT</v>
      </c>
      <c r="G51" s="130" t="str">
        <f>VLOOKUP(B51,Startlist!B:H,7,FALSE)</f>
        <v>VAZ 2105</v>
      </c>
      <c r="H51" s="130" t="str">
        <f>VLOOKUP(B51,Startlist!B:H,6,FALSE)</f>
        <v>ARTIS CERINS</v>
      </c>
      <c r="I51" s="132" t="str">
        <f>IF(VLOOKUP(B51,Results!B:P,15,FALSE)="","Retired",VLOOKUP(B51,Results!B:P,15,FALSE))</f>
        <v> 1:19.23,8</v>
      </c>
      <c r="J51" s="277"/>
    </row>
    <row r="52" spans="1:10" ht="15" customHeight="1">
      <c r="A52" s="128">
        <f t="shared" si="0"/>
        <v>45</v>
      </c>
      <c r="B52" s="220">
        <v>65</v>
      </c>
      <c r="C52" s="129" t="str">
        <f>IF(VLOOKUP($B52,'Champ Classes'!$A:$E,2,FALSE)="","",VLOOKUP($B52,'Champ Classes'!$A:$E,2,FALSE))</f>
        <v>EMV 2</v>
      </c>
      <c r="D52" s="129" t="str">
        <f>IF(VLOOKUP($B52,'Champ Classes'!$A:$E,3,FALSE)="","",VLOOKUP($B52,'Champ Classes'!$A:$E,3,FALSE))</f>
        <v>EMV 8</v>
      </c>
      <c r="E52" s="130" t="str">
        <f>CONCATENATE(VLOOKUP(B52,Startlist!B:H,3,FALSE)," / ",VLOOKUP(B52,Startlist!B:H,4,FALSE))</f>
        <v>Rando Turja / Ivar Turja</v>
      </c>
      <c r="F52" s="131" t="str">
        <f>VLOOKUP(B52,Startlist!B:F,5,FALSE)</f>
        <v>EST</v>
      </c>
      <c r="G52" s="130" t="str">
        <f>VLOOKUP(B52,Startlist!B:H,7,FALSE)</f>
        <v>LADA VFTS</v>
      </c>
      <c r="H52" s="130" t="str">
        <f>VLOOKUP(B52,Startlist!B:H,6,FALSE)</f>
        <v>THULE MOTORSPORT</v>
      </c>
      <c r="I52" s="132" t="str">
        <f>IF(VLOOKUP(B52,Results!B:P,15,FALSE)="","Retired",VLOOKUP(B52,Results!B:P,15,FALSE))</f>
        <v> 1:19.59,5</v>
      </c>
      <c r="J52" s="277"/>
    </row>
    <row r="53" spans="1:10" ht="15" customHeight="1">
      <c r="A53" s="128">
        <f t="shared" si="0"/>
        <v>46</v>
      </c>
      <c r="B53" s="220">
        <v>49</v>
      </c>
      <c r="C53" s="129" t="str">
        <f>IF(VLOOKUP($B53,'Champ Classes'!$A:$E,2,FALSE)="","",VLOOKUP($B53,'Champ Classes'!$A:$E,2,FALSE))</f>
        <v>EMV 1</v>
      </c>
      <c r="D53" s="129" t="str">
        <f>IF(VLOOKUP($B53,'Champ Classes'!$A:$E,3,FALSE)="","",VLOOKUP($B53,'Champ Classes'!$A:$E,3,FALSE))</f>
        <v>EMV 1</v>
      </c>
      <c r="E53" s="130" t="str">
        <f>CONCATENATE(VLOOKUP(B53,Startlist!B:H,3,FALSE)," / ",VLOOKUP(B53,Startlist!B:H,4,FALSE))</f>
        <v>Petteri Salminen / Toni Lukander</v>
      </c>
      <c r="F53" s="131" t="str">
        <f>VLOOKUP(B53,Startlist!B:F,5,FALSE)</f>
        <v>FIN</v>
      </c>
      <c r="G53" s="130" t="str">
        <f>VLOOKUP(B53,Startlist!B:H,7,FALSE)</f>
        <v>Mitsubishi Lancer Evo 9</v>
      </c>
      <c r="H53" s="130" t="str">
        <f>VLOOKUP(B53,Startlist!B:H,6,FALSE)</f>
        <v>DYNAMO</v>
      </c>
      <c r="I53" s="132" t="str">
        <f>IF(VLOOKUP(B53,Results!B:P,15,FALSE)="","Retired",VLOOKUP(B53,Results!B:P,15,FALSE))</f>
        <v> 1:20.08,9</v>
      </c>
      <c r="J53" s="277"/>
    </row>
    <row r="54" spans="1:10" ht="15" customHeight="1">
      <c r="A54" s="128">
        <f t="shared" si="0"/>
        <v>47</v>
      </c>
      <c r="B54" s="220">
        <v>52</v>
      </c>
      <c r="C54" s="129" t="str">
        <f>IF(VLOOKUP($B54,'Champ Classes'!$A:$E,2,FALSE)="","",VLOOKUP($B54,'Champ Classes'!$A:$E,2,FALSE))</f>
        <v>EMV 2</v>
      </c>
      <c r="D54" s="129" t="str">
        <f>IF(VLOOKUP($B54,'Champ Classes'!$A:$E,3,FALSE)="","",VLOOKUP($B54,'Champ Classes'!$A:$E,3,FALSE))</f>
        <v>EMV 5</v>
      </c>
      <c r="E54" s="130" t="str">
        <f>CONCATENATE(VLOOKUP(B54,Startlist!B:H,3,FALSE)," / ",VLOOKUP(B54,Startlist!B:H,4,FALSE))</f>
        <v>Karmo Karelson / Tanel Kasesalu</v>
      </c>
      <c r="F54" s="131" t="str">
        <f>VLOOKUP(B54,Startlist!B:F,5,FALSE)</f>
        <v>EST</v>
      </c>
      <c r="G54" s="130" t="str">
        <f>VLOOKUP(B54,Startlist!B:H,7,FALSE)</f>
        <v>Honda Civic Type-R</v>
      </c>
      <c r="H54" s="130" t="str">
        <f>VLOOKUP(B54,Startlist!B:H,6,FALSE)</f>
        <v>KAUR MOTORSPORT</v>
      </c>
      <c r="I54" s="132" t="str">
        <f>IF(VLOOKUP(B54,Results!B:P,15,FALSE)="","Retired",VLOOKUP(B54,Results!B:P,15,FALSE))</f>
        <v> 1:20.25,3</v>
      </c>
      <c r="J54" s="277"/>
    </row>
    <row r="55" spans="1:10" ht="15" customHeight="1">
      <c r="A55" s="128">
        <f t="shared" si="0"/>
        <v>48</v>
      </c>
      <c r="B55" s="220">
        <v>112</v>
      </c>
      <c r="C55" s="129" t="str">
        <f>IF(VLOOKUP($B55,'Champ Classes'!$A:$E,2,FALSE)="","",VLOOKUP($B55,'Champ Classes'!$A:$E,2,FALSE))</f>
        <v>EMV 2</v>
      </c>
      <c r="D55" s="129" t="str">
        <f>IF(VLOOKUP($B55,'Champ Classes'!$A:$E,3,FALSE)="","",VLOOKUP($B55,'Champ Classes'!$A:$E,3,FALSE))</f>
        <v>EMV 9</v>
      </c>
      <c r="E55" s="130" t="str">
        <f>CONCATENATE(VLOOKUP(B55,Startlist!B:H,3,FALSE)," / ",VLOOKUP(B55,Startlist!B:H,4,FALSE))</f>
        <v>Kristo Laadre / Andres Lichtfeldt</v>
      </c>
      <c r="F55" s="131" t="str">
        <f>VLOOKUP(B55,Startlist!B:F,5,FALSE)</f>
        <v>EST</v>
      </c>
      <c r="G55" s="130" t="str">
        <f>VLOOKUP(B55,Startlist!B:H,7,FALSE)</f>
        <v>Toyota Starlet</v>
      </c>
      <c r="H55" s="130" t="str">
        <f>VLOOKUP(B55,Startlist!B:H,6,FALSE)</f>
        <v>THULE MOTORSPORT</v>
      </c>
      <c r="I55" s="132" t="str">
        <f>IF(VLOOKUP(B55,Results!B:P,15,FALSE)="","Retired",VLOOKUP(B55,Results!B:P,15,FALSE))</f>
        <v> 1:21.02,0</v>
      </c>
      <c r="J55" s="277"/>
    </row>
    <row r="56" spans="1:10" ht="15" customHeight="1">
      <c r="A56" s="128">
        <f t="shared" si="0"/>
        <v>49</v>
      </c>
      <c r="B56" s="220">
        <v>109</v>
      </c>
      <c r="C56" s="129" t="str">
        <f>IF(VLOOKUP($B56,'Champ Classes'!$A:$E,2,FALSE)="","",VLOOKUP($B56,'Champ Classes'!$A:$E,2,FALSE))</f>
        <v>EMV 2</v>
      </c>
      <c r="D56" s="129" t="str">
        <f>IF(VLOOKUP($B56,'Champ Classes'!$A:$E,3,FALSE)="","",VLOOKUP($B56,'Champ Classes'!$A:$E,3,FALSE))</f>
        <v>EMV 7</v>
      </c>
      <c r="E56" s="130" t="str">
        <f>CONCATENATE(VLOOKUP(B56,Startlist!B:H,3,FALSE)," / ",VLOOKUP(B56,Startlist!B:H,4,FALSE))</f>
        <v>Kasper Koosa / Tarvi Trees</v>
      </c>
      <c r="F56" s="131" t="str">
        <f>VLOOKUP(B56,Startlist!B:F,5,FALSE)</f>
        <v>EST</v>
      </c>
      <c r="G56" s="130" t="str">
        <f>VLOOKUP(B56,Startlist!B:H,7,FALSE)</f>
        <v>BMW 318</v>
      </c>
      <c r="H56" s="130" t="str">
        <f>VLOOKUP(B56,Startlist!B:H,6,FALSE)</f>
        <v>TIKKRI MOTORSPORT</v>
      </c>
      <c r="I56" s="132" t="str">
        <f>IF(VLOOKUP(B56,Results!B:P,15,FALSE)="","Retired",VLOOKUP(B56,Results!B:P,15,FALSE))</f>
        <v> 1:21.50,1</v>
      </c>
      <c r="J56" s="277"/>
    </row>
    <row r="57" spans="1:10" ht="15" customHeight="1">
      <c r="A57" s="128">
        <f t="shared" si="0"/>
        <v>50</v>
      </c>
      <c r="B57" s="220">
        <v>81</v>
      </c>
      <c r="C57" s="129" t="str">
        <f>IF(VLOOKUP($B57,'Champ Classes'!$A:$E,2,FALSE)="","",VLOOKUP($B57,'Champ Classes'!$A:$E,2,FALSE))</f>
        <v>EMV 1</v>
      </c>
      <c r="D57" s="129" t="str">
        <f>IF(VLOOKUP($B57,'Champ Classes'!$A:$E,3,FALSE)="","",VLOOKUP($B57,'Champ Classes'!$A:$E,3,FALSE))</f>
        <v>EMV 4</v>
      </c>
      <c r="E57" s="130" t="str">
        <f>CONCATENATE(VLOOKUP(B57,Startlist!B:H,3,FALSE)," / ",VLOOKUP(B57,Startlist!B:H,4,FALSE))</f>
        <v>Ari Sorsa / Janina Sorsa</v>
      </c>
      <c r="F57" s="131" t="str">
        <f>VLOOKUP(B57,Startlist!B:F,5,FALSE)</f>
        <v>FIN</v>
      </c>
      <c r="G57" s="130" t="str">
        <f>VLOOKUP(B57,Startlist!B:H,7,FALSE)</f>
        <v>Mitsubishi Lancer Evo</v>
      </c>
      <c r="H57" s="130" t="str">
        <f>VLOOKUP(B57,Startlist!B:H,6,FALSE)</f>
        <v>DYNAMO</v>
      </c>
      <c r="I57" s="132" t="str">
        <f>IF(VLOOKUP(B57,Results!B:P,15,FALSE)="","Retired",VLOOKUP(B57,Results!B:P,15,FALSE))</f>
        <v> 1:22.22,8</v>
      </c>
      <c r="J57" s="277"/>
    </row>
    <row r="58" spans="1:10" ht="15" customHeight="1">
      <c r="A58" s="128">
        <f t="shared" si="0"/>
        <v>51</v>
      </c>
      <c r="B58" s="220">
        <v>99</v>
      </c>
      <c r="C58" s="129" t="str">
        <f>IF(VLOOKUP($B58,'Champ Classes'!$A:$E,2,FALSE)="","",VLOOKUP($B58,'Champ Classes'!$A:$E,2,FALSE))</f>
        <v>EMV 2</v>
      </c>
      <c r="D58" s="129" t="str">
        <f>IF(VLOOKUP($B58,'Champ Classes'!$A:$E,3,FALSE)="","",VLOOKUP($B58,'Champ Classes'!$A:$E,3,FALSE))</f>
        <v>EMV 7</v>
      </c>
      <c r="E58" s="130" t="str">
        <f>CONCATENATE(VLOOKUP(B58,Startlist!B:H,3,FALSE)," / ",VLOOKUP(B58,Startlist!B:H,4,FALSE))</f>
        <v>Ilkka Saarikoski / Juhani Koski</v>
      </c>
      <c r="F58" s="131" t="str">
        <f>VLOOKUP(B58,Startlist!B:F,5,FALSE)</f>
        <v>FIN</v>
      </c>
      <c r="G58" s="130" t="str">
        <f>VLOOKUP(B58,Startlist!B:H,7,FALSE)</f>
        <v>BMW M3</v>
      </c>
      <c r="H58" s="130" t="str">
        <f>VLOOKUP(B58,Startlist!B:H,6,FALSE)</f>
        <v>ILKKA SAARIKOSKI</v>
      </c>
      <c r="I58" s="132" t="str">
        <f>IF(VLOOKUP(B58,Results!B:P,15,FALSE)="","Retired",VLOOKUP(B58,Results!B:P,15,FALSE))</f>
        <v> 1:23.10,8</v>
      </c>
      <c r="J58" s="277"/>
    </row>
    <row r="59" spans="1:10" ht="15" customHeight="1">
      <c r="A59" s="128">
        <f aca="true" t="shared" si="1" ref="A59:A80">A58+1</f>
        <v>52</v>
      </c>
      <c r="B59" s="220">
        <v>94</v>
      </c>
      <c r="C59" s="129" t="str">
        <f>IF(VLOOKUP($B59,'Champ Classes'!$A:$E,2,FALSE)="","",VLOOKUP($B59,'Champ Classes'!$A:$E,2,FALSE))</f>
        <v>EMV 2</v>
      </c>
      <c r="D59" s="129" t="str">
        <f>IF(VLOOKUP($B59,'Champ Classes'!$A:$E,3,FALSE)="","",VLOOKUP($B59,'Champ Classes'!$A:$E,3,FALSE))</f>
        <v>EMV 9</v>
      </c>
      <c r="E59" s="130" t="str">
        <f>CONCATENATE(VLOOKUP(B59,Startlist!B:H,3,FALSE)," / ",VLOOKUP(B59,Startlist!B:H,4,FALSE))</f>
        <v>Lauri Peegel / Anti Eelmets</v>
      </c>
      <c r="F59" s="131" t="str">
        <f>VLOOKUP(B59,Startlist!B:F,5,FALSE)</f>
        <v>EST</v>
      </c>
      <c r="G59" s="130" t="str">
        <f>VLOOKUP(B59,Startlist!B:H,7,FALSE)</f>
        <v>Honda Civic</v>
      </c>
      <c r="H59" s="130" t="str">
        <f>VLOOKUP(B59,Startlist!B:H,6,FALSE)</f>
        <v>PIHTLA RT</v>
      </c>
      <c r="I59" s="132" t="str">
        <f>IF(VLOOKUP(B59,Results!B:P,15,FALSE)="","Retired",VLOOKUP(B59,Results!B:P,15,FALSE))</f>
        <v> 1:25.42,5</v>
      </c>
      <c r="J59" s="277"/>
    </row>
    <row r="60" spans="1:10" ht="15" customHeight="1">
      <c r="A60" s="128">
        <f t="shared" si="1"/>
        <v>53</v>
      </c>
      <c r="B60" s="220">
        <v>26</v>
      </c>
      <c r="C60" s="129" t="str">
        <f>IF(VLOOKUP($B60,'Champ Classes'!$A:$E,2,FALSE)="","",VLOOKUP($B60,'Champ Classes'!$A:$E,2,FALSE))</f>
        <v>EMV 2</v>
      </c>
      <c r="D60" s="129" t="str">
        <f>IF(VLOOKUP($B60,'Champ Classes'!$A:$E,3,FALSE)="","",VLOOKUP($B60,'Champ Classes'!$A:$E,3,FALSE))</f>
        <v>EMV 7</v>
      </c>
      <c r="E60" s="130" t="str">
        <f>CONCATENATE(VLOOKUP(B60,Startlist!B:H,3,FALSE)," / ",VLOOKUP(B60,Startlist!B:H,4,FALSE))</f>
        <v>Raiko Aru / Veiko Kullamäe</v>
      </c>
      <c r="F60" s="131" t="str">
        <f>VLOOKUP(B60,Startlist!B:F,5,FALSE)</f>
        <v>EST</v>
      </c>
      <c r="G60" s="130" t="str">
        <f>VLOOKUP(B60,Startlist!B:H,7,FALSE)</f>
        <v>BMW M3</v>
      </c>
      <c r="H60" s="130" t="str">
        <f>VLOOKUP(B60,Startlist!B:H,6,FALSE)</f>
        <v>KAUR MOTORSPORT</v>
      </c>
      <c r="I60" s="132" t="str">
        <f>IF(VLOOKUP(B60,Results!B:P,15,FALSE)="","Retired",VLOOKUP(B60,Results!B:P,15,FALSE))</f>
        <v> 1:26.11,5</v>
      </c>
      <c r="J60" s="277"/>
    </row>
    <row r="61" spans="1:10" ht="15" customHeight="1">
      <c r="A61" s="128">
        <f t="shared" si="1"/>
        <v>54</v>
      </c>
      <c r="B61" s="220">
        <v>116</v>
      </c>
      <c r="C61" s="129" t="str">
        <f>IF(VLOOKUP($B61,'Champ Classes'!$A:$E,2,FALSE)="","",VLOOKUP($B61,'Champ Classes'!$A:$E,2,FALSE))</f>
        <v>EMV 2</v>
      </c>
      <c r="D61" s="129" t="str">
        <f>IF(VLOOKUP($B61,'Champ Classes'!$A:$E,3,FALSE)="","",VLOOKUP($B61,'Champ Classes'!$A:$E,3,FALSE))</f>
        <v>EMV 9</v>
      </c>
      <c r="E61" s="130" t="str">
        <f>CONCATENATE(VLOOKUP(B61,Startlist!B:H,3,FALSE)," / ",VLOOKUP(B61,Startlist!B:H,4,FALSE))</f>
        <v>Asso Ojandu / Rainis Raidma</v>
      </c>
      <c r="F61" s="131" t="str">
        <f>VLOOKUP(B61,Startlist!B:F,5,FALSE)</f>
        <v>EST</v>
      </c>
      <c r="G61" s="130" t="str">
        <f>VLOOKUP(B61,Startlist!B:H,7,FALSE)</f>
        <v>Suzuki Baleno</v>
      </c>
      <c r="H61" s="130" t="str">
        <f>VLOOKUP(B61,Startlist!B:H,6,FALSE)</f>
        <v>ERKI SPORT</v>
      </c>
      <c r="I61" s="132" t="str">
        <f>IF(VLOOKUP(B61,Results!B:P,15,FALSE)="","Retired",VLOOKUP(B61,Results!B:P,15,FALSE))</f>
        <v> 1:26.37,9</v>
      </c>
      <c r="J61" s="277"/>
    </row>
    <row r="62" spans="1:10" ht="15" customHeight="1">
      <c r="A62" s="128">
        <f t="shared" si="1"/>
        <v>55</v>
      </c>
      <c r="B62" s="220">
        <v>95</v>
      </c>
      <c r="C62" s="129" t="str">
        <f>IF(VLOOKUP($B62,'Champ Classes'!$A:$E,2,FALSE)="","",VLOOKUP($B62,'Champ Classes'!$A:$E,2,FALSE))</f>
        <v>EMV 2</v>
      </c>
      <c r="D62" s="129" t="str">
        <f>IF(VLOOKUP($B62,'Champ Classes'!$A:$E,3,FALSE)="","",VLOOKUP($B62,'Champ Classes'!$A:$E,3,FALSE))</f>
        <v>EMV 5</v>
      </c>
      <c r="E62" s="130" t="str">
        <f>CONCATENATE(VLOOKUP(B62,Startlist!B:H,3,FALSE)," / ",VLOOKUP(B62,Startlist!B:H,4,FALSE))</f>
        <v>Janno Pagar / Igor Traut</v>
      </c>
      <c r="F62" s="131" t="str">
        <f>VLOOKUP(B62,Startlist!B:F,5,FALSE)</f>
        <v>EST</v>
      </c>
      <c r="G62" s="130" t="str">
        <f>VLOOKUP(B62,Startlist!B:H,7,FALSE)</f>
        <v>Honda Civic Type-R</v>
      </c>
      <c r="H62" s="130" t="str">
        <f>VLOOKUP(B62,Startlist!B:H,6,FALSE)</f>
        <v>KAUR MOTORSPORT</v>
      </c>
      <c r="I62" s="132" t="str">
        <f>IF(VLOOKUP(B62,Results!B:P,15,FALSE)="","Retired",VLOOKUP(B62,Results!B:P,15,FALSE))</f>
        <v> 1:27.00,8</v>
      </c>
      <c r="J62" s="277"/>
    </row>
    <row r="63" spans="1:10" ht="15" customHeight="1">
      <c r="A63" s="128">
        <f t="shared" si="1"/>
        <v>56</v>
      </c>
      <c r="B63" s="220">
        <v>51</v>
      </c>
      <c r="C63" s="129" t="str">
        <f>IF(VLOOKUP($B63,'Champ Classes'!$A:$E,2,FALSE)="","",VLOOKUP($B63,'Champ Classes'!$A:$E,2,FALSE))</f>
        <v>EMV 1</v>
      </c>
      <c r="D63" s="129" t="str">
        <f>IF(VLOOKUP($B63,'Champ Classes'!$A:$E,3,FALSE)="","",VLOOKUP($B63,'Champ Classes'!$A:$E,3,FALSE))</f>
        <v>EMV 4</v>
      </c>
      <c r="E63" s="130" t="str">
        <f>CONCATENATE(VLOOKUP(B63,Startlist!B:H,3,FALSE)," / ",VLOOKUP(B63,Startlist!B:H,4,FALSE))</f>
        <v>Teijo Lahti / Jaakko Tapper</v>
      </c>
      <c r="F63" s="131" t="str">
        <f>VLOOKUP(B63,Startlist!B:F,5,FALSE)</f>
        <v>FIN</v>
      </c>
      <c r="G63" s="130" t="str">
        <f>VLOOKUP(B63,Startlist!B:H,7,FALSE)</f>
        <v>Subaru Impreza WRX STI</v>
      </c>
      <c r="H63" s="130" t="str">
        <f>VLOOKUP(B63,Startlist!B:H,6,FALSE)</f>
        <v>GG TURBO FORD JUNIOR RALLY TEAM</v>
      </c>
      <c r="I63" s="132" t="str">
        <f>IF(VLOOKUP(B63,Results!B:P,15,FALSE)="","Retired",VLOOKUP(B63,Results!B:P,15,FALSE))</f>
        <v> 1:28.14,3</v>
      </c>
      <c r="J63" s="277"/>
    </row>
    <row r="64" spans="1:10" ht="15" customHeight="1">
      <c r="A64" s="128">
        <f t="shared" si="1"/>
        <v>57</v>
      </c>
      <c r="B64" s="220">
        <v>120</v>
      </c>
      <c r="C64" s="129" t="str">
        <f>IF(VLOOKUP($B64,'Champ Classes'!$A:$E,2,FALSE)="","",VLOOKUP($B64,'Champ Classes'!$A:$E,2,FALSE))</f>
        <v>EMV 2</v>
      </c>
      <c r="D64" s="129" t="str">
        <f>IF(VLOOKUP($B64,'Champ Classes'!$A:$E,3,FALSE)="","",VLOOKUP($B64,'Champ Classes'!$A:$E,3,FALSE))</f>
        <v>EMV 10</v>
      </c>
      <c r="E64" s="130" t="str">
        <f>CONCATENATE(VLOOKUP(B64,Startlist!B:H,3,FALSE)," / ",VLOOKUP(B64,Startlist!B:H,4,FALSE))</f>
        <v>Tarmo Bortnik / Rain Kaljura</v>
      </c>
      <c r="F64" s="131" t="str">
        <f>VLOOKUP(B64,Startlist!B:F,5,FALSE)</f>
        <v>EST</v>
      </c>
      <c r="G64" s="130" t="str">
        <f>VLOOKUP(B64,Startlist!B:H,7,FALSE)</f>
        <v>GAZ 51</v>
      </c>
      <c r="H64" s="130" t="str">
        <f>VLOOKUP(B64,Startlist!B:H,6,FALSE)</f>
        <v>GAZ RALLIKLUBI</v>
      </c>
      <c r="I64" s="132" t="str">
        <f>IF(VLOOKUP(B64,Results!B:P,15,FALSE)="","Retired",VLOOKUP(B64,Results!B:P,15,FALSE))</f>
        <v> 1:28.27,9</v>
      </c>
      <c r="J64" s="277"/>
    </row>
    <row r="65" spans="1:10" ht="15" customHeight="1">
      <c r="A65" s="128">
        <f t="shared" si="1"/>
        <v>58</v>
      </c>
      <c r="B65" s="220">
        <v>87</v>
      </c>
      <c r="C65" s="129" t="str">
        <f>IF(VLOOKUP($B65,'Champ Classes'!$A:$E,2,FALSE)="","",VLOOKUP($B65,'Champ Classes'!$A:$E,2,FALSE))</f>
        <v>EMV 2</v>
      </c>
      <c r="D65" s="129" t="str">
        <f>IF(VLOOKUP($B65,'Champ Classes'!$A:$E,3,FALSE)="","",VLOOKUP($B65,'Champ Classes'!$A:$E,3,FALSE))</f>
        <v>EMV 9</v>
      </c>
      <c r="E65" s="130" t="str">
        <f>CONCATENATE(VLOOKUP(B65,Startlist!B:H,3,FALSE)," / ",VLOOKUP(B65,Startlist!B:H,4,FALSE))</f>
        <v>Raigo Vilbiks / Hellu Smorodin</v>
      </c>
      <c r="F65" s="131" t="str">
        <f>VLOOKUP(B65,Startlist!B:F,5,FALSE)</f>
        <v>EST</v>
      </c>
      <c r="G65" s="130" t="str">
        <f>VLOOKUP(B65,Startlist!B:H,7,FALSE)</f>
        <v>Lada Samara</v>
      </c>
      <c r="H65" s="130" t="str">
        <f>VLOOKUP(B65,Startlist!B:H,6,FALSE)</f>
        <v>KAUR MOTORSPORT</v>
      </c>
      <c r="I65" s="132" t="str">
        <f>IF(VLOOKUP(B65,Results!B:P,15,FALSE)="","Retired",VLOOKUP(B65,Results!B:P,15,FALSE))</f>
        <v> 1:28.32,5</v>
      </c>
      <c r="J65" s="277"/>
    </row>
    <row r="66" spans="1:10" ht="15" customHeight="1">
      <c r="A66" s="128">
        <f t="shared" si="1"/>
        <v>59</v>
      </c>
      <c r="B66" s="220">
        <v>61</v>
      </c>
      <c r="C66" s="129" t="str">
        <f>IF(VLOOKUP($B66,'Champ Classes'!$A:$E,2,FALSE)="","",VLOOKUP($B66,'Champ Classes'!$A:$E,2,FALSE))</f>
        <v>EMV 2</v>
      </c>
      <c r="D66" s="129" t="str">
        <f>IF(VLOOKUP($B66,'Champ Classes'!$A:$E,3,FALSE)="","",VLOOKUP($B66,'Champ Classes'!$A:$E,3,FALSE))</f>
        <v>EMV 8</v>
      </c>
      <c r="E66" s="130" t="str">
        <f>CONCATENATE(VLOOKUP(B66,Startlist!B:H,3,FALSE)," / ",VLOOKUP(B66,Startlist!B:H,4,FALSE))</f>
        <v>Martin Vatter / Oliver Peebo</v>
      </c>
      <c r="F66" s="131" t="str">
        <f>VLOOKUP(B66,Startlist!B:F,5,FALSE)</f>
        <v>EST</v>
      </c>
      <c r="G66" s="130" t="str">
        <f>VLOOKUP(B66,Startlist!B:H,7,FALSE)</f>
        <v>Mitsubishi Colt Evo 0,1</v>
      </c>
      <c r="H66" s="130" t="str">
        <f>VLOOKUP(B66,Startlist!B:H,6,FALSE)</f>
        <v>TIKKRI MOTORSPORT</v>
      </c>
      <c r="I66" s="132" t="str">
        <f>IF(VLOOKUP(B66,Results!B:P,15,FALSE)="","Retired",VLOOKUP(B66,Results!B:P,15,FALSE))</f>
        <v> 1:28.52,6</v>
      </c>
      <c r="J66" s="277"/>
    </row>
    <row r="67" spans="1:10" ht="15" customHeight="1">
      <c r="A67" s="128">
        <f t="shared" si="1"/>
        <v>60</v>
      </c>
      <c r="B67" s="220">
        <v>121</v>
      </c>
      <c r="C67" s="129" t="str">
        <f>IF(VLOOKUP($B67,'Champ Classes'!$A:$E,2,FALSE)="","",VLOOKUP($B67,'Champ Classes'!$A:$E,2,FALSE))</f>
        <v>EMV 2</v>
      </c>
      <c r="D67" s="129" t="str">
        <f>IF(VLOOKUP($B67,'Champ Classes'!$A:$E,3,FALSE)="","",VLOOKUP($B67,'Champ Classes'!$A:$E,3,FALSE))</f>
        <v>EMV 10</v>
      </c>
      <c r="E67" s="130" t="str">
        <f>CONCATENATE(VLOOKUP(B67,Startlist!B:H,3,FALSE)," / ",VLOOKUP(B67,Startlist!B:H,4,FALSE))</f>
        <v>Veiko Liukanen / Toivo Liukanen</v>
      </c>
      <c r="F67" s="131" t="str">
        <f>VLOOKUP(B67,Startlist!B:F,5,FALSE)</f>
        <v>EST</v>
      </c>
      <c r="G67" s="130" t="str">
        <f>VLOOKUP(B67,Startlist!B:H,7,FALSE)</f>
        <v>GAZ 51</v>
      </c>
      <c r="H67" s="130" t="str">
        <f>VLOOKUP(B67,Startlist!B:H,6,FALSE)</f>
        <v>MÄRJAMAA RALLY TEAM</v>
      </c>
      <c r="I67" s="132" t="str">
        <f>IF(VLOOKUP(B67,Results!B:P,15,FALSE)="","Retired",VLOOKUP(B67,Results!B:P,15,FALSE))</f>
        <v> 1:29.17,9</v>
      </c>
      <c r="J67" s="277"/>
    </row>
    <row r="68" spans="1:10" ht="15" customHeight="1">
      <c r="A68" s="128">
        <f t="shared" si="1"/>
        <v>61</v>
      </c>
      <c r="B68" s="220">
        <v>83</v>
      </c>
      <c r="C68" s="129" t="str">
        <f>IF(VLOOKUP($B68,'Champ Classes'!$A:$E,2,FALSE)="","",VLOOKUP($B68,'Champ Classes'!$A:$E,2,FALSE))</f>
        <v>EMV 2</v>
      </c>
      <c r="D68" s="129" t="str">
        <f>IF(VLOOKUP($B68,'Champ Classes'!$A:$E,3,FALSE)="","",VLOOKUP($B68,'Champ Classes'!$A:$E,3,FALSE))</f>
        <v>EMV 8</v>
      </c>
      <c r="E68" s="130" t="str">
        <f>CONCATENATE(VLOOKUP(B68,Startlist!B:H,3,FALSE)," / ",VLOOKUP(B68,Startlist!B:H,4,FALSE))</f>
        <v>Peep Trave / Indrek Jōeäär</v>
      </c>
      <c r="F68" s="131" t="str">
        <f>VLOOKUP(B68,Startlist!B:F,5,FALSE)</f>
        <v>EST</v>
      </c>
      <c r="G68" s="130" t="str">
        <f>VLOOKUP(B68,Startlist!B:H,7,FALSE)</f>
        <v>Mitsubishi Colt</v>
      </c>
      <c r="H68" s="130" t="str">
        <f>VLOOKUP(B68,Startlist!B:H,6,FALSE)</f>
        <v>THULE MOTORSPORT</v>
      </c>
      <c r="I68" s="132" t="str">
        <f>IF(VLOOKUP(B68,Results!B:P,15,FALSE)="","Retired",VLOOKUP(B68,Results!B:P,15,FALSE))</f>
        <v> 1:29.48,3</v>
      </c>
      <c r="J68" s="277"/>
    </row>
    <row r="69" spans="1:10" ht="15" customHeight="1">
      <c r="A69" s="128">
        <f t="shared" si="1"/>
        <v>62</v>
      </c>
      <c r="B69" s="220">
        <v>101</v>
      </c>
      <c r="C69" s="129" t="str">
        <f>IF(VLOOKUP($B69,'Champ Classes'!$A:$E,2,FALSE)="","",VLOOKUP($B69,'Champ Classes'!$A:$E,2,FALSE))</f>
        <v>EMV 2</v>
      </c>
      <c r="D69" s="129" t="str">
        <f>IF(VLOOKUP($B69,'Champ Classes'!$A:$E,3,FALSE)="","",VLOOKUP($B69,'Champ Classes'!$A:$E,3,FALSE))</f>
        <v>EMV 5</v>
      </c>
      <c r="E69" s="130" t="str">
        <f>CONCATENATE(VLOOKUP(B69,Startlist!B:H,3,FALSE)," / ",VLOOKUP(B69,Startlist!B:H,4,FALSE))</f>
        <v>Aleksandrs Jakovlevs / Valerijs Maslovs</v>
      </c>
      <c r="F69" s="131" t="str">
        <f>VLOOKUP(B69,Startlist!B:F,5,FALSE)</f>
        <v>LAT</v>
      </c>
      <c r="G69" s="130" t="str">
        <f>VLOOKUP(B69,Startlist!B:H,7,FALSE)</f>
        <v>Honda Civic Type-R</v>
      </c>
      <c r="H69" s="130" t="str">
        <f>VLOOKUP(B69,Startlist!B:H,6,FALSE)</f>
        <v>ALEKSANDRS JAKOVLEVS</v>
      </c>
      <c r="I69" s="132" t="str">
        <f>IF(VLOOKUP(B69,Results!B:P,15,FALSE)="","Retired",VLOOKUP(B69,Results!B:P,15,FALSE))</f>
        <v> 1:30.20,3</v>
      </c>
      <c r="J69" s="277"/>
    </row>
    <row r="70" spans="1:10" ht="15" customHeight="1">
      <c r="A70" s="128">
        <f t="shared" si="1"/>
        <v>63</v>
      </c>
      <c r="B70" s="220">
        <v>93</v>
      </c>
      <c r="C70" s="129" t="str">
        <f>IF(VLOOKUP($B70,'Champ Classes'!$A:$E,2,FALSE)="","",VLOOKUP($B70,'Champ Classes'!$A:$E,2,FALSE))</f>
        <v>EMV 2</v>
      </c>
      <c r="D70" s="129" t="str">
        <f>IF(VLOOKUP($B70,'Champ Classes'!$A:$E,3,FALSE)="","",VLOOKUP($B70,'Champ Classes'!$A:$E,3,FALSE))</f>
        <v>EMV 9</v>
      </c>
      <c r="E70" s="130" t="str">
        <f>CONCATENATE(VLOOKUP(B70,Startlist!B:H,3,FALSE)," / ",VLOOKUP(B70,Startlist!B:H,4,FALSE))</f>
        <v>Vaido Tali / Taavi Udevald</v>
      </c>
      <c r="F70" s="131" t="str">
        <f>VLOOKUP(B70,Startlist!B:F,5,FALSE)</f>
        <v>EST</v>
      </c>
      <c r="G70" s="130" t="str">
        <f>VLOOKUP(B70,Startlist!B:H,7,FALSE)</f>
        <v>LADA VFTS</v>
      </c>
      <c r="H70" s="130" t="str">
        <f>VLOOKUP(B70,Startlist!B:H,6,FALSE)</f>
        <v>KAUR MOTORSPORT</v>
      </c>
      <c r="I70" s="132" t="str">
        <f>IF(VLOOKUP(B70,Results!B:P,15,FALSE)="","Retired",VLOOKUP(B70,Results!B:P,15,FALSE))</f>
        <v> 1:30.28,3</v>
      </c>
      <c r="J70" s="277"/>
    </row>
    <row r="71" spans="1:10" ht="15" customHeight="1">
      <c r="A71" s="128">
        <f t="shared" si="1"/>
        <v>64</v>
      </c>
      <c r="B71" s="220">
        <v>111</v>
      </c>
      <c r="C71" s="129" t="str">
        <f>IF(VLOOKUP($B71,'Champ Classes'!$A:$E,2,FALSE)="","",VLOOKUP($B71,'Champ Classes'!$A:$E,2,FALSE))</f>
        <v>EMV 2</v>
      </c>
      <c r="D71" s="129" t="str">
        <f>IF(VLOOKUP($B71,'Champ Classes'!$A:$E,3,FALSE)="","",VLOOKUP($B71,'Champ Classes'!$A:$E,3,FALSE))</f>
        <v>EMV 8</v>
      </c>
      <c r="E71" s="130" t="str">
        <f>CONCATENATE(VLOOKUP(B71,Startlist!B:H,3,FALSE)," / ",VLOOKUP(B71,Startlist!B:H,4,FALSE))</f>
        <v>Imre Randmäe / Kaire Pihelgas</v>
      </c>
      <c r="F71" s="131" t="str">
        <f>VLOOKUP(B71,Startlist!B:F,5,FALSE)</f>
        <v>EST</v>
      </c>
      <c r="G71" s="130" t="str">
        <f>VLOOKUP(B71,Startlist!B:H,7,FALSE)</f>
        <v>Volkswagen Golf 2</v>
      </c>
      <c r="H71" s="130" t="str">
        <f>VLOOKUP(B71,Startlist!B:H,6,FALSE)</f>
        <v>BTR RACING</v>
      </c>
      <c r="I71" s="132" t="str">
        <f>IF(VLOOKUP(B71,Results!B:P,15,FALSE)="","Retired",VLOOKUP(B71,Results!B:P,15,FALSE))</f>
        <v> 1:32.34,6</v>
      </c>
      <c r="J71" s="277"/>
    </row>
    <row r="72" spans="1:10" ht="15" customHeight="1">
      <c r="A72" s="128">
        <f t="shared" si="1"/>
        <v>65</v>
      </c>
      <c r="B72" s="220">
        <v>127</v>
      </c>
      <c r="C72" s="129" t="str">
        <f>IF(VLOOKUP($B72,'Champ Classes'!$A:$E,2,FALSE)="","",VLOOKUP($B72,'Champ Classes'!$A:$E,2,FALSE))</f>
        <v>EMV 2</v>
      </c>
      <c r="D72" s="129" t="str">
        <f>IF(VLOOKUP($B72,'Champ Classes'!$A:$E,3,FALSE)="","",VLOOKUP($B72,'Champ Classes'!$A:$E,3,FALSE))</f>
        <v>EMV 10</v>
      </c>
      <c r="E72" s="130" t="str">
        <f>CONCATENATE(VLOOKUP(B72,Startlist!B:H,3,FALSE)," / ",VLOOKUP(B72,Startlist!B:H,4,FALSE))</f>
        <v>Ants Kristall / Harri Jōessar</v>
      </c>
      <c r="F72" s="131" t="str">
        <f>VLOOKUP(B72,Startlist!B:F,5,FALSE)</f>
        <v>EST</v>
      </c>
      <c r="G72" s="130" t="str">
        <f>VLOOKUP(B72,Startlist!B:H,7,FALSE)</f>
        <v>GAZ 51</v>
      </c>
      <c r="H72" s="130" t="str">
        <f>VLOOKUP(B72,Startlist!B:H,6,FALSE)</f>
        <v>GAZ RALLIKLUBI</v>
      </c>
      <c r="I72" s="132" t="str">
        <f>IF(VLOOKUP(B72,Results!B:P,15,FALSE)="","Retired",VLOOKUP(B72,Results!B:P,15,FALSE))</f>
        <v> 1:35.31,5</v>
      </c>
      <c r="J72" s="277"/>
    </row>
    <row r="73" spans="1:10" ht="15" customHeight="1">
      <c r="A73" s="128">
        <f t="shared" si="1"/>
        <v>66</v>
      </c>
      <c r="B73" s="220">
        <v>133</v>
      </c>
      <c r="C73" s="129" t="str">
        <f>IF(VLOOKUP($B73,'Champ Classes'!$A:$E,2,FALSE)="","",VLOOKUP($B73,'Champ Classes'!$A:$E,2,FALSE))</f>
        <v>EMV 2</v>
      </c>
      <c r="D73" s="129" t="str">
        <f>IF(VLOOKUP($B73,'Champ Classes'!$A:$E,3,FALSE)="","",VLOOKUP($B73,'Champ Classes'!$A:$E,3,FALSE))</f>
        <v>EMV 10</v>
      </c>
      <c r="E73" s="130" t="str">
        <f>CONCATENATE(VLOOKUP(B73,Startlist!B:H,3,FALSE)," / ",VLOOKUP(B73,Startlist!B:H,4,FALSE))</f>
        <v>Martin Leemets / Rivo Hell</v>
      </c>
      <c r="F73" s="131" t="str">
        <f>VLOOKUP(B73,Startlist!B:F,5,FALSE)</f>
        <v>EST</v>
      </c>
      <c r="G73" s="130" t="str">
        <f>VLOOKUP(B73,Startlist!B:H,7,FALSE)</f>
        <v>GAZ 51</v>
      </c>
      <c r="H73" s="130" t="str">
        <f>VLOOKUP(B73,Startlist!B:H,6,FALSE)</f>
        <v>GAZ RALLIKLUBI</v>
      </c>
      <c r="I73" s="132" t="str">
        <f>IF(VLOOKUP(B73,Results!B:P,15,FALSE)="","Retired",VLOOKUP(B73,Results!B:P,15,FALSE))</f>
        <v> 1:36.02,0</v>
      </c>
      <c r="J73" s="277"/>
    </row>
    <row r="74" spans="1:10" ht="15" customHeight="1">
      <c r="A74" s="128">
        <f t="shared" si="1"/>
        <v>67</v>
      </c>
      <c r="B74" s="220">
        <v>134</v>
      </c>
      <c r="C74" s="129" t="str">
        <f>IF(VLOOKUP($B74,'Champ Classes'!$A:$E,2,FALSE)="","",VLOOKUP($B74,'Champ Classes'!$A:$E,2,FALSE))</f>
        <v>EMV 2</v>
      </c>
      <c r="D74" s="129" t="str">
        <f>IF(VLOOKUP($B74,'Champ Classes'!$A:$E,3,FALSE)="","",VLOOKUP($B74,'Champ Classes'!$A:$E,3,FALSE))</f>
        <v>EMV 10</v>
      </c>
      <c r="E74" s="130" t="str">
        <f>CONCATENATE(VLOOKUP(B74,Startlist!B:H,3,FALSE)," / ",VLOOKUP(B74,Startlist!B:H,4,FALSE))</f>
        <v>Janno Nuiamäe / Ats Nōlvak</v>
      </c>
      <c r="F74" s="131" t="str">
        <f>VLOOKUP(B74,Startlist!B:F,5,FALSE)</f>
        <v>EST</v>
      </c>
      <c r="G74" s="130" t="str">
        <f>VLOOKUP(B74,Startlist!B:H,7,FALSE)</f>
        <v>GAZ 51</v>
      </c>
      <c r="H74" s="130" t="str">
        <f>VLOOKUP(B74,Startlist!B:H,6,FALSE)</f>
        <v>GAZ RALLIKLUBI</v>
      </c>
      <c r="I74" s="132" t="str">
        <f>IF(VLOOKUP(B74,Results!B:P,15,FALSE)="","Retired",VLOOKUP(B74,Results!B:P,15,FALSE))</f>
        <v> 1:36.28,6</v>
      </c>
      <c r="J74" s="277"/>
    </row>
    <row r="75" spans="1:10" ht="15" customHeight="1">
      <c r="A75" s="128">
        <f t="shared" si="1"/>
        <v>68</v>
      </c>
      <c r="B75" s="220">
        <v>132</v>
      </c>
      <c r="C75" s="129" t="str">
        <f>IF(VLOOKUP($B75,'Champ Classes'!$A:$E,2,FALSE)="","",VLOOKUP($B75,'Champ Classes'!$A:$E,2,FALSE))</f>
        <v>EMV 2</v>
      </c>
      <c r="D75" s="129" t="str">
        <f>IF(VLOOKUP($B75,'Champ Classes'!$A:$E,3,FALSE)="","",VLOOKUP($B75,'Champ Classes'!$A:$E,3,FALSE))</f>
        <v>EMV 10</v>
      </c>
      <c r="E75" s="130" t="str">
        <f>CONCATENATE(VLOOKUP(B75,Startlist!B:H,3,FALSE)," / ",VLOOKUP(B75,Startlist!B:H,4,FALSE))</f>
        <v>Taavi Pindis / Indrek Metsamaa</v>
      </c>
      <c r="F75" s="131" t="str">
        <f>VLOOKUP(B75,Startlist!B:F,5,FALSE)</f>
        <v>EST</v>
      </c>
      <c r="G75" s="130" t="str">
        <f>VLOOKUP(B75,Startlist!B:H,7,FALSE)</f>
        <v>GAZ 52</v>
      </c>
      <c r="H75" s="130" t="str">
        <f>VLOOKUP(B75,Startlist!B:H,6,FALSE)</f>
        <v>A1M MOTORSPORT</v>
      </c>
      <c r="I75" s="132" t="str">
        <f>IF(VLOOKUP(B75,Results!B:P,15,FALSE)="","Retired",VLOOKUP(B75,Results!B:P,15,FALSE))</f>
        <v> 1:41.16,2</v>
      </c>
      <c r="J75" s="277"/>
    </row>
    <row r="76" spans="1:10" ht="15" customHeight="1">
      <c r="A76" s="128">
        <f t="shared" si="1"/>
        <v>69</v>
      </c>
      <c r="B76" s="220">
        <v>136</v>
      </c>
      <c r="C76" s="129" t="str">
        <f>IF(VLOOKUP($B76,'Champ Classes'!$A:$E,2,FALSE)="","",VLOOKUP($B76,'Champ Classes'!$A:$E,2,FALSE))</f>
        <v>EMV 2</v>
      </c>
      <c r="D76" s="129" t="str">
        <f>IF(VLOOKUP($B76,'Champ Classes'!$A:$E,3,FALSE)="","",VLOOKUP($B76,'Champ Classes'!$A:$E,3,FALSE))</f>
        <v>EMV 10</v>
      </c>
      <c r="E76" s="130" t="str">
        <f>CONCATENATE(VLOOKUP(B76,Startlist!B:H,3,FALSE)," / ",VLOOKUP(B76,Startlist!B:H,4,FALSE))</f>
        <v>Toomas Repp / Oliver Ojaveer</v>
      </c>
      <c r="F76" s="131" t="str">
        <f>VLOOKUP(B76,Startlist!B:F,5,FALSE)</f>
        <v>EST</v>
      </c>
      <c r="G76" s="130" t="str">
        <f>VLOOKUP(B76,Startlist!B:H,7,FALSE)</f>
        <v>GAZ 52</v>
      </c>
      <c r="H76" s="130" t="str">
        <f>VLOOKUP(B76,Startlist!B:H,6,FALSE)</f>
        <v>LIGUR RACING AMK</v>
      </c>
      <c r="I76" s="132" t="str">
        <f>IF(VLOOKUP(B76,Results!B:P,15,FALSE)="","Retired",VLOOKUP(B76,Results!B:P,15,FALSE))</f>
        <v> 1:42.04,6</v>
      </c>
      <c r="J76" s="277"/>
    </row>
    <row r="77" spans="1:10" ht="15" customHeight="1">
      <c r="A77" s="128">
        <f t="shared" si="1"/>
        <v>70</v>
      </c>
      <c r="B77" s="220">
        <v>128</v>
      </c>
      <c r="C77" s="129" t="str">
        <f>IF(VLOOKUP($B77,'Champ Classes'!$A:$E,2,FALSE)="","",VLOOKUP($B77,'Champ Classes'!$A:$E,2,FALSE))</f>
        <v>EMV 2</v>
      </c>
      <c r="D77" s="129" t="str">
        <f>IF(VLOOKUP($B77,'Champ Classes'!$A:$E,3,FALSE)="","",VLOOKUP($B77,'Champ Classes'!$A:$E,3,FALSE))</f>
        <v>EMV 10</v>
      </c>
      <c r="E77" s="130" t="str">
        <f>CONCATENATE(VLOOKUP(B77,Startlist!B:H,3,FALSE)," / ",VLOOKUP(B77,Startlist!B:H,4,FALSE))</f>
        <v>Alo Pōder / Tarmo Heidemann</v>
      </c>
      <c r="F77" s="131" t="str">
        <f>VLOOKUP(B77,Startlist!B:F,5,FALSE)</f>
        <v>EST</v>
      </c>
      <c r="G77" s="130" t="str">
        <f>VLOOKUP(B77,Startlist!B:H,7,FALSE)</f>
        <v>GAZ 51</v>
      </c>
      <c r="H77" s="130" t="str">
        <f>VLOOKUP(B77,Startlist!B:H,6,FALSE)</f>
        <v>VÄNDRA TSK</v>
      </c>
      <c r="I77" s="132" t="str">
        <f>IF(VLOOKUP(B77,Results!B:P,15,FALSE)="","Retired",VLOOKUP(B77,Results!B:P,15,FALSE))</f>
        <v> 1:42.19,4</v>
      </c>
      <c r="J77" s="277"/>
    </row>
    <row r="78" spans="1:10" ht="15" customHeight="1">
      <c r="A78" s="128">
        <f t="shared" si="1"/>
        <v>71</v>
      </c>
      <c r="B78" s="220">
        <v>18</v>
      </c>
      <c r="C78" s="129" t="str">
        <f>IF(VLOOKUP($B78,'Champ Classes'!$A:$E,2,FALSE)="","",VLOOKUP($B78,'Champ Classes'!$A:$E,2,FALSE))</f>
        <v>EMV 2</v>
      </c>
      <c r="D78" s="129" t="str">
        <f>IF(VLOOKUP($B78,'Champ Classes'!$A:$E,3,FALSE)="","",VLOOKUP($B78,'Champ Classes'!$A:$E,3,FALSE))</f>
        <v>EMV 6</v>
      </c>
      <c r="E78" s="130" t="str">
        <f>CONCATENATE(VLOOKUP(B78,Startlist!B:H,3,FALSE)," / ",VLOOKUP(B78,Startlist!B:H,4,FALSE))</f>
        <v>Gregor Jeets / Kuldar Sikk</v>
      </c>
      <c r="F78" s="131" t="str">
        <f>VLOOKUP(B78,Startlist!B:F,5,FALSE)</f>
        <v>EST</v>
      </c>
      <c r="G78" s="130" t="str">
        <f>VLOOKUP(B78,Startlist!B:H,7,FALSE)</f>
        <v>Ford Fiesta R2T</v>
      </c>
      <c r="H78" s="130" t="str">
        <f>VLOOKUP(B78,Startlist!B:H,6,FALSE)</f>
        <v>TEHASE AUTO</v>
      </c>
      <c r="I78" s="132" t="str">
        <f>IF(VLOOKUP(B78,Results!B:P,15,FALSE)="","Retired",VLOOKUP(B78,Results!B:P,15,FALSE))</f>
        <v> 1:47.06,7</v>
      </c>
      <c r="J78" s="277"/>
    </row>
    <row r="79" spans="1:10" ht="15" customHeight="1">
      <c r="A79" s="128">
        <f t="shared" si="1"/>
        <v>72</v>
      </c>
      <c r="B79" s="220">
        <v>114</v>
      </c>
      <c r="C79" s="129" t="str">
        <f>IF(VLOOKUP($B79,'Champ Classes'!$A:$E,2,FALSE)="","",VLOOKUP($B79,'Champ Classes'!$A:$E,2,FALSE))</f>
        <v>EMV 2</v>
      </c>
      <c r="D79" s="129" t="str">
        <f>IF(VLOOKUP($B79,'Champ Classes'!$A:$E,3,FALSE)="","",VLOOKUP($B79,'Champ Classes'!$A:$E,3,FALSE))</f>
        <v>EMV 8</v>
      </c>
      <c r="E79" s="130" t="str">
        <f>CONCATENATE(VLOOKUP(B79,Startlist!B:H,3,FALSE)," / ",VLOOKUP(B79,Startlist!B:H,4,FALSE))</f>
        <v>Tiina Ehrbach / Nele Jalakas</v>
      </c>
      <c r="F79" s="131" t="str">
        <f>VLOOKUP(B79,Startlist!B:F,5,FALSE)</f>
        <v>EST</v>
      </c>
      <c r="G79" s="130" t="str">
        <f>VLOOKUP(B79,Startlist!B:H,7,FALSE)</f>
        <v>Nissan Sunny</v>
      </c>
      <c r="H79" s="130" t="str">
        <f>VLOOKUP(B79,Startlist!B:H,6,FALSE)</f>
        <v>BTR RACING</v>
      </c>
      <c r="I79" s="132" t="str">
        <f>IF(VLOOKUP(B79,Results!B:P,15,FALSE)="","Retired",VLOOKUP(B79,Results!B:P,15,FALSE))</f>
        <v> 1:48.45,9</v>
      </c>
      <c r="J79" s="277"/>
    </row>
    <row r="80" spans="1:10" ht="15" customHeight="1">
      <c r="A80" s="128">
        <f t="shared" si="1"/>
        <v>73</v>
      </c>
      <c r="B80" s="220">
        <v>137</v>
      </c>
      <c r="C80" s="129" t="str">
        <f>IF(VLOOKUP($B80,'Champ Classes'!$A:$E,2,FALSE)="","",VLOOKUP($B80,'Champ Classes'!$A:$E,2,FALSE))</f>
        <v>EMV 2</v>
      </c>
      <c r="D80" s="129" t="str">
        <f>IF(VLOOKUP($B80,'Champ Classes'!$A:$E,3,FALSE)="","",VLOOKUP($B80,'Champ Classes'!$A:$E,3,FALSE))</f>
        <v>EMV 10</v>
      </c>
      <c r="E80" s="130" t="str">
        <f>CONCATENATE(VLOOKUP(B80,Startlist!B:H,3,FALSE)," / ",VLOOKUP(B80,Startlist!B:H,4,FALSE))</f>
        <v>Mart Mäll / Elmo Valmas</v>
      </c>
      <c r="F80" s="131" t="str">
        <f>VLOOKUP(B80,Startlist!B:F,5,FALSE)</f>
        <v>EST</v>
      </c>
      <c r="G80" s="130" t="str">
        <f>VLOOKUP(B80,Startlist!B:H,7,FALSE)</f>
        <v>GAZ 51</v>
      </c>
      <c r="H80" s="130" t="str">
        <f>VLOOKUP(B80,Startlist!B:H,6,FALSE)</f>
        <v>MÄRJAMAA RALLY TEAM</v>
      </c>
      <c r="I80" s="132" t="str">
        <f>IF(VLOOKUP(B80,Results!B:P,15,FALSE)="","Retired",VLOOKUP(B80,Results!B:P,15,FALSE))</f>
        <v> 1:53.26,0</v>
      </c>
      <c r="J80" s="277"/>
    </row>
    <row r="81" spans="1:10" ht="15" customHeight="1">
      <c r="A81" s="128"/>
      <c r="B81" s="220">
        <v>8</v>
      </c>
      <c r="C81" s="129" t="str">
        <f>IF(VLOOKUP($B81,'Champ Classes'!$A:$E,2,FALSE)="","",VLOOKUP($B81,'Champ Classes'!$A:$E,2,FALSE))</f>
        <v>EMV 1</v>
      </c>
      <c r="D81" s="129">
        <f>IF(VLOOKUP($B81,'Champ Classes'!$A:$E,3,FALSE)="","",VLOOKUP($B81,'Champ Classes'!$A:$E,3,FALSE))</f>
      </c>
      <c r="E81" s="130" t="str">
        <f>CONCATENATE(VLOOKUP(B81,Startlist!B:H,3,FALSE)," / ",VLOOKUP(B81,Startlist!B:H,4,FALSE))</f>
        <v>Priit Koik / Alari-Uku Heldna</v>
      </c>
      <c r="F81" s="131" t="str">
        <f>VLOOKUP(B81,Startlist!B:F,5,FALSE)</f>
        <v>EST</v>
      </c>
      <c r="G81" s="130" t="str">
        <f>VLOOKUP(B81,Startlist!B:H,7,FALSE)</f>
        <v>Ford Fiesta</v>
      </c>
      <c r="H81" s="130" t="str">
        <f>VLOOKUP(B81,Startlist!B:H,6,FALSE)</f>
        <v>KAUR MOTORSPORT</v>
      </c>
      <c r="I81" s="284" t="str">
        <f>IF(VLOOKUP(B81,Results!B:P,15,FALSE)="","Retired",VLOOKUP(B81,Results!B:P,15,FALSE))</f>
        <v>Retired</v>
      </c>
      <c r="J81" s="277"/>
    </row>
    <row r="82" spans="1:10" ht="15" customHeight="1">
      <c r="A82" s="128"/>
      <c r="B82" s="220">
        <v>14</v>
      </c>
      <c r="C82" s="129" t="str">
        <f>IF(VLOOKUP($B82,'Champ Classes'!$A:$E,2,FALSE)="","",VLOOKUP($B82,'Champ Classes'!$A:$E,2,FALSE))</f>
        <v>EMV 1</v>
      </c>
      <c r="D82" s="129" t="str">
        <f>IF(VLOOKUP($B82,'Champ Classes'!$A:$E,3,FALSE)="","",VLOOKUP($B82,'Champ Classes'!$A:$E,3,FALSE))</f>
        <v>EMV 3</v>
      </c>
      <c r="E82" s="130" t="str">
        <f>CONCATENATE(VLOOKUP(B82,Startlist!B:H,3,FALSE)," / ",VLOOKUP(B82,Startlist!B:H,4,FALSE))</f>
        <v>Markus Abram / Rasmus Vesiloo</v>
      </c>
      <c r="F82" s="131" t="str">
        <f>VLOOKUP(B82,Startlist!B:F,5,FALSE)</f>
        <v>EST</v>
      </c>
      <c r="G82" s="130" t="str">
        <f>VLOOKUP(B82,Startlist!B:H,7,FALSE)</f>
        <v>Mitsubishi Lancer Evo 10</v>
      </c>
      <c r="H82" s="130" t="str">
        <f>VLOOKUP(B82,Startlist!B:H,6,FALSE)</f>
        <v>PROREHV RALLY TEAM</v>
      </c>
      <c r="I82" s="284" t="str">
        <f>IF(VLOOKUP(B82,Results!B:P,15,FALSE)="","Retired",VLOOKUP(B82,Results!B:P,15,FALSE))</f>
        <v>Retired</v>
      </c>
      <c r="J82" s="277"/>
    </row>
    <row r="83" spans="1:10" ht="15" customHeight="1">
      <c r="A83" s="128"/>
      <c r="B83" s="220">
        <v>16</v>
      </c>
      <c r="C83" s="129" t="str">
        <f>IF(VLOOKUP($B83,'Champ Classes'!$A:$E,2,FALSE)="","",VLOOKUP($B83,'Champ Classes'!$A:$E,2,FALSE))</f>
        <v>EMV 1</v>
      </c>
      <c r="D83" s="129" t="str">
        <f>IF(VLOOKUP($B83,'Champ Classes'!$A:$E,3,FALSE)="","",VLOOKUP($B83,'Champ Classes'!$A:$E,3,FALSE))</f>
        <v>EMV 4</v>
      </c>
      <c r="E83" s="130" t="str">
        <f>CONCATENATE(VLOOKUP(B83,Startlist!B:H,3,FALSE)," / ",VLOOKUP(B83,Startlist!B:H,4,FALSE))</f>
        <v>Stig Andervang / Robin Eriksson</v>
      </c>
      <c r="F83" s="131" t="str">
        <f>VLOOKUP(B83,Startlist!B:F,5,FALSE)</f>
        <v>SWE</v>
      </c>
      <c r="G83" s="130" t="str">
        <f>VLOOKUP(B83,Startlist!B:H,7,FALSE)</f>
        <v>Mitsubishi Lancer Evo 8</v>
      </c>
      <c r="H83" s="130" t="str">
        <f>VLOOKUP(B83,Startlist!B:H,6,FALSE)</f>
        <v>STIG ANDERVANG</v>
      </c>
      <c r="I83" s="284" t="str">
        <f>IF(VLOOKUP(B83,Results!B:P,15,FALSE)="","Retired",VLOOKUP(B83,Results!B:P,15,FALSE))</f>
        <v>Retired</v>
      </c>
      <c r="J83" s="277"/>
    </row>
    <row r="84" spans="1:10" ht="15" customHeight="1">
      <c r="A84" s="128"/>
      <c r="B84" s="220">
        <v>22</v>
      </c>
      <c r="C84" s="129" t="str">
        <f>IF(VLOOKUP($B84,'Champ Classes'!$A:$E,2,FALSE)="","",VLOOKUP($B84,'Champ Classes'!$A:$E,2,FALSE))</f>
        <v>EMV 2</v>
      </c>
      <c r="D84" s="129" t="str">
        <f>IF(VLOOKUP($B84,'Champ Classes'!$A:$E,3,FALSE)="","",VLOOKUP($B84,'Champ Classes'!$A:$E,3,FALSE))</f>
        <v>EMV 6</v>
      </c>
      <c r="E84" s="130" t="str">
        <f>CONCATENATE(VLOOKUP(B84,Startlist!B:H,3,FALSE)," / ",VLOOKUP(B84,Startlist!B:H,4,FALSE))</f>
        <v>Rasmus Uustulnd / Kauri Pannas</v>
      </c>
      <c r="F84" s="131" t="str">
        <f>VLOOKUP(B84,Startlist!B:F,5,FALSE)</f>
        <v>EST</v>
      </c>
      <c r="G84" s="130" t="str">
        <f>VLOOKUP(B84,Startlist!B:H,7,FALSE)</f>
        <v>Peugeot 208 R2</v>
      </c>
      <c r="H84" s="130" t="str">
        <f>VLOOKUP(B84,Startlist!B:H,6,FALSE)</f>
        <v>THULE MOTORSPORT</v>
      </c>
      <c r="I84" s="284" t="str">
        <f>IF(VLOOKUP(B84,Results!B:P,15,FALSE)="","Retired",VLOOKUP(B84,Results!B:P,15,FALSE))</f>
        <v>Retired</v>
      </c>
      <c r="J84" s="277"/>
    </row>
    <row r="85" spans="1:10" ht="15" customHeight="1">
      <c r="A85" s="128"/>
      <c r="B85" s="220">
        <v>23</v>
      </c>
      <c r="C85" s="129" t="str">
        <f>IF(VLOOKUP($B85,'Champ Classes'!$A:$E,2,FALSE)="","",VLOOKUP($B85,'Champ Classes'!$A:$E,2,FALSE))</f>
        <v>EMV 2</v>
      </c>
      <c r="D85" s="129" t="str">
        <f>IF(VLOOKUP($B85,'Champ Classes'!$A:$E,3,FALSE)="","",VLOOKUP($B85,'Champ Classes'!$A:$E,3,FALSE))</f>
        <v>EMV 7</v>
      </c>
      <c r="E85" s="130" t="str">
        <f>CONCATENATE(VLOOKUP(B85,Startlist!B:H,3,FALSE)," / ",VLOOKUP(B85,Startlist!B:H,4,FALSE))</f>
        <v>Madis Vanaselja / Jarmo Liivak</v>
      </c>
      <c r="F85" s="131" t="str">
        <f>VLOOKUP(B85,Startlist!B:F,5,FALSE)</f>
        <v>EST</v>
      </c>
      <c r="G85" s="130" t="str">
        <f>VLOOKUP(B85,Startlist!B:H,7,FALSE)</f>
        <v>BMW M3</v>
      </c>
      <c r="H85" s="130" t="str">
        <f>VLOOKUP(B85,Startlist!B:H,6,FALSE)</f>
        <v>MS RACING</v>
      </c>
      <c r="I85" s="284" t="str">
        <f>IF(VLOOKUP(B85,Results!B:P,15,FALSE)="","Retired",VLOOKUP(B85,Results!B:P,15,FALSE))</f>
        <v>Retired</v>
      </c>
      <c r="J85" s="277"/>
    </row>
    <row r="86" spans="1:10" ht="15" customHeight="1">
      <c r="A86" s="128"/>
      <c r="B86" s="220">
        <v>24</v>
      </c>
      <c r="C86" s="129" t="str">
        <f>IF(VLOOKUP($B86,'Champ Classes'!$A:$E,2,FALSE)="","",VLOOKUP($B86,'Champ Classes'!$A:$E,2,FALSE))</f>
        <v>EMV 2</v>
      </c>
      <c r="D86" s="129" t="str">
        <f>IF(VLOOKUP($B86,'Champ Classes'!$A:$E,3,FALSE)="","",VLOOKUP($B86,'Champ Classes'!$A:$E,3,FALSE))</f>
        <v>EMV 7</v>
      </c>
      <c r="E86" s="130" t="str">
        <f>CONCATENATE(VLOOKUP(B86,Startlist!B:H,3,FALSE)," / ",VLOOKUP(B86,Startlist!B:H,4,FALSE))</f>
        <v>Mario Jürimäe / Martin Valter</v>
      </c>
      <c r="F86" s="131" t="str">
        <f>VLOOKUP(B86,Startlist!B:F,5,FALSE)</f>
        <v>EST</v>
      </c>
      <c r="G86" s="130" t="str">
        <f>VLOOKUP(B86,Startlist!B:H,7,FALSE)</f>
        <v>BMW M3</v>
      </c>
      <c r="H86" s="130" t="str">
        <f>VLOOKUP(B86,Startlist!B:H,6,FALSE)</f>
        <v>CUEKS RACING</v>
      </c>
      <c r="I86" s="284" t="str">
        <f>IF(VLOOKUP(B86,Results!B:P,15,FALSE)="","Retired",VLOOKUP(B86,Results!B:P,15,FALSE))</f>
        <v>Retired</v>
      </c>
      <c r="J86" s="277"/>
    </row>
    <row r="87" spans="1:10" ht="15" customHeight="1">
      <c r="A87" s="128"/>
      <c r="B87" s="220">
        <v>27</v>
      </c>
      <c r="C87" s="129" t="str">
        <f>IF(VLOOKUP($B87,'Champ Classes'!$A:$E,2,FALSE)="","",VLOOKUP($B87,'Champ Classes'!$A:$E,2,FALSE))</f>
        <v>EMV 2</v>
      </c>
      <c r="D87" s="129" t="str">
        <f>IF(VLOOKUP($B87,'Champ Classes'!$A:$E,3,FALSE)="","",VLOOKUP($B87,'Champ Classes'!$A:$E,3,FALSE))</f>
        <v>EMV 5</v>
      </c>
      <c r="E87" s="130" t="str">
        <f>CONCATENATE(VLOOKUP(B87,Startlist!B:H,3,FALSE)," / ",VLOOKUP(B87,Startlist!B:H,4,FALSE))</f>
        <v>Karel Tölp / Martin Vihmann</v>
      </c>
      <c r="F87" s="131" t="str">
        <f>VLOOKUP(B87,Startlist!B:F,5,FALSE)</f>
        <v>EST</v>
      </c>
      <c r="G87" s="130" t="str">
        <f>VLOOKUP(B87,Startlist!B:H,7,FALSE)</f>
        <v>Honda Civic Type-R</v>
      </c>
      <c r="H87" s="130" t="str">
        <f>VLOOKUP(B87,Startlist!B:H,6,FALSE)</f>
        <v>KAUR MOTORSPORT</v>
      </c>
      <c r="I87" s="284" t="str">
        <f>IF(VLOOKUP(B87,Results!B:P,15,FALSE)="","Retired",VLOOKUP(B87,Results!B:P,15,FALSE))</f>
        <v>Retired</v>
      </c>
      <c r="J87" s="277"/>
    </row>
    <row r="88" spans="1:10" ht="15" customHeight="1">
      <c r="A88" s="128"/>
      <c r="B88" s="220">
        <v>39</v>
      </c>
      <c r="C88" s="129" t="str">
        <f>IF(VLOOKUP($B88,'Champ Classes'!$A:$E,2,FALSE)="","",VLOOKUP($B88,'Champ Classes'!$A:$E,2,FALSE))</f>
        <v>EMV 2</v>
      </c>
      <c r="D88" s="129" t="str">
        <f>IF(VLOOKUP($B88,'Champ Classes'!$A:$E,3,FALSE)="","",VLOOKUP($B88,'Champ Classes'!$A:$E,3,FALSE))</f>
        <v>EMV 8</v>
      </c>
      <c r="E88" s="130" t="str">
        <f>CONCATENATE(VLOOKUP(B88,Startlist!B:H,3,FALSE)," / ",VLOOKUP(B88,Startlist!B:H,4,FALSE))</f>
        <v>Lembit Soe / Kalle Ahu</v>
      </c>
      <c r="F88" s="131" t="str">
        <f>VLOOKUP(B88,Startlist!B:F,5,FALSE)</f>
        <v>EST</v>
      </c>
      <c r="G88" s="130" t="str">
        <f>VLOOKUP(B88,Startlist!B:H,7,FALSE)</f>
        <v>Toyota Starlet</v>
      </c>
      <c r="H88" s="130" t="str">
        <f>VLOOKUP(B88,Startlist!B:H,6,FALSE)</f>
        <v>THULE MOTORSPORT</v>
      </c>
      <c r="I88" s="284" t="str">
        <f>IF(VLOOKUP(B88,Results!B:P,15,FALSE)="","Retired",VLOOKUP(B88,Results!B:P,15,FALSE))</f>
        <v>Retired</v>
      </c>
      <c r="J88" s="277"/>
    </row>
    <row r="89" spans="1:10" ht="15" customHeight="1">
      <c r="A89" s="128"/>
      <c r="B89" s="220">
        <v>41</v>
      </c>
      <c r="C89" s="129" t="str">
        <f>IF(VLOOKUP($B89,'Champ Classes'!$A:$E,2,FALSE)="","",VLOOKUP($B89,'Champ Classes'!$A:$E,2,FALSE))</f>
        <v>EMV 2</v>
      </c>
      <c r="D89" s="129" t="str">
        <f>IF(VLOOKUP($B89,'Champ Classes'!$A:$E,3,FALSE)="","",VLOOKUP($B89,'Champ Classes'!$A:$E,3,FALSE))</f>
        <v>EMV 5</v>
      </c>
      <c r="E89" s="130" t="str">
        <f>CONCATENATE(VLOOKUP(B89,Startlist!B:H,3,FALSE)," / ",VLOOKUP(B89,Startlist!B:H,4,FALSE))</f>
        <v>Jarno Kinnunen / Jussi Kotilainen</v>
      </c>
      <c r="F89" s="131" t="str">
        <f>VLOOKUP(B89,Startlist!B:F,5,FALSE)</f>
        <v>FIN</v>
      </c>
      <c r="G89" s="130" t="str">
        <f>VLOOKUP(B89,Startlist!B:H,7,FALSE)</f>
        <v>Honda Civic Type-R</v>
      </c>
      <c r="H89" s="130" t="str">
        <f>VLOOKUP(B89,Startlist!B:H,6,FALSE)</f>
        <v>JARNO KINNUNEN</v>
      </c>
      <c r="I89" s="284" t="str">
        <f>IF(VLOOKUP(B89,Results!B:P,15,FALSE)="","Retired",VLOOKUP(B89,Results!B:P,15,FALSE))</f>
        <v>Retired</v>
      </c>
      <c r="J89" s="277"/>
    </row>
    <row r="90" spans="1:10" ht="15" customHeight="1">
      <c r="A90" s="128"/>
      <c r="B90" s="220">
        <v>42</v>
      </c>
      <c r="C90" s="129" t="str">
        <f>IF(VLOOKUP($B90,'Champ Classes'!$A:$E,2,FALSE)="","",VLOOKUP($B90,'Champ Classes'!$A:$E,2,FALSE))</f>
        <v>EMV 2</v>
      </c>
      <c r="D90" s="129" t="str">
        <f>IF(VLOOKUP($B90,'Champ Classes'!$A:$E,3,FALSE)="","",VLOOKUP($B90,'Champ Classes'!$A:$E,3,FALSE))</f>
        <v>EMV 7</v>
      </c>
      <c r="E90" s="130" t="str">
        <f>CONCATENATE(VLOOKUP(B90,Startlist!B:H,3,FALSE)," / ",VLOOKUP(B90,Startlist!B:H,4,FALSE))</f>
        <v>Juha Hautala / Jonne Luotonen</v>
      </c>
      <c r="F90" s="131" t="str">
        <f>VLOOKUP(B90,Startlist!B:F,5,FALSE)</f>
        <v>FIN</v>
      </c>
      <c r="G90" s="130" t="str">
        <f>VLOOKUP(B90,Startlist!B:H,7,FALSE)</f>
        <v>MB 190 2.5-16V</v>
      </c>
      <c r="H90" s="130" t="str">
        <f>VLOOKUP(B90,Startlist!B:H,6,FALSE)</f>
        <v>RTE MOTORSPORT</v>
      </c>
      <c r="I90" s="284" t="str">
        <f>IF(VLOOKUP(B90,Results!B:P,15,FALSE)="","Retired",VLOOKUP(B90,Results!B:P,15,FALSE))</f>
        <v>Retired</v>
      </c>
      <c r="J90" s="277"/>
    </row>
    <row r="91" spans="1:10" ht="15" customHeight="1">
      <c r="A91" s="128"/>
      <c r="B91" s="220">
        <v>43</v>
      </c>
      <c r="C91" s="129" t="str">
        <f>IF(VLOOKUP($B91,'Champ Classes'!$A:$E,2,FALSE)="","",VLOOKUP($B91,'Champ Classes'!$A:$E,2,FALSE))</f>
        <v>EMV 2</v>
      </c>
      <c r="D91" s="129" t="str">
        <f>IF(VLOOKUP($B91,'Champ Classes'!$A:$E,3,FALSE)="","",VLOOKUP($B91,'Champ Classes'!$A:$E,3,FALSE))</f>
        <v>EMV 7</v>
      </c>
      <c r="E91" s="130" t="str">
        <f>CONCATENATE(VLOOKUP(B91,Startlist!B:H,3,FALSE)," / ",VLOOKUP(B91,Startlist!B:H,4,FALSE))</f>
        <v>Gert Kull / Toomas Keskküla</v>
      </c>
      <c r="F91" s="131" t="str">
        <f>VLOOKUP(B91,Startlist!B:F,5,FALSE)</f>
        <v>EST</v>
      </c>
      <c r="G91" s="130" t="str">
        <f>VLOOKUP(B91,Startlist!B:H,7,FALSE)</f>
        <v>BMW M3</v>
      </c>
      <c r="H91" s="130" t="str">
        <f>VLOOKUP(B91,Startlist!B:H,6,FALSE)</f>
        <v>BTR RACING</v>
      </c>
      <c r="I91" s="284" t="str">
        <f>IF(VLOOKUP(B91,Results!B:P,15,FALSE)="","Retired",VLOOKUP(B91,Results!B:P,15,FALSE))</f>
        <v>Retired</v>
      </c>
      <c r="J91" s="277"/>
    </row>
    <row r="92" spans="1:10" ht="15" customHeight="1">
      <c r="A92" s="128"/>
      <c r="B92" s="220">
        <v>44</v>
      </c>
      <c r="C92" s="129" t="str">
        <f>IF(VLOOKUP($B92,'Champ Classes'!$A:$E,2,FALSE)="","",VLOOKUP($B92,'Champ Classes'!$A:$E,2,FALSE))</f>
        <v>EMV 1</v>
      </c>
      <c r="D92" s="129" t="str">
        <f>IF(VLOOKUP($B92,'Champ Classes'!$A:$E,3,FALSE)="","",VLOOKUP($B92,'Champ Classes'!$A:$E,3,FALSE))</f>
        <v>EMV 4</v>
      </c>
      <c r="E92" s="130" t="str">
        <f>CONCATENATE(VLOOKUP(B92,Startlist!B:H,3,FALSE)," / ",VLOOKUP(B92,Startlist!B:H,4,FALSE))</f>
        <v>Siim Liivamägi / Edvin Parisalu</v>
      </c>
      <c r="F92" s="131" t="str">
        <f>VLOOKUP(B92,Startlist!B:F,5,FALSE)</f>
        <v>EST</v>
      </c>
      <c r="G92" s="130" t="str">
        <f>VLOOKUP(B92,Startlist!B:H,7,FALSE)</f>
        <v>Mitsubishi Lancer Evo</v>
      </c>
      <c r="H92" s="130" t="str">
        <f>VLOOKUP(B92,Startlist!B:H,6,FALSE)</f>
        <v>MS RACING</v>
      </c>
      <c r="I92" s="284" t="str">
        <f>IF(VLOOKUP(B92,Results!B:P,15,FALSE)="","Retired",VLOOKUP(B92,Results!B:P,15,FALSE))</f>
        <v>Retired</v>
      </c>
      <c r="J92" s="277"/>
    </row>
    <row r="93" spans="1:10" ht="15" customHeight="1">
      <c r="A93" s="128"/>
      <c r="B93" s="220">
        <v>47</v>
      </c>
      <c r="C93" s="129" t="str">
        <f>IF(VLOOKUP($B93,'Champ Classes'!$A:$E,2,FALSE)="","",VLOOKUP($B93,'Champ Classes'!$A:$E,2,FALSE))</f>
        <v>EMV 1</v>
      </c>
      <c r="D93" s="129">
        <f>IF(VLOOKUP($B93,'Champ Classes'!$A:$E,3,FALSE)="","",VLOOKUP($B93,'Champ Classes'!$A:$E,3,FALSE))</f>
      </c>
      <c r="E93" s="130" t="str">
        <f>CONCATENATE(VLOOKUP(B93,Startlist!B:H,3,FALSE)," / ",VLOOKUP(B93,Startlist!B:H,4,FALSE))</f>
        <v>Allar Goldberg / Kaarel Lääne</v>
      </c>
      <c r="F93" s="131" t="str">
        <f>VLOOKUP(B93,Startlist!B:F,5,FALSE)</f>
        <v>EST</v>
      </c>
      <c r="G93" s="130" t="str">
        <f>VLOOKUP(B93,Startlist!B:H,7,FALSE)</f>
        <v>Subaru Impreza</v>
      </c>
      <c r="H93" s="130" t="str">
        <f>VLOOKUP(B93,Startlist!B:H,6,FALSE)</f>
        <v>A1M MOTORSPORT</v>
      </c>
      <c r="I93" s="284" t="str">
        <f>IF(VLOOKUP(B93,Results!B:P,15,FALSE)="","Retired",VLOOKUP(B93,Results!B:P,15,FALSE))</f>
        <v>Retired</v>
      </c>
      <c r="J93" s="277"/>
    </row>
    <row r="94" spans="1:10" ht="15" customHeight="1">
      <c r="A94" s="128"/>
      <c r="B94" s="220">
        <v>50</v>
      </c>
      <c r="C94" s="129" t="str">
        <f>IF(VLOOKUP($B94,'Champ Classes'!$A:$E,2,FALSE)="","",VLOOKUP($B94,'Champ Classes'!$A:$E,2,FALSE))</f>
        <v>EMV 1</v>
      </c>
      <c r="D94" s="129" t="str">
        <f>IF(VLOOKUP($B94,'Champ Classes'!$A:$E,3,FALSE)="","",VLOOKUP($B94,'Champ Classes'!$A:$E,3,FALSE))</f>
        <v>EMV 4</v>
      </c>
      <c r="E94" s="130" t="str">
        <f>CONCATENATE(VLOOKUP(B94,Startlist!B:H,3,FALSE)," / ",VLOOKUP(B94,Startlist!B:H,4,FALSE))</f>
        <v>Jonas Sluckus / Povilas Reisas</v>
      </c>
      <c r="F94" s="131" t="str">
        <f>VLOOKUP(B94,Startlist!B:F,5,FALSE)</f>
        <v>LIT</v>
      </c>
      <c r="G94" s="130" t="str">
        <f>VLOOKUP(B94,Startlist!B:H,7,FALSE)</f>
        <v>Mitsubishi Lancer Evo 9</v>
      </c>
      <c r="H94" s="130" t="str">
        <f>VLOOKUP(B94,Startlist!B:H,6,FALSE)</f>
        <v>MAZEIKIU ASK</v>
      </c>
      <c r="I94" s="284" t="str">
        <f>IF(VLOOKUP(B94,Results!B:P,15,FALSE)="","Retired",VLOOKUP(B94,Results!B:P,15,FALSE))</f>
        <v>Retired</v>
      </c>
      <c r="J94" s="277"/>
    </row>
    <row r="95" spans="1:10" ht="15" customHeight="1">
      <c r="A95" s="128"/>
      <c r="B95" s="220">
        <v>53</v>
      </c>
      <c r="C95" s="129" t="str">
        <f>IF(VLOOKUP($B95,'Champ Classes'!$A:$E,2,FALSE)="","",VLOOKUP($B95,'Champ Classes'!$A:$E,2,FALSE))</f>
        <v>EMV 2</v>
      </c>
      <c r="D95" s="129" t="str">
        <f>IF(VLOOKUP($B95,'Champ Classes'!$A:$E,3,FALSE)="","",VLOOKUP($B95,'Champ Classes'!$A:$E,3,FALSE))</f>
        <v>EMV 9</v>
      </c>
      <c r="E95" s="130" t="str">
        <f>CONCATENATE(VLOOKUP(B95,Startlist!B:H,3,FALSE)," / ",VLOOKUP(B95,Startlist!B:H,4,FALSE))</f>
        <v>Pasi Tiainen / Matti Ikävalko</v>
      </c>
      <c r="F95" s="131" t="str">
        <f>VLOOKUP(B95,Startlist!B:F,5,FALSE)</f>
        <v>FIN</v>
      </c>
      <c r="G95" s="130" t="str">
        <f>VLOOKUP(B95,Startlist!B:H,7,FALSE)</f>
        <v>Toyota Starlet</v>
      </c>
      <c r="H95" s="130" t="str">
        <f>VLOOKUP(B95,Startlist!B:H,6,FALSE)</f>
        <v>PRINTSPORT</v>
      </c>
      <c r="I95" s="284" t="str">
        <f>IF(VLOOKUP(B95,Results!B:P,15,FALSE)="","Retired",VLOOKUP(B95,Results!B:P,15,FALSE))</f>
        <v>Retired</v>
      </c>
      <c r="J95" s="277"/>
    </row>
    <row r="96" spans="1:10" ht="15" customHeight="1">
      <c r="A96" s="128"/>
      <c r="B96" s="220">
        <v>54</v>
      </c>
      <c r="C96" s="129" t="str">
        <f>IF(VLOOKUP($B96,'Champ Classes'!$A:$E,2,FALSE)="","",VLOOKUP($B96,'Champ Classes'!$A:$E,2,FALSE))</f>
        <v>EMV 2</v>
      </c>
      <c r="D96" s="129" t="str">
        <f>IF(VLOOKUP($B96,'Champ Classes'!$A:$E,3,FALSE)="","",VLOOKUP($B96,'Champ Classes'!$A:$E,3,FALSE))</f>
        <v>EMV 7</v>
      </c>
      <c r="E96" s="130" t="str">
        <f>CONCATENATE(VLOOKUP(B96,Startlist!B:H,3,FALSE)," / ",VLOOKUP(B96,Startlist!B:H,4,FALSE))</f>
        <v>Ott Mesikäpp / Raiko Lille</v>
      </c>
      <c r="F96" s="131" t="str">
        <f>VLOOKUP(B96,Startlist!B:F,5,FALSE)</f>
        <v>EST</v>
      </c>
      <c r="G96" s="130" t="str">
        <f>VLOOKUP(B96,Startlist!B:H,7,FALSE)</f>
        <v>BMW M3</v>
      </c>
      <c r="H96" s="130" t="str">
        <f>VLOOKUP(B96,Startlist!B:H,6,FALSE)</f>
        <v>KAUR MOTORSPORT</v>
      </c>
      <c r="I96" s="284" t="str">
        <f>IF(VLOOKUP(B96,Results!B:P,15,FALSE)="","Retired",VLOOKUP(B96,Results!B:P,15,FALSE))</f>
        <v>Retired</v>
      </c>
      <c r="J96" s="277"/>
    </row>
    <row r="97" spans="1:10" ht="15" customHeight="1">
      <c r="A97" s="128"/>
      <c r="B97" s="220">
        <v>57</v>
      </c>
      <c r="C97" s="129" t="str">
        <f>IF(VLOOKUP($B97,'Champ Classes'!$A:$E,2,FALSE)="","",VLOOKUP($B97,'Champ Classes'!$A:$E,2,FALSE))</f>
        <v>EMV 2</v>
      </c>
      <c r="D97" s="129" t="str">
        <f>IF(VLOOKUP($B97,'Champ Classes'!$A:$E,3,FALSE)="","",VLOOKUP($B97,'Champ Classes'!$A:$E,3,FALSE))</f>
        <v>EMV 9</v>
      </c>
      <c r="E97" s="130" t="str">
        <f>CONCATENATE(VLOOKUP(B97,Startlist!B:H,3,FALSE)," / ",VLOOKUP(B97,Startlist!B:H,4,FALSE))</f>
        <v>Timmu Kōrge / Allan Ilves</v>
      </c>
      <c r="F97" s="131" t="str">
        <f>VLOOKUP(B97,Startlist!B:F,5,FALSE)</f>
        <v>EST</v>
      </c>
      <c r="G97" s="130" t="str">
        <f>VLOOKUP(B97,Startlist!B:H,7,FALSE)</f>
        <v>VAZ 2105</v>
      </c>
      <c r="H97" s="130" t="str">
        <f>VLOOKUP(B97,Startlist!B:H,6,FALSE)</f>
        <v>THULE MOTORSPORT</v>
      </c>
      <c r="I97" s="284" t="str">
        <f>IF(VLOOKUP(B97,Results!B:P,15,FALSE)="","Retired",VLOOKUP(B97,Results!B:P,15,FALSE))</f>
        <v>Retired</v>
      </c>
      <c r="J97" s="277"/>
    </row>
    <row r="98" spans="1:10" ht="15" customHeight="1">
      <c r="A98" s="128"/>
      <c r="B98" s="220">
        <v>59</v>
      </c>
      <c r="C98" s="129" t="str">
        <f>IF(VLOOKUP($B98,'Champ Classes'!$A:$E,2,FALSE)="","",VLOOKUP($B98,'Champ Classes'!$A:$E,2,FALSE))</f>
        <v>EMV 2</v>
      </c>
      <c r="D98" s="129" t="str">
        <f>IF(VLOOKUP($B98,'Champ Classes'!$A:$E,3,FALSE)="","",VLOOKUP($B98,'Champ Classes'!$A:$E,3,FALSE))</f>
        <v>EMV 9</v>
      </c>
      <c r="E98" s="130" t="str">
        <f>CONCATENATE(VLOOKUP(B98,Startlist!B:H,3,FALSE)," / ",VLOOKUP(B98,Startlist!B:H,4,FALSE))</f>
        <v>Tomi Rönnemaa / Tero Rönnemaa</v>
      </c>
      <c r="F98" s="131" t="str">
        <f>VLOOKUP(B98,Startlist!B:F,5,FALSE)</f>
        <v>FIN</v>
      </c>
      <c r="G98" s="130" t="str">
        <f>VLOOKUP(B98,Startlist!B:H,7,FALSE)</f>
        <v>Toyota Corolla 1600 GT</v>
      </c>
      <c r="H98" s="130" t="str">
        <f>VLOOKUP(B98,Startlist!B:H,6,FALSE)</f>
        <v>TERO RÖNNEMAA</v>
      </c>
      <c r="I98" s="284" t="str">
        <f>IF(VLOOKUP(B98,Results!B:P,15,FALSE)="","Retired",VLOOKUP(B98,Results!B:P,15,FALSE))</f>
        <v>Retired</v>
      </c>
      <c r="J98" s="277"/>
    </row>
    <row r="99" spans="1:10" ht="15" customHeight="1">
      <c r="A99" s="128"/>
      <c r="B99" s="220">
        <v>62</v>
      </c>
      <c r="C99" s="129" t="str">
        <f>IF(VLOOKUP($B99,'Champ Classes'!$A:$E,2,FALSE)="","",VLOOKUP($B99,'Champ Classes'!$A:$E,2,FALSE))</f>
        <v>EMV 2</v>
      </c>
      <c r="D99" s="129" t="str">
        <f>IF(VLOOKUP($B99,'Champ Classes'!$A:$E,3,FALSE)="","",VLOOKUP($B99,'Champ Classes'!$A:$E,3,FALSE))</f>
        <v>EMV 8</v>
      </c>
      <c r="E99" s="130" t="str">
        <f>CONCATENATE(VLOOKUP(B99,Startlist!B:H,3,FALSE)," / ",VLOOKUP(B99,Startlist!B:H,4,FALSE))</f>
        <v>Tommi Hannuksela / Antti Nordström</v>
      </c>
      <c r="F99" s="131" t="str">
        <f>VLOOKUP(B99,Startlist!B:F,5,FALSE)</f>
        <v>FIN</v>
      </c>
      <c r="G99" s="130" t="str">
        <f>VLOOKUP(B99,Startlist!B:H,7,FALSE)</f>
        <v>Ford Escort RS1800</v>
      </c>
      <c r="H99" s="130" t="str">
        <f>VLOOKUP(B99,Startlist!B:H,6,FALSE)</f>
        <v>TOMMI HANNUKSELA</v>
      </c>
      <c r="I99" s="284" t="str">
        <f>IF(VLOOKUP(B99,Results!B:P,15,FALSE)="","Retired",VLOOKUP(B99,Results!B:P,15,FALSE))</f>
        <v>Retired</v>
      </c>
      <c r="J99" s="277"/>
    </row>
    <row r="100" spans="1:10" ht="15" customHeight="1">
      <c r="A100" s="128"/>
      <c r="B100" s="220">
        <v>63</v>
      </c>
      <c r="C100" s="129" t="str">
        <f>IF(VLOOKUP($B100,'Champ Classes'!$A:$E,2,FALSE)="","",VLOOKUP($B100,'Champ Classes'!$A:$E,2,FALSE))</f>
        <v>EMV 2</v>
      </c>
      <c r="D100" s="129" t="str">
        <f>IF(VLOOKUP($B100,'Champ Classes'!$A:$E,3,FALSE)="","",VLOOKUP($B100,'Champ Classes'!$A:$E,3,FALSE))</f>
        <v>EMV 7</v>
      </c>
      <c r="E100" s="130" t="str">
        <f>CONCATENATE(VLOOKUP(B100,Startlist!B:H,3,FALSE)," / ",VLOOKUP(B100,Startlist!B:H,4,FALSE))</f>
        <v>Petteri Salminen / Jan Lönegren</v>
      </c>
      <c r="F100" s="131" t="str">
        <f>VLOOKUP(B100,Startlist!B:F,5,FALSE)</f>
        <v>FIN</v>
      </c>
      <c r="G100" s="130" t="str">
        <f>VLOOKUP(B100,Startlist!B:H,7,FALSE)</f>
        <v>Volvo</v>
      </c>
      <c r="H100" s="130" t="str">
        <f>VLOOKUP(B100,Startlist!B:H,6,FALSE)</f>
        <v>PETTERI SALMINEN</v>
      </c>
      <c r="I100" s="284" t="str">
        <f>IF(VLOOKUP(B100,Results!B:P,15,FALSE)="","Retired",VLOOKUP(B100,Results!B:P,15,FALSE))</f>
        <v>Retired</v>
      </c>
      <c r="J100" s="277"/>
    </row>
    <row r="101" spans="1:10" ht="15" customHeight="1">
      <c r="A101" s="128"/>
      <c r="B101" s="220">
        <v>66</v>
      </c>
      <c r="C101" s="129" t="str">
        <f>IF(VLOOKUP($B101,'Champ Classes'!$A:$E,2,FALSE)="","",VLOOKUP($B101,'Champ Classes'!$A:$E,2,FALSE))</f>
        <v>EMV 2</v>
      </c>
      <c r="D101" s="129" t="str">
        <f>IF(VLOOKUP($B101,'Champ Classes'!$A:$E,3,FALSE)="","",VLOOKUP($B101,'Champ Classes'!$A:$E,3,FALSE))</f>
        <v>EMV 7</v>
      </c>
      <c r="E101" s="130" t="str">
        <f>CONCATENATE(VLOOKUP(B101,Startlist!B:H,3,FALSE)," / ",VLOOKUP(B101,Startlist!B:H,4,FALSE))</f>
        <v>Esa Uski / Jouni Jäkkilä</v>
      </c>
      <c r="F101" s="131" t="str">
        <f>VLOOKUP(B101,Startlist!B:F,5,FALSE)</f>
        <v>FIN</v>
      </c>
      <c r="G101" s="130" t="str">
        <f>VLOOKUP(B101,Startlist!B:H,7,FALSE)</f>
        <v>BMW 325</v>
      </c>
      <c r="H101" s="130" t="str">
        <f>VLOOKUP(B101,Startlist!B:H,6,FALSE)</f>
        <v>ESA USKI</v>
      </c>
      <c r="I101" s="284" t="str">
        <f>IF(VLOOKUP(B101,Results!B:P,15,FALSE)="","Retired",VLOOKUP(B101,Results!B:P,15,FALSE))</f>
        <v>Retired</v>
      </c>
      <c r="J101" s="277"/>
    </row>
    <row r="102" spans="1:10" ht="15" customHeight="1">
      <c r="A102" s="128"/>
      <c r="B102" s="220">
        <v>68</v>
      </c>
      <c r="C102" s="129" t="str">
        <f>IF(VLOOKUP($B102,'Champ Classes'!$A:$E,2,FALSE)="","",VLOOKUP($B102,'Champ Classes'!$A:$E,2,FALSE))</f>
        <v>EMV 2</v>
      </c>
      <c r="D102" s="129" t="str">
        <f>IF(VLOOKUP($B102,'Champ Classes'!$A:$E,3,FALSE)="","",VLOOKUP($B102,'Champ Classes'!$A:$E,3,FALSE))</f>
        <v>EMV 9</v>
      </c>
      <c r="E102" s="130" t="str">
        <f>CONCATENATE(VLOOKUP(B102,Startlist!B:H,3,FALSE)," / ",VLOOKUP(B102,Startlist!B:H,4,FALSE))</f>
        <v>Klim Baikov / Andrey Kleshchev</v>
      </c>
      <c r="F102" s="131" t="str">
        <f>VLOOKUP(B102,Startlist!B:F,5,FALSE)</f>
        <v>RUS</v>
      </c>
      <c r="G102" s="130" t="str">
        <f>VLOOKUP(B102,Startlist!B:H,7,FALSE)</f>
        <v>VAZ 2105</v>
      </c>
      <c r="H102" s="130" t="str">
        <f>VLOOKUP(B102,Startlist!B:H,6,FALSE)</f>
        <v>KLIM BAIKOV</v>
      </c>
      <c r="I102" s="284" t="str">
        <f>IF(VLOOKUP(B102,Results!B:P,15,FALSE)="","Retired",VLOOKUP(B102,Results!B:P,15,FALSE))</f>
        <v>Retired</v>
      </c>
      <c r="J102" s="277"/>
    </row>
    <row r="103" spans="1:10" ht="15" customHeight="1">
      <c r="A103" s="128"/>
      <c r="B103" s="220">
        <v>71</v>
      </c>
      <c r="C103" s="129" t="str">
        <f>IF(VLOOKUP($B103,'Champ Classes'!$A:$E,2,FALSE)="","",VLOOKUP($B103,'Champ Classes'!$A:$E,2,FALSE))</f>
        <v>EMV 2</v>
      </c>
      <c r="D103" s="129" t="str">
        <f>IF(VLOOKUP($B103,'Champ Classes'!$A:$E,3,FALSE)="","",VLOOKUP($B103,'Champ Classes'!$A:$E,3,FALSE))</f>
        <v>EMV 8</v>
      </c>
      <c r="E103" s="130" t="str">
        <f>CONCATENATE(VLOOKUP(B103,Startlist!B:H,3,FALSE)," / ",VLOOKUP(B103,Startlist!B:H,4,FALSE))</f>
        <v>Lauri Luts / Urmo Luts</v>
      </c>
      <c r="F103" s="131" t="str">
        <f>VLOOKUP(B103,Startlist!B:F,5,FALSE)</f>
        <v>EST</v>
      </c>
      <c r="G103" s="130" t="str">
        <f>VLOOKUP(B103,Startlist!B:H,7,FALSE)</f>
        <v>Volkswagen Golf</v>
      </c>
      <c r="H103" s="130" t="str">
        <f>VLOOKUP(B103,Startlist!B:H,6,FALSE)</f>
        <v>KAUR MOTORSPORT</v>
      </c>
      <c r="I103" s="284" t="str">
        <f>IF(VLOOKUP(B103,Results!B:P,15,FALSE)="","Retired",VLOOKUP(B103,Results!B:P,15,FALSE))</f>
        <v>Retired</v>
      </c>
      <c r="J103" s="277"/>
    </row>
    <row r="104" spans="1:10" ht="15" customHeight="1">
      <c r="A104" s="128"/>
      <c r="B104" s="220">
        <v>72</v>
      </c>
      <c r="C104" s="129" t="str">
        <f>IF(VLOOKUP($B104,'Champ Classes'!$A:$E,2,FALSE)="","",VLOOKUP($B104,'Champ Classes'!$A:$E,2,FALSE))</f>
        <v>EMV 2</v>
      </c>
      <c r="D104" s="129" t="str">
        <f>IF(VLOOKUP($B104,'Champ Classes'!$A:$E,3,FALSE)="","",VLOOKUP($B104,'Champ Classes'!$A:$E,3,FALSE))</f>
        <v>EMV 8</v>
      </c>
      <c r="E104" s="130" t="str">
        <f>CONCATENATE(VLOOKUP(B104,Startlist!B:H,3,FALSE)," / ",VLOOKUP(B104,Startlist!B:H,4,FALSE))</f>
        <v>Andris Truu / Alari Jürgens</v>
      </c>
      <c r="F104" s="131" t="str">
        <f>VLOOKUP(B104,Startlist!B:F,5,FALSE)</f>
        <v>EST</v>
      </c>
      <c r="G104" s="130" t="str">
        <f>VLOOKUP(B104,Startlist!B:H,7,FALSE)</f>
        <v>LADA VFTS</v>
      </c>
      <c r="H104" s="130" t="str">
        <f>VLOOKUP(B104,Startlist!B:H,6,FALSE)</f>
        <v>THULE MOTORSPORT</v>
      </c>
      <c r="I104" s="284" t="str">
        <f>IF(VLOOKUP(B104,Results!B:P,15,FALSE)="","Retired",VLOOKUP(B104,Results!B:P,15,FALSE))</f>
        <v>Retired</v>
      </c>
      <c r="J104" s="277"/>
    </row>
    <row r="105" spans="1:10" ht="15" customHeight="1">
      <c r="A105" s="128"/>
      <c r="B105" s="220">
        <v>73</v>
      </c>
      <c r="C105" s="129" t="str">
        <f>IF(VLOOKUP($B105,'Champ Classes'!$A:$E,2,FALSE)="","",VLOOKUP($B105,'Champ Classes'!$A:$E,2,FALSE))</f>
        <v>EMV 2</v>
      </c>
      <c r="D105" s="129" t="str">
        <f>IF(VLOOKUP($B105,'Champ Classes'!$A:$E,3,FALSE)="","",VLOOKUP($B105,'Champ Classes'!$A:$E,3,FALSE))</f>
        <v>EMV 7</v>
      </c>
      <c r="E105" s="130" t="str">
        <f>CONCATENATE(VLOOKUP(B105,Startlist!B:H,3,FALSE)," / ",VLOOKUP(B105,Startlist!B:H,4,FALSE))</f>
        <v>Andre Kiil / Riivo Mesila</v>
      </c>
      <c r="F105" s="131" t="str">
        <f>VLOOKUP(B105,Startlist!B:F,5,FALSE)</f>
        <v>EST</v>
      </c>
      <c r="G105" s="130" t="str">
        <f>VLOOKUP(B105,Startlist!B:H,7,FALSE)</f>
        <v>BMW M3</v>
      </c>
      <c r="H105" s="130" t="str">
        <f>VLOOKUP(B105,Startlist!B:H,6,FALSE)</f>
        <v>ALM MOTORSPORT</v>
      </c>
      <c r="I105" s="284" t="str">
        <f>IF(VLOOKUP(B105,Results!B:P,15,FALSE)="","Retired",VLOOKUP(B105,Results!B:P,15,FALSE))</f>
        <v>Retired</v>
      </c>
      <c r="J105" s="277"/>
    </row>
    <row r="106" spans="1:10" ht="15" customHeight="1">
      <c r="A106" s="128"/>
      <c r="B106" s="220">
        <v>74</v>
      </c>
      <c r="C106" s="129" t="str">
        <f>IF(VLOOKUP($B106,'Champ Classes'!$A:$E,2,FALSE)="","",VLOOKUP($B106,'Champ Classes'!$A:$E,2,FALSE))</f>
        <v>EMV 2</v>
      </c>
      <c r="D106" s="129" t="str">
        <f>IF(VLOOKUP($B106,'Champ Classes'!$A:$E,3,FALSE)="","",VLOOKUP($B106,'Champ Classes'!$A:$E,3,FALSE))</f>
        <v>EMV 7</v>
      </c>
      <c r="E106" s="130" t="str">
        <f>CONCATENATE(VLOOKUP(B106,Startlist!B:H,3,FALSE)," / ",VLOOKUP(B106,Startlist!B:H,4,FALSE))</f>
        <v>Anssi Laukkanen / Pasi Karppinen</v>
      </c>
      <c r="F106" s="131" t="str">
        <f>VLOOKUP(B106,Startlist!B:F,5,FALSE)</f>
        <v>FIN</v>
      </c>
      <c r="G106" s="130" t="str">
        <f>VLOOKUP(B106,Startlist!B:H,7,FALSE)</f>
        <v>BMW M3</v>
      </c>
      <c r="H106" s="130" t="str">
        <f>VLOOKUP(B106,Startlist!B:H,6,FALSE)</f>
        <v>ANSSI LAUKKANEN</v>
      </c>
      <c r="I106" s="284" t="str">
        <f>IF(VLOOKUP(B106,Results!B:P,15,FALSE)="","Retired",VLOOKUP(B106,Results!B:P,15,FALSE))</f>
        <v>Retired</v>
      </c>
      <c r="J106" s="277"/>
    </row>
    <row r="107" spans="1:10" ht="15" customHeight="1">
      <c r="A107" s="128"/>
      <c r="B107" s="220">
        <v>75</v>
      </c>
      <c r="C107" s="129" t="str">
        <f>IF(VLOOKUP($B107,'Champ Classes'!$A:$E,2,FALSE)="","",VLOOKUP($B107,'Champ Classes'!$A:$E,2,FALSE))</f>
        <v>EMV 2</v>
      </c>
      <c r="D107" s="129" t="str">
        <f>IF(VLOOKUP($B107,'Champ Classes'!$A:$E,3,FALSE)="","",VLOOKUP($B107,'Champ Classes'!$A:$E,3,FALSE))</f>
        <v>EMV 7</v>
      </c>
      <c r="E107" s="130" t="str">
        <f>CONCATENATE(VLOOKUP(B107,Startlist!B:H,3,FALSE)," / ",VLOOKUP(B107,Startlist!B:H,4,FALSE))</f>
        <v>Peeter Kaibald / Priit Pilden</v>
      </c>
      <c r="F107" s="131" t="str">
        <f>VLOOKUP(B107,Startlist!B:F,5,FALSE)</f>
        <v>EST</v>
      </c>
      <c r="G107" s="130" t="str">
        <f>VLOOKUP(B107,Startlist!B:H,7,FALSE)</f>
        <v>BMW M3</v>
      </c>
      <c r="H107" s="130" t="str">
        <f>VLOOKUP(B107,Startlist!B:H,6,FALSE)</f>
        <v>BTR RACING</v>
      </c>
      <c r="I107" s="284" t="str">
        <f>IF(VLOOKUP(B107,Results!B:P,15,FALSE)="","Retired",VLOOKUP(B107,Results!B:P,15,FALSE))</f>
        <v>Retired</v>
      </c>
      <c r="J107" s="277"/>
    </row>
    <row r="108" spans="1:10" ht="15" customHeight="1">
      <c r="A108" s="128"/>
      <c r="B108" s="220">
        <v>77</v>
      </c>
      <c r="C108" s="129" t="str">
        <f>IF(VLOOKUP($B108,'Champ Classes'!$A:$E,2,FALSE)="","",VLOOKUP($B108,'Champ Classes'!$A:$E,2,FALSE))</f>
        <v>EMV 2</v>
      </c>
      <c r="D108" s="129" t="str">
        <f>IF(VLOOKUP($B108,'Champ Classes'!$A:$E,3,FALSE)="","",VLOOKUP($B108,'Champ Classes'!$A:$E,3,FALSE))</f>
        <v>EMV 8</v>
      </c>
      <c r="E108" s="130" t="str">
        <f>CONCATENATE(VLOOKUP(B108,Startlist!B:H,3,FALSE)," / ",VLOOKUP(B108,Startlist!B:H,4,FALSE))</f>
        <v>Mihkel Vaher / Kristjan Metsis</v>
      </c>
      <c r="F108" s="131" t="str">
        <f>VLOOKUP(B108,Startlist!B:F,5,FALSE)</f>
        <v>EST</v>
      </c>
      <c r="G108" s="130" t="str">
        <f>VLOOKUP(B108,Startlist!B:H,7,FALSE)</f>
        <v>BMW 318</v>
      </c>
      <c r="H108" s="130" t="str">
        <f>VLOOKUP(B108,Startlist!B:H,6,FALSE)</f>
        <v>SK VILLU</v>
      </c>
      <c r="I108" s="284" t="str">
        <f>IF(VLOOKUP(B108,Results!B:P,15,FALSE)="","Retired",VLOOKUP(B108,Results!B:P,15,FALSE))</f>
        <v>Retired</v>
      </c>
      <c r="J108" s="277"/>
    </row>
    <row r="109" spans="1:10" ht="15" customHeight="1">
      <c r="A109" s="128"/>
      <c r="B109" s="220">
        <v>78</v>
      </c>
      <c r="C109" s="129" t="str">
        <f>IF(VLOOKUP($B109,'Champ Classes'!$A:$E,2,FALSE)="","",VLOOKUP($B109,'Champ Classes'!$A:$E,2,FALSE))</f>
        <v>EMV 2</v>
      </c>
      <c r="D109" s="129" t="str">
        <f>IF(VLOOKUP($B109,'Champ Classes'!$A:$E,3,FALSE)="","",VLOOKUP($B109,'Champ Classes'!$A:$E,3,FALSE))</f>
        <v>EMV 9</v>
      </c>
      <c r="E109" s="130" t="str">
        <f>CONCATENATE(VLOOKUP(B109,Startlist!B:H,3,FALSE)," / ",VLOOKUP(B109,Startlist!B:H,4,FALSE))</f>
        <v>Arvis Vecvagars / Gints Gaikis</v>
      </c>
      <c r="F109" s="131" t="str">
        <f>VLOOKUP(B109,Startlist!B:F,5,FALSE)</f>
        <v>LAT</v>
      </c>
      <c r="G109" s="130" t="str">
        <f>VLOOKUP(B109,Startlist!B:H,7,FALSE)</f>
        <v>VAZ 21074</v>
      </c>
      <c r="H109" s="130" t="str">
        <f>VLOOKUP(B109,Startlist!B:H,6,FALSE)</f>
        <v>VRR AUTOSPORTS</v>
      </c>
      <c r="I109" s="284" t="str">
        <f>IF(VLOOKUP(B109,Results!B:P,15,FALSE)="","Retired",VLOOKUP(B109,Results!B:P,15,FALSE))</f>
        <v>Retired</v>
      </c>
      <c r="J109" s="277"/>
    </row>
    <row r="110" spans="1:10" ht="15" customHeight="1">
      <c r="A110" s="128"/>
      <c r="B110" s="220">
        <v>80</v>
      </c>
      <c r="C110" s="129" t="str">
        <f>IF(VLOOKUP($B110,'Champ Classes'!$A:$E,2,FALSE)="","",VLOOKUP($B110,'Champ Classes'!$A:$E,2,FALSE))</f>
        <v>EMV 1</v>
      </c>
      <c r="D110" s="129" t="str">
        <f>IF(VLOOKUP($B110,'Champ Classes'!$A:$E,3,FALSE)="","",VLOOKUP($B110,'Champ Classes'!$A:$E,3,FALSE))</f>
        <v>EMV 4</v>
      </c>
      <c r="E110" s="130" t="str">
        <f>CONCATENATE(VLOOKUP(B110,Startlist!B:H,3,FALSE)," / ",VLOOKUP(B110,Startlist!B:H,4,FALSE))</f>
        <v>Chrislin Sepp / Karl-Artur Viitra</v>
      </c>
      <c r="F110" s="131" t="str">
        <f>VLOOKUP(B110,Startlist!B:F,5,FALSE)</f>
        <v>EST</v>
      </c>
      <c r="G110" s="130" t="str">
        <f>VLOOKUP(B110,Startlist!B:H,7,FALSE)</f>
        <v>Mitsubishi Lancer Evo 9</v>
      </c>
      <c r="H110" s="130" t="str">
        <f>VLOOKUP(B110,Startlist!B:H,6,FALSE)</f>
        <v>PROREHV RALLY TEAM</v>
      </c>
      <c r="I110" s="284" t="str">
        <f>IF(VLOOKUP(B110,Results!B:P,15,FALSE)="","Retired",VLOOKUP(B110,Results!B:P,15,FALSE))</f>
        <v>Retired</v>
      </c>
      <c r="J110" s="277"/>
    </row>
    <row r="111" spans="1:10" ht="15" customHeight="1">
      <c r="A111" s="128"/>
      <c r="B111" s="220">
        <v>84</v>
      </c>
      <c r="C111" s="129" t="str">
        <f>IF(VLOOKUP($B111,'Champ Classes'!$A:$E,2,FALSE)="","",VLOOKUP($B111,'Champ Classes'!$A:$E,2,FALSE))</f>
        <v>EMV 2</v>
      </c>
      <c r="D111" s="129" t="str">
        <f>IF(VLOOKUP($B111,'Champ Classes'!$A:$E,3,FALSE)="","",VLOOKUP($B111,'Champ Classes'!$A:$E,3,FALSE))</f>
        <v>EMV 9</v>
      </c>
      <c r="E111" s="130" t="str">
        <f>CONCATENATE(VLOOKUP(B111,Startlist!B:H,3,FALSE)," / ",VLOOKUP(B111,Startlist!B:H,4,FALSE))</f>
        <v>Anton Grishenkov / Dmitriy Koksharov</v>
      </c>
      <c r="F111" s="131" t="str">
        <f>VLOOKUP(B111,Startlist!B:F,5,FALSE)</f>
        <v>RUS</v>
      </c>
      <c r="G111" s="130" t="str">
        <f>VLOOKUP(B111,Startlist!B:H,7,FALSE)</f>
        <v>Lada Kalina</v>
      </c>
      <c r="H111" s="130" t="str">
        <f>VLOOKUP(B111,Startlist!B:H,6,FALSE)</f>
        <v>ANTON GRISHENKOV</v>
      </c>
      <c r="I111" s="284" t="str">
        <f>IF(VLOOKUP(B111,Results!B:P,15,FALSE)="","Retired",VLOOKUP(B111,Results!B:P,15,FALSE))</f>
        <v>Retired</v>
      </c>
      <c r="J111" s="277"/>
    </row>
    <row r="112" spans="1:10" ht="15" customHeight="1">
      <c r="A112" s="128"/>
      <c r="B112" s="220">
        <v>85</v>
      </c>
      <c r="C112" s="129" t="str">
        <f>IF(VLOOKUP($B112,'Champ Classes'!$A:$E,2,FALSE)="","",VLOOKUP($B112,'Champ Classes'!$A:$E,2,FALSE))</f>
        <v>EMV 2</v>
      </c>
      <c r="D112" s="129" t="str">
        <f>IF(VLOOKUP($B112,'Champ Classes'!$A:$E,3,FALSE)="","",VLOOKUP($B112,'Champ Classes'!$A:$E,3,FALSE))</f>
        <v>EMV 7</v>
      </c>
      <c r="E112" s="130" t="str">
        <f>CONCATENATE(VLOOKUP(B112,Startlist!B:H,3,FALSE)," / ",VLOOKUP(B112,Startlist!B:H,4,FALSE))</f>
        <v>Petri Reinikainen / Timo Hallia</v>
      </c>
      <c r="F112" s="131" t="str">
        <f>VLOOKUP(B112,Startlist!B:F,5,FALSE)</f>
        <v>FIN</v>
      </c>
      <c r="G112" s="130" t="str">
        <f>VLOOKUP(B112,Startlist!B:H,7,FALSE)</f>
        <v>MB 190 2.5-16V</v>
      </c>
      <c r="H112" s="130" t="str">
        <f>VLOOKUP(B112,Startlist!B:H,6,FALSE)</f>
        <v>PETRI REINIKAINEN</v>
      </c>
      <c r="I112" s="284" t="str">
        <f>IF(VLOOKUP(B112,Results!B:P,15,FALSE)="","Retired",VLOOKUP(B112,Results!B:P,15,FALSE))</f>
        <v>Retired</v>
      </c>
      <c r="J112" s="277"/>
    </row>
    <row r="113" spans="1:10" ht="15" customHeight="1">
      <c r="A113" s="128"/>
      <c r="B113" s="220">
        <v>88</v>
      </c>
      <c r="C113" s="129" t="str">
        <f>IF(VLOOKUP($B113,'Champ Classes'!$A:$E,2,FALSE)="","",VLOOKUP($B113,'Champ Classes'!$A:$E,2,FALSE))</f>
        <v>EMV 2</v>
      </c>
      <c r="D113" s="129" t="str">
        <f>IF(VLOOKUP($B113,'Champ Classes'!$A:$E,3,FALSE)="","",VLOOKUP($B113,'Champ Classes'!$A:$E,3,FALSE))</f>
        <v>EMV 8</v>
      </c>
      <c r="E113" s="130" t="str">
        <f>CONCATENATE(VLOOKUP(B113,Startlist!B:H,3,FALSE)," / ",VLOOKUP(B113,Startlist!B:H,4,FALSE))</f>
        <v>Petri Kortesuo / Mika Kortesuo</v>
      </c>
      <c r="F113" s="131" t="str">
        <f>VLOOKUP(B113,Startlist!B:F,5,FALSE)</f>
        <v>FIN</v>
      </c>
      <c r="G113" s="130" t="str">
        <f>VLOOKUP(B113,Startlist!B:H,7,FALSE)</f>
        <v>Volkswagen Golf</v>
      </c>
      <c r="H113" s="130" t="str">
        <f>VLOOKUP(B113,Startlist!B:H,6,FALSE)</f>
        <v>ERKI SPORT</v>
      </c>
      <c r="I113" s="284" t="str">
        <f>IF(VLOOKUP(B113,Results!B:P,15,FALSE)="","Retired",VLOOKUP(B113,Results!B:P,15,FALSE))</f>
        <v>Retired</v>
      </c>
      <c r="J113" s="277"/>
    </row>
    <row r="114" spans="1:10" ht="15" customHeight="1">
      <c r="A114" s="128"/>
      <c r="B114" s="220">
        <v>90</v>
      </c>
      <c r="C114" s="129" t="str">
        <f>IF(VLOOKUP($B114,'Champ Classes'!$A:$E,2,FALSE)="","",VLOOKUP($B114,'Champ Classes'!$A:$E,2,FALSE))</f>
        <v>EMV 2</v>
      </c>
      <c r="D114" s="129" t="str">
        <f>IF(VLOOKUP($B114,'Champ Classes'!$A:$E,3,FALSE)="","",VLOOKUP($B114,'Champ Classes'!$A:$E,3,FALSE))</f>
        <v>EMV 8</v>
      </c>
      <c r="E114" s="130" t="str">
        <f>CONCATENATE(VLOOKUP(B114,Startlist!B:H,3,FALSE)," / ",VLOOKUP(B114,Startlist!B:H,4,FALSE))</f>
        <v>Ivars Liepins / Janis Sokolovs</v>
      </c>
      <c r="F114" s="131" t="str">
        <f>VLOOKUP(B114,Startlist!B:F,5,FALSE)</f>
        <v>LAT</v>
      </c>
      <c r="G114" s="130" t="str">
        <f>VLOOKUP(B114,Startlist!B:H,7,FALSE)</f>
        <v>Renault Clio</v>
      </c>
      <c r="H114" s="130" t="str">
        <f>VLOOKUP(B114,Startlist!B:H,6,FALSE)</f>
        <v>VRR AUTOSPORTS</v>
      </c>
      <c r="I114" s="284" t="str">
        <f>IF(VLOOKUP(B114,Results!B:P,15,FALSE)="","Retired",VLOOKUP(B114,Results!B:P,15,FALSE))</f>
        <v>Retired</v>
      </c>
      <c r="J114" s="277"/>
    </row>
    <row r="115" spans="1:10" ht="15" customHeight="1">
      <c r="A115" s="128"/>
      <c r="B115" s="220">
        <v>92</v>
      </c>
      <c r="C115" s="129" t="str">
        <f>IF(VLOOKUP($B115,'Champ Classes'!$A:$E,2,FALSE)="","",VLOOKUP($B115,'Champ Classes'!$A:$E,2,FALSE))</f>
        <v>EMV 2</v>
      </c>
      <c r="D115" s="129" t="str">
        <f>IF(VLOOKUP($B115,'Champ Classes'!$A:$E,3,FALSE)="","",VLOOKUP($B115,'Champ Classes'!$A:$E,3,FALSE))</f>
        <v>EMV 8</v>
      </c>
      <c r="E115" s="130" t="str">
        <f>CONCATENATE(VLOOKUP(B115,Startlist!B:H,3,FALSE)," / ",VLOOKUP(B115,Startlist!B:H,4,FALSE))</f>
        <v>Hannu Ruusiala / Mika Särkinen</v>
      </c>
      <c r="F115" s="131" t="str">
        <f>VLOOKUP(B115,Startlist!B:F,5,FALSE)</f>
        <v>FIN</v>
      </c>
      <c r="G115" s="130" t="str">
        <f>VLOOKUP(B115,Startlist!B:H,7,FALSE)</f>
        <v>Citroen ZX 16 V</v>
      </c>
      <c r="H115" s="130" t="str">
        <f>VLOOKUP(B115,Startlist!B:H,6,FALSE)</f>
        <v>HANNU RUUSIALA</v>
      </c>
      <c r="I115" s="284" t="str">
        <f>IF(VLOOKUP(B115,Results!B:P,15,FALSE)="","Retired",VLOOKUP(B115,Results!B:P,15,FALSE))</f>
        <v>Retired</v>
      </c>
      <c r="J115" s="277"/>
    </row>
    <row r="116" spans="1:10" ht="15" customHeight="1">
      <c r="A116" s="128"/>
      <c r="B116" s="220">
        <v>96</v>
      </c>
      <c r="C116" s="129" t="str">
        <f>IF(VLOOKUP($B116,'Champ Classes'!$A:$E,2,FALSE)="","",VLOOKUP($B116,'Champ Classes'!$A:$E,2,FALSE))</f>
        <v>EMV 2</v>
      </c>
      <c r="D116" s="129" t="str">
        <f>IF(VLOOKUP($B116,'Champ Classes'!$A:$E,3,FALSE)="","",VLOOKUP($B116,'Champ Classes'!$A:$E,3,FALSE))</f>
        <v>EMV 8</v>
      </c>
      <c r="E116" s="130" t="str">
        <f>CONCATENATE(VLOOKUP(B116,Startlist!B:H,3,FALSE)," / ",VLOOKUP(B116,Startlist!B:H,4,FALSE))</f>
        <v>Alari Sillaste / Ott Kuurberg</v>
      </c>
      <c r="F116" s="131" t="str">
        <f>VLOOKUP(B116,Startlist!B:F,5,FALSE)</f>
        <v>EST</v>
      </c>
      <c r="G116" s="130" t="str">
        <f>VLOOKUP(B116,Startlist!B:H,7,FALSE)</f>
        <v>AZLK 2140 Wankel</v>
      </c>
      <c r="H116" s="130" t="str">
        <f>VLOOKUP(B116,Startlist!B:H,6,FALSE)</f>
        <v>CUEKS RACING</v>
      </c>
      <c r="I116" s="284" t="str">
        <f>IF(VLOOKUP(B116,Results!B:P,15,FALSE)="","Retired",VLOOKUP(B116,Results!B:P,15,FALSE))</f>
        <v>Retired</v>
      </c>
      <c r="J116" s="277"/>
    </row>
    <row r="117" spans="1:10" ht="15" customHeight="1">
      <c r="A117" s="128"/>
      <c r="B117" s="220">
        <v>97</v>
      </c>
      <c r="C117" s="129" t="str">
        <f>IF(VLOOKUP($B117,'Champ Classes'!$A:$E,2,FALSE)="","",VLOOKUP($B117,'Champ Classes'!$A:$E,2,FALSE))</f>
        <v>EMV 2</v>
      </c>
      <c r="D117" s="129" t="str">
        <f>IF(VLOOKUP($B117,'Champ Classes'!$A:$E,3,FALSE)="","",VLOOKUP($B117,'Champ Classes'!$A:$E,3,FALSE))</f>
        <v>EMV 9</v>
      </c>
      <c r="E117" s="130" t="str">
        <f>CONCATENATE(VLOOKUP(B117,Startlist!B:H,3,FALSE)," / ",VLOOKUP(B117,Startlist!B:H,4,FALSE))</f>
        <v>Tarmo Kikkatalo / Urmas Reigo</v>
      </c>
      <c r="F117" s="131" t="str">
        <f>VLOOKUP(B117,Startlist!B:F,5,FALSE)</f>
        <v>EST</v>
      </c>
      <c r="G117" s="130" t="str">
        <f>VLOOKUP(B117,Startlist!B:H,7,FALSE)</f>
        <v>VAZ 2105</v>
      </c>
      <c r="H117" s="130" t="str">
        <f>VLOOKUP(B117,Startlist!B:H,6,FALSE)</f>
        <v>VILSPORT KLUBI MTÜ</v>
      </c>
      <c r="I117" s="284" t="str">
        <f>IF(VLOOKUP(B117,Results!B:P,15,FALSE)="","Retired",VLOOKUP(B117,Results!B:P,15,FALSE))</f>
        <v>Retired</v>
      </c>
      <c r="J117" s="277"/>
    </row>
    <row r="118" spans="1:10" ht="15" customHeight="1">
      <c r="A118" s="128"/>
      <c r="B118" s="220">
        <v>98</v>
      </c>
      <c r="C118" s="129" t="str">
        <f>IF(VLOOKUP($B118,'Champ Classes'!$A:$E,2,FALSE)="","",VLOOKUP($B118,'Champ Classes'!$A:$E,2,FALSE))</f>
        <v>EMV 2</v>
      </c>
      <c r="D118" s="129" t="str">
        <f>IF(VLOOKUP($B118,'Champ Classes'!$A:$E,3,FALSE)="","",VLOOKUP($B118,'Champ Classes'!$A:$E,3,FALSE))</f>
        <v>EMV 5</v>
      </c>
      <c r="E118" s="130" t="str">
        <f>CONCATENATE(VLOOKUP(B118,Startlist!B:H,3,FALSE)," / ",VLOOKUP(B118,Startlist!B:H,4,FALSE))</f>
        <v>Raino Friedmann / Kristjan Must</v>
      </c>
      <c r="F118" s="131" t="str">
        <f>VLOOKUP(B118,Startlist!B:F,5,FALSE)</f>
        <v>EST</v>
      </c>
      <c r="G118" s="130" t="str">
        <f>VLOOKUP(B118,Startlist!B:H,7,FALSE)</f>
        <v>Honda Civic Type-R</v>
      </c>
      <c r="H118" s="130" t="str">
        <f>VLOOKUP(B118,Startlist!B:H,6,FALSE)</f>
        <v>CUEKS RACING</v>
      </c>
      <c r="I118" s="284" t="str">
        <f>IF(VLOOKUP(B118,Results!B:P,15,FALSE)="","Retired",VLOOKUP(B118,Results!B:P,15,FALSE))</f>
        <v>Retired</v>
      </c>
      <c r="J118" s="277"/>
    </row>
    <row r="119" spans="1:10" ht="15" customHeight="1">
      <c r="A119" s="128"/>
      <c r="B119" s="220">
        <v>102</v>
      </c>
      <c r="C119" s="129" t="str">
        <f>IF(VLOOKUP($B119,'Champ Classes'!$A:$E,2,FALSE)="","",VLOOKUP($B119,'Champ Classes'!$A:$E,2,FALSE))</f>
        <v>EMV 2</v>
      </c>
      <c r="D119" s="129" t="str">
        <f>IF(VLOOKUP($B119,'Champ Classes'!$A:$E,3,FALSE)="","",VLOOKUP($B119,'Champ Classes'!$A:$E,3,FALSE))</f>
        <v>EMV 7</v>
      </c>
      <c r="E119" s="130" t="str">
        <f>CONCATENATE(VLOOKUP(B119,Startlist!B:H,3,FALSE)," / ",VLOOKUP(B119,Startlist!B:H,4,FALSE))</f>
        <v>Siim Järveots / Priit Järveots</v>
      </c>
      <c r="F119" s="131" t="str">
        <f>VLOOKUP(B119,Startlist!B:F,5,FALSE)</f>
        <v>EST</v>
      </c>
      <c r="G119" s="130" t="str">
        <f>VLOOKUP(B119,Startlist!B:H,7,FALSE)</f>
        <v>BMW 328</v>
      </c>
      <c r="H119" s="130" t="str">
        <f>VLOOKUP(B119,Startlist!B:H,6,FALSE)</f>
        <v>PIHTLA RT</v>
      </c>
      <c r="I119" s="284" t="str">
        <f>IF(VLOOKUP(B119,Results!B:P,15,FALSE)="","Retired",VLOOKUP(B119,Results!B:P,15,FALSE))</f>
        <v>Retired</v>
      </c>
      <c r="J119" s="277"/>
    </row>
    <row r="120" spans="1:10" ht="15" customHeight="1">
      <c r="A120" s="128"/>
      <c r="B120" s="220">
        <v>103</v>
      </c>
      <c r="C120" s="129" t="str">
        <f>IF(VLOOKUP($B120,'Champ Classes'!$A:$E,2,FALSE)="","",VLOOKUP($B120,'Champ Classes'!$A:$E,2,FALSE))</f>
        <v>EMV 2</v>
      </c>
      <c r="D120" s="129" t="str">
        <f>IF(VLOOKUP($B120,'Champ Classes'!$A:$E,3,FALSE)="","",VLOOKUP($B120,'Champ Classes'!$A:$E,3,FALSE))</f>
        <v>EMV 8</v>
      </c>
      <c r="E120" s="130" t="str">
        <f>CONCATENATE(VLOOKUP(B120,Startlist!B:H,3,FALSE)," / ",VLOOKUP(B120,Startlist!B:H,4,FALSE))</f>
        <v>Sören Sisas / Sven Andevei</v>
      </c>
      <c r="F120" s="131" t="str">
        <f>VLOOKUP(B120,Startlist!B:F,5,FALSE)</f>
        <v>EST</v>
      </c>
      <c r="G120" s="130" t="str">
        <f>VLOOKUP(B120,Startlist!B:H,7,FALSE)</f>
        <v>Volkswagen Golf</v>
      </c>
      <c r="H120" s="130" t="str">
        <f>VLOOKUP(B120,Startlist!B:H,6,FALSE)</f>
        <v>MÄRJAMAA RALLY TEAM</v>
      </c>
      <c r="I120" s="284" t="str">
        <f>IF(VLOOKUP(B120,Results!B:P,15,FALSE)="","Retired",VLOOKUP(B120,Results!B:P,15,FALSE))</f>
        <v>Retired</v>
      </c>
      <c r="J120" s="277"/>
    </row>
    <row r="121" spans="1:10" ht="15" customHeight="1">
      <c r="A121" s="128"/>
      <c r="B121" s="220">
        <v>104</v>
      </c>
      <c r="C121" s="129" t="str">
        <f>IF(VLOOKUP($B121,'Champ Classes'!$A:$E,2,FALSE)="","",VLOOKUP($B121,'Champ Classes'!$A:$E,2,FALSE))</f>
        <v>EMV 2</v>
      </c>
      <c r="D121" s="129" t="str">
        <f>IF(VLOOKUP($B121,'Champ Classes'!$A:$E,3,FALSE)="","",VLOOKUP($B121,'Champ Classes'!$A:$E,3,FALSE))</f>
        <v>EMV 8</v>
      </c>
      <c r="E121" s="130" t="str">
        <f>CONCATENATE(VLOOKUP(B121,Startlist!B:H,3,FALSE)," / ",VLOOKUP(B121,Startlist!B:H,4,FALSE))</f>
        <v>Raul Mölder / Rasmus Vaher</v>
      </c>
      <c r="F121" s="131" t="str">
        <f>VLOOKUP(B121,Startlist!B:F,5,FALSE)</f>
        <v>EST</v>
      </c>
      <c r="G121" s="130" t="str">
        <f>VLOOKUP(B121,Startlist!B:H,7,FALSE)</f>
        <v>Volkswagen Golf</v>
      </c>
      <c r="H121" s="130" t="str">
        <f>VLOOKUP(B121,Startlist!B:H,6,FALSE)</f>
        <v>PIHTLA RT</v>
      </c>
      <c r="I121" s="284" t="str">
        <f>IF(VLOOKUP(B121,Results!B:P,15,FALSE)="","Retired",VLOOKUP(B121,Results!B:P,15,FALSE))</f>
        <v>Retired</v>
      </c>
      <c r="J121" s="277"/>
    </row>
    <row r="122" spans="1:10" ht="15" customHeight="1">
      <c r="A122" s="128"/>
      <c r="B122" s="220">
        <v>105</v>
      </c>
      <c r="C122" s="129" t="str">
        <f>IF(VLOOKUP($B122,'Champ Classes'!$A:$E,2,FALSE)="","",VLOOKUP($B122,'Champ Classes'!$A:$E,2,FALSE))</f>
        <v>EMV 2</v>
      </c>
      <c r="D122" s="129" t="str">
        <f>IF(VLOOKUP($B122,'Champ Classes'!$A:$E,3,FALSE)="","",VLOOKUP($B122,'Champ Classes'!$A:$E,3,FALSE))</f>
        <v>EMV 7</v>
      </c>
      <c r="E122" s="130" t="str">
        <f>CONCATENATE(VLOOKUP(B122,Startlist!B:H,3,FALSE)," / ",VLOOKUP(B122,Startlist!B:H,4,FALSE))</f>
        <v>Artur Laul / Alain Sivous</v>
      </c>
      <c r="F122" s="131" t="str">
        <f>VLOOKUP(B122,Startlist!B:F,5,FALSE)</f>
        <v>EST</v>
      </c>
      <c r="G122" s="130" t="str">
        <f>VLOOKUP(B122,Startlist!B:H,7,FALSE)</f>
        <v>BMW M3</v>
      </c>
      <c r="H122" s="130" t="str">
        <f>VLOOKUP(B122,Startlist!B:H,6,FALSE)</f>
        <v>PIHTLA RT</v>
      </c>
      <c r="I122" s="284" t="str">
        <f>IF(VLOOKUP(B122,Results!B:P,15,FALSE)="","Retired",VLOOKUP(B122,Results!B:P,15,FALSE))</f>
        <v>Retired</v>
      </c>
      <c r="J122" s="277"/>
    </row>
    <row r="123" spans="1:10" ht="15" customHeight="1">
      <c r="A123" s="128"/>
      <c r="B123" s="220">
        <v>106</v>
      </c>
      <c r="C123" s="129" t="str">
        <f>IF(VLOOKUP($B123,'Champ Classes'!$A:$E,2,FALSE)="","",VLOOKUP($B123,'Champ Classes'!$A:$E,2,FALSE))</f>
        <v>EMV 2</v>
      </c>
      <c r="D123" s="129" t="str">
        <f>IF(VLOOKUP($B123,'Champ Classes'!$A:$E,3,FALSE)="","",VLOOKUP($B123,'Champ Classes'!$A:$E,3,FALSE))</f>
        <v>EMV 8</v>
      </c>
      <c r="E123" s="130" t="str">
        <f>CONCATENATE(VLOOKUP(B123,Startlist!B:H,3,FALSE)," / ",VLOOKUP(B123,Startlist!B:H,4,FALSE))</f>
        <v>Priit Guljajev / Freddy Tōnutare</v>
      </c>
      <c r="F123" s="131" t="str">
        <f>VLOOKUP(B123,Startlist!B:F,5,FALSE)</f>
        <v>EST</v>
      </c>
      <c r="G123" s="130" t="str">
        <f>VLOOKUP(B123,Startlist!B:H,7,FALSE)</f>
        <v>Nissan Sunny</v>
      </c>
      <c r="H123" s="130" t="str">
        <f>VLOOKUP(B123,Startlist!B:H,6,FALSE)</f>
        <v>VÄNDRA TSK</v>
      </c>
      <c r="I123" s="284" t="str">
        <f>IF(VLOOKUP(B123,Results!B:P,15,FALSE)="","Retired",VLOOKUP(B123,Results!B:P,15,FALSE))</f>
        <v>Retired</v>
      </c>
      <c r="J123" s="277"/>
    </row>
    <row r="124" spans="1:10" ht="15" customHeight="1">
      <c r="A124" s="128"/>
      <c r="B124" s="220">
        <v>107</v>
      </c>
      <c r="C124" s="129" t="str">
        <f>IF(VLOOKUP($B124,'Champ Classes'!$A:$E,2,FALSE)="","",VLOOKUP($B124,'Champ Classes'!$A:$E,2,FALSE))</f>
        <v>EMV 2</v>
      </c>
      <c r="D124" s="129" t="str">
        <f>IF(VLOOKUP($B124,'Champ Classes'!$A:$E,3,FALSE)="","",VLOOKUP($B124,'Champ Classes'!$A:$E,3,FALSE))</f>
        <v>EMV 7</v>
      </c>
      <c r="E124" s="130" t="str">
        <f>CONCATENATE(VLOOKUP(B124,Startlist!B:H,3,FALSE)," / ",VLOOKUP(B124,Startlist!B:H,4,FALSE))</f>
        <v>Johannes Raamat / Meelis Ellik</v>
      </c>
      <c r="F124" s="131" t="str">
        <f>VLOOKUP(B124,Startlist!B:F,5,FALSE)</f>
        <v>EST</v>
      </c>
      <c r="G124" s="130" t="str">
        <f>VLOOKUP(B124,Startlist!B:H,7,FALSE)</f>
        <v>BMW 318</v>
      </c>
      <c r="H124" s="130" t="str">
        <f>VLOOKUP(B124,Startlist!B:H,6,FALSE)</f>
        <v>PIHTLA RT</v>
      </c>
      <c r="I124" s="284" t="str">
        <f>IF(VLOOKUP(B124,Results!B:P,15,FALSE)="","Retired",VLOOKUP(B124,Results!B:P,15,FALSE))</f>
        <v>Retired</v>
      </c>
      <c r="J124" s="277"/>
    </row>
    <row r="125" spans="1:10" ht="15" customHeight="1">
      <c r="A125" s="128"/>
      <c r="B125" s="220">
        <v>110</v>
      </c>
      <c r="C125" s="129" t="str">
        <f>IF(VLOOKUP($B125,'Champ Classes'!$A:$E,2,FALSE)="","",VLOOKUP($B125,'Champ Classes'!$A:$E,2,FALSE))</f>
        <v>EMV 2</v>
      </c>
      <c r="D125" s="129" t="str">
        <f>IF(VLOOKUP($B125,'Champ Classes'!$A:$E,3,FALSE)="","",VLOOKUP($B125,'Champ Classes'!$A:$E,3,FALSE))</f>
        <v>EMV 9</v>
      </c>
      <c r="E125" s="130" t="str">
        <f>CONCATENATE(VLOOKUP(B125,Startlist!B:H,3,FALSE)," / ",VLOOKUP(B125,Startlist!B:H,4,FALSE))</f>
        <v>Keiro Orgus / Janar Lehtniit</v>
      </c>
      <c r="F125" s="131" t="str">
        <f>VLOOKUP(B125,Startlist!B:F,5,FALSE)</f>
        <v>EST</v>
      </c>
      <c r="G125" s="130" t="str">
        <f>VLOOKUP(B125,Startlist!B:H,7,FALSE)</f>
        <v>Toyota Yaris</v>
      </c>
      <c r="H125" s="130" t="str">
        <f>VLOOKUP(B125,Startlist!B:H,6,FALSE)</f>
        <v>TIKKRI MOTORSPORT</v>
      </c>
      <c r="I125" s="284" t="str">
        <f>IF(VLOOKUP(B125,Results!B:P,15,FALSE)="","Retired",VLOOKUP(B125,Results!B:P,15,FALSE))</f>
        <v>Retired</v>
      </c>
      <c r="J125" s="277"/>
    </row>
    <row r="126" spans="1:10" ht="15" customHeight="1">
      <c r="A126" s="128"/>
      <c r="B126" s="220">
        <v>113</v>
      </c>
      <c r="C126" s="129" t="str">
        <f>IF(VLOOKUP($B126,'Champ Classes'!$A:$E,2,FALSE)="","",VLOOKUP($B126,'Champ Classes'!$A:$E,2,FALSE))</f>
        <v>EMV 2</v>
      </c>
      <c r="D126" s="129" t="str">
        <f>IF(VLOOKUP($B126,'Champ Classes'!$A:$E,3,FALSE)="","",VLOOKUP($B126,'Champ Classes'!$A:$E,3,FALSE))</f>
        <v>EMV 9</v>
      </c>
      <c r="E126" s="130" t="str">
        <f>CONCATENATE(VLOOKUP(B126,Startlist!B:H,3,FALSE)," / ",VLOOKUP(B126,Startlist!B:H,4,FALSE))</f>
        <v>Konstantin Tarasov / Ilya Belousov</v>
      </c>
      <c r="F126" s="131" t="str">
        <f>VLOOKUP(B126,Startlist!B:F,5,FALSE)</f>
        <v>RUS</v>
      </c>
      <c r="G126" s="130" t="str">
        <f>VLOOKUP(B126,Startlist!B:H,7,FALSE)</f>
        <v>Lada Kalina</v>
      </c>
      <c r="H126" s="130" t="str">
        <f>VLOOKUP(B126,Startlist!B:H,6,FALSE)</f>
        <v>KONSTANTIN TARASOV</v>
      </c>
      <c r="I126" s="284" t="str">
        <f>IF(VLOOKUP(B126,Results!B:P,15,FALSE)="","Retired",VLOOKUP(B126,Results!B:P,15,FALSE))</f>
        <v>Retired</v>
      </c>
      <c r="J126" s="277"/>
    </row>
    <row r="127" spans="1:10" ht="15" customHeight="1">
      <c r="A127" s="128"/>
      <c r="B127" s="220">
        <v>117</v>
      </c>
      <c r="C127" s="129" t="str">
        <f>IF(VLOOKUP($B127,'Champ Classes'!$A:$E,2,FALSE)="","",VLOOKUP($B127,'Champ Classes'!$A:$E,2,FALSE))</f>
        <v>EMV 2</v>
      </c>
      <c r="D127" s="129" t="str">
        <f>IF(VLOOKUP($B127,'Champ Classes'!$A:$E,3,FALSE)="","",VLOOKUP($B127,'Champ Classes'!$A:$E,3,FALSE))</f>
        <v>EMV 8</v>
      </c>
      <c r="E127" s="130" t="str">
        <f>CONCATENATE(VLOOKUP(B127,Startlist!B:H,3,FALSE)," / ",VLOOKUP(B127,Startlist!B:H,4,FALSE))</f>
        <v>Pirkka Syvänoro / Jukka Aromaa</v>
      </c>
      <c r="F127" s="131" t="str">
        <f>VLOOKUP(B127,Startlist!B:F,5,FALSE)</f>
        <v>FIN</v>
      </c>
      <c r="G127" s="130" t="str">
        <f>VLOOKUP(B127,Startlist!B:H,7,FALSE)</f>
        <v>Fiat Uno Turbo IE</v>
      </c>
      <c r="H127" s="130" t="str">
        <f>VLOOKUP(B127,Startlist!B:H,6,FALSE)</f>
        <v>HISTORIC RALLY CLUB FINLAND</v>
      </c>
      <c r="I127" s="284" t="str">
        <f>IF(VLOOKUP(B127,Results!B:P,15,FALSE)="","Retired",VLOOKUP(B127,Results!B:P,15,FALSE))</f>
        <v>Retired</v>
      </c>
      <c r="J127" s="277"/>
    </row>
    <row r="128" spans="1:10" ht="15" customHeight="1">
      <c r="A128" s="128"/>
      <c r="B128" s="220">
        <v>118</v>
      </c>
      <c r="C128" s="129" t="str">
        <f>IF(VLOOKUP($B128,'Champ Classes'!$A:$E,2,FALSE)="","",VLOOKUP($B128,'Champ Classes'!$A:$E,2,FALSE))</f>
        <v>EMV 2</v>
      </c>
      <c r="D128" s="129" t="str">
        <f>IF(VLOOKUP($B128,'Champ Classes'!$A:$E,3,FALSE)="","",VLOOKUP($B128,'Champ Classes'!$A:$E,3,FALSE))</f>
        <v>EMV 10</v>
      </c>
      <c r="E128" s="130" t="str">
        <f>CONCATENATE(VLOOKUP(B128,Startlist!B:H,3,FALSE)," / ",VLOOKUP(B128,Startlist!B:H,4,FALSE))</f>
        <v>Taavi Niinemets / Esko Allika</v>
      </c>
      <c r="F128" s="131" t="str">
        <f>VLOOKUP(B128,Startlist!B:F,5,FALSE)</f>
        <v>EST</v>
      </c>
      <c r="G128" s="130" t="str">
        <f>VLOOKUP(B128,Startlist!B:H,7,FALSE)</f>
        <v>GAZ 51</v>
      </c>
      <c r="H128" s="130" t="str">
        <f>VLOOKUP(B128,Startlist!B:H,6,FALSE)</f>
        <v>GAZ RALLIKLUBI</v>
      </c>
      <c r="I128" s="284" t="str">
        <f>IF(VLOOKUP(B128,Results!B:P,15,FALSE)="","Retired",VLOOKUP(B128,Results!B:P,15,FALSE))</f>
        <v>Retired</v>
      </c>
      <c r="J128" s="277"/>
    </row>
    <row r="129" spans="1:10" ht="15" customHeight="1">
      <c r="A129" s="128"/>
      <c r="B129" s="220">
        <v>119</v>
      </c>
      <c r="C129" s="129" t="str">
        <f>IF(VLOOKUP($B129,'Champ Classes'!$A:$E,2,FALSE)="","",VLOOKUP($B129,'Champ Classes'!$A:$E,2,FALSE))</f>
        <v>EMV 2</v>
      </c>
      <c r="D129" s="129" t="str">
        <f>IF(VLOOKUP($B129,'Champ Classes'!$A:$E,3,FALSE)="","",VLOOKUP($B129,'Champ Classes'!$A:$E,3,FALSE))</f>
        <v>EMV 10</v>
      </c>
      <c r="E129" s="130" t="str">
        <f>CONCATENATE(VLOOKUP(B129,Startlist!B:H,3,FALSE)," / ",VLOOKUP(B129,Startlist!B:H,4,FALSE))</f>
        <v>Rainer Tuberik / Raido Vetesina</v>
      </c>
      <c r="F129" s="131" t="str">
        <f>VLOOKUP(B129,Startlist!B:F,5,FALSE)</f>
        <v>EST</v>
      </c>
      <c r="G129" s="130" t="str">
        <f>VLOOKUP(B129,Startlist!B:H,7,FALSE)</f>
        <v>GAZ 51</v>
      </c>
      <c r="H129" s="130" t="str">
        <f>VLOOKUP(B129,Startlist!B:H,6,FALSE)</f>
        <v>GAZ RALLIKLUBI</v>
      </c>
      <c r="I129" s="284" t="str">
        <f>IF(VLOOKUP(B129,Results!B:P,15,FALSE)="","Retired",VLOOKUP(B129,Results!B:P,15,FALSE))</f>
        <v>Retired</v>
      </c>
      <c r="J129" s="277"/>
    </row>
    <row r="130" spans="1:10" ht="15" customHeight="1">
      <c r="A130" s="128"/>
      <c r="B130" s="220">
        <v>122</v>
      </c>
      <c r="C130" s="129" t="str">
        <f>IF(VLOOKUP($B130,'Champ Classes'!$A:$E,2,FALSE)="","",VLOOKUP($B130,'Champ Classes'!$A:$E,2,FALSE))</f>
        <v>EMV 2</v>
      </c>
      <c r="D130" s="129" t="str">
        <f>IF(VLOOKUP($B130,'Champ Classes'!$A:$E,3,FALSE)="","",VLOOKUP($B130,'Champ Classes'!$A:$E,3,FALSE))</f>
        <v>EMV 10</v>
      </c>
      <c r="E130" s="130" t="str">
        <f>CONCATENATE(VLOOKUP(B130,Startlist!B:H,3,FALSE)," / ",VLOOKUP(B130,Startlist!B:H,4,FALSE))</f>
        <v>Holger Enok / Mairo Ojaviir</v>
      </c>
      <c r="F130" s="131" t="str">
        <f>VLOOKUP(B130,Startlist!B:F,5,FALSE)</f>
        <v>EST</v>
      </c>
      <c r="G130" s="130" t="str">
        <f>VLOOKUP(B130,Startlist!B:H,7,FALSE)</f>
        <v>GAZ 52</v>
      </c>
      <c r="H130" s="130" t="str">
        <f>VLOOKUP(B130,Startlist!B:H,6,FALSE)</f>
        <v>MÄRJAMAA RALLY TEAM</v>
      </c>
      <c r="I130" s="284" t="str">
        <f>IF(VLOOKUP(B130,Results!B:P,15,FALSE)="","Retired",VLOOKUP(B130,Results!B:P,15,FALSE))</f>
        <v>Retired</v>
      </c>
      <c r="J130" s="277"/>
    </row>
    <row r="131" spans="1:10" ht="15" customHeight="1">
      <c r="A131" s="128"/>
      <c r="B131" s="220">
        <v>123</v>
      </c>
      <c r="C131" s="129" t="str">
        <f>IF(VLOOKUP($B131,'Champ Classes'!$A:$E,2,FALSE)="","",VLOOKUP($B131,'Champ Classes'!$A:$E,2,FALSE))</f>
        <v>EMV 2</v>
      </c>
      <c r="D131" s="129" t="str">
        <f>IF(VLOOKUP($B131,'Champ Classes'!$A:$E,3,FALSE)="","",VLOOKUP($B131,'Champ Classes'!$A:$E,3,FALSE))</f>
        <v>EMV 10</v>
      </c>
      <c r="E131" s="130" t="str">
        <f>CONCATENATE(VLOOKUP(B131,Startlist!B:H,3,FALSE)," / ",VLOOKUP(B131,Startlist!B:H,4,FALSE))</f>
        <v>Tarmo Silt / Raido Loel</v>
      </c>
      <c r="F131" s="131" t="str">
        <f>VLOOKUP(B131,Startlist!B:F,5,FALSE)</f>
        <v>EST</v>
      </c>
      <c r="G131" s="130" t="str">
        <f>VLOOKUP(B131,Startlist!B:H,7,FALSE)</f>
        <v>GAZ 51</v>
      </c>
      <c r="H131" s="130" t="str">
        <f>VLOOKUP(B131,Startlist!B:H,6,FALSE)</f>
        <v>MÄRJAMAA RALLY TEAM</v>
      </c>
      <c r="I131" s="284" t="str">
        <f>IF(VLOOKUP(B131,Results!B:P,15,FALSE)="","Retired",VLOOKUP(B131,Results!B:P,15,FALSE))</f>
        <v>Retired</v>
      </c>
      <c r="J131" s="277"/>
    </row>
    <row r="132" spans="1:10" ht="15" customHeight="1">
      <c r="A132" s="128"/>
      <c r="B132" s="220">
        <v>124</v>
      </c>
      <c r="C132" s="129" t="str">
        <f>IF(VLOOKUP($B132,'Champ Classes'!$A:$E,2,FALSE)="","",VLOOKUP($B132,'Champ Classes'!$A:$E,2,FALSE))</f>
        <v>EMV 2</v>
      </c>
      <c r="D132" s="129" t="str">
        <f>IF(VLOOKUP($B132,'Champ Classes'!$A:$E,3,FALSE)="","",VLOOKUP($B132,'Champ Classes'!$A:$E,3,FALSE))</f>
        <v>EMV 10</v>
      </c>
      <c r="E132" s="130" t="str">
        <f>CONCATENATE(VLOOKUP(B132,Startlist!B:H,3,FALSE)," / ",VLOOKUP(B132,Startlist!B:H,4,FALSE))</f>
        <v>Martin Kio / Jüri Lohk</v>
      </c>
      <c r="F132" s="131" t="str">
        <f>VLOOKUP(B132,Startlist!B:F,5,FALSE)</f>
        <v>EST</v>
      </c>
      <c r="G132" s="130" t="str">
        <f>VLOOKUP(B132,Startlist!B:H,7,FALSE)</f>
        <v>GAZ 51</v>
      </c>
      <c r="H132" s="130" t="str">
        <f>VLOOKUP(B132,Startlist!B:H,6,FALSE)</f>
        <v>MÄRJAMAA RALLY TEAM</v>
      </c>
      <c r="I132" s="284" t="str">
        <f>IF(VLOOKUP(B132,Results!B:P,15,FALSE)="","Retired",VLOOKUP(B132,Results!B:P,15,FALSE))</f>
        <v>Retired</v>
      </c>
      <c r="J132" s="277"/>
    </row>
    <row r="133" spans="1:10" ht="15" customHeight="1">
      <c r="A133" s="128"/>
      <c r="B133" s="220">
        <v>125</v>
      </c>
      <c r="C133" s="129" t="str">
        <f>IF(VLOOKUP($B133,'Champ Classes'!$A:$E,2,FALSE)="","",VLOOKUP($B133,'Champ Classes'!$A:$E,2,FALSE))</f>
        <v>EMV 2</v>
      </c>
      <c r="D133" s="129" t="str">
        <f>IF(VLOOKUP($B133,'Champ Classes'!$A:$E,3,FALSE)="","",VLOOKUP($B133,'Champ Classes'!$A:$E,3,FALSE))</f>
        <v>EMV 10</v>
      </c>
      <c r="E133" s="130" t="str">
        <f>CONCATENATE(VLOOKUP(B133,Startlist!B:H,3,FALSE)," / ",VLOOKUP(B133,Startlist!B:H,4,FALSE))</f>
        <v>Janno Kamp / Silver Raudmägi</v>
      </c>
      <c r="F133" s="131" t="str">
        <f>VLOOKUP(B133,Startlist!B:F,5,FALSE)</f>
        <v>EST</v>
      </c>
      <c r="G133" s="130" t="str">
        <f>VLOOKUP(B133,Startlist!B:H,7,FALSE)</f>
        <v>GAZ 51</v>
      </c>
      <c r="H133" s="130" t="str">
        <f>VLOOKUP(B133,Startlist!B:H,6,FALSE)</f>
        <v>MÄRJAMAA RALLY TEAM</v>
      </c>
      <c r="I133" s="284" t="str">
        <f>IF(VLOOKUP(B133,Results!B:P,15,FALSE)="","Retired",VLOOKUP(B133,Results!B:P,15,FALSE))</f>
        <v>Retired</v>
      </c>
      <c r="J133" s="277"/>
    </row>
    <row r="134" spans="1:10" ht="15" customHeight="1">
      <c r="A134" s="128"/>
      <c r="B134" s="220">
        <v>126</v>
      </c>
      <c r="C134" s="129" t="str">
        <f>IF(VLOOKUP($B134,'Champ Classes'!$A:$E,2,FALSE)="","",VLOOKUP($B134,'Champ Classes'!$A:$E,2,FALSE))</f>
        <v>EMV 2</v>
      </c>
      <c r="D134" s="129" t="str">
        <f>IF(VLOOKUP($B134,'Champ Classes'!$A:$E,3,FALSE)="","",VLOOKUP($B134,'Champ Classes'!$A:$E,3,FALSE))</f>
        <v>EMV 10</v>
      </c>
      <c r="E134" s="130" t="str">
        <f>CONCATENATE(VLOOKUP(B134,Startlist!B:H,3,FALSE)," / ",VLOOKUP(B134,Startlist!B:H,4,FALSE))</f>
        <v>Jüri Lindmets / Nele Helü</v>
      </c>
      <c r="F134" s="131" t="str">
        <f>VLOOKUP(B134,Startlist!B:F,5,FALSE)</f>
        <v>EST</v>
      </c>
      <c r="G134" s="130" t="str">
        <f>VLOOKUP(B134,Startlist!B:H,7,FALSE)</f>
        <v>GAZ 51</v>
      </c>
      <c r="H134" s="130" t="str">
        <f>VLOOKUP(B134,Startlist!B:H,6,FALSE)</f>
        <v>LIGUR RACING AMK</v>
      </c>
      <c r="I134" s="284" t="str">
        <f>IF(VLOOKUP(B134,Results!B:P,15,FALSE)="","Retired",VLOOKUP(B134,Results!B:P,15,FALSE))</f>
        <v>Retired</v>
      </c>
      <c r="J134" s="277"/>
    </row>
    <row r="135" spans="1:10" ht="15" customHeight="1">
      <c r="A135" s="128"/>
      <c r="B135" s="220">
        <v>129</v>
      </c>
      <c r="C135" s="129" t="str">
        <f>IF(VLOOKUP($B135,'Champ Classes'!$A:$E,2,FALSE)="","",VLOOKUP($B135,'Champ Classes'!$A:$E,2,FALSE))</f>
        <v>EMV 2</v>
      </c>
      <c r="D135" s="129" t="str">
        <f>IF(VLOOKUP($B135,'Champ Classes'!$A:$E,3,FALSE)="","",VLOOKUP($B135,'Champ Classes'!$A:$E,3,FALSE))</f>
        <v>EMV 10</v>
      </c>
      <c r="E135" s="130" t="str">
        <f>CONCATENATE(VLOOKUP(B135,Startlist!B:H,3,FALSE)," / ",VLOOKUP(B135,Startlist!B:H,4,FALSE))</f>
        <v>Kaido Vilu / Ants Uustalu</v>
      </c>
      <c r="F135" s="131" t="str">
        <f>VLOOKUP(B135,Startlist!B:F,5,FALSE)</f>
        <v>EST</v>
      </c>
      <c r="G135" s="130" t="str">
        <f>VLOOKUP(B135,Startlist!B:H,7,FALSE)</f>
        <v>GAZ 51</v>
      </c>
      <c r="H135" s="130" t="str">
        <f>VLOOKUP(B135,Startlist!B:H,6,FALSE)</f>
        <v>GAZ RALLIKLUBI</v>
      </c>
      <c r="I135" s="284" t="str">
        <f>IF(VLOOKUP(B135,Results!B:P,15,FALSE)="","Retired",VLOOKUP(B135,Results!B:P,15,FALSE))</f>
        <v>Retired</v>
      </c>
      <c r="J135" s="277"/>
    </row>
    <row r="136" spans="1:10" ht="15" customHeight="1">
      <c r="A136" s="128"/>
      <c r="B136" s="220">
        <v>130</v>
      </c>
      <c r="C136" s="129" t="str">
        <f>IF(VLOOKUP($B136,'Champ Classes'!$A:$E,2,FALSE)="","",VLOOKUP($B136,'Champ Classes'!$A:$E,2,FALSE))</f>
        <v>EMV 2</v>
      </c>
      <c r="D136" s="129" t="str">
        <f>IF(VLOOKUP($B136,'Champ Classes'!$A:$E,3,FALSE)="","",VLOOKUP($B136,'Champ Classes'!$A:$E,3,FALSE))</f>
        <v>EMV 10</v>
      </c>
      <c r="E136" s="130" t="str">
        <f>CONCATENATE(VLOOKUP(B136,Startlist!B:H,3,FALSE)," / ",VLOOKUP(B136,Startlist!B:H,4,FALSE))</f>
        <v>Meelis Hirsnik / Kaido Oru</v>
      </c>
      <c r="F136" s="131" t="str">
        <f>VLOOKUP(B136,Startlist!B:F,5,FALSE)</f>
        <v>EST</v>
      </c>
      <c r="G136" s="130" t="str">
        <f>VLOOKUP(B136,Startlist!B:H,7,FALSE)</f>
        <v>GAZ 51</v>
      </c>
      <c r="H136" s="130" t="str">
        <f>VLOOKUP(B136,Startlist!B:H,6,FALSE)</f>
        <v>PROREHV RALLY TEAM</v>
      </c>
      <c r="I136" s="284" t="str">
        <f>IF(VLOOKUP(B136,Results!B:P,15,FALSE)="","Retired",VLOOKUP(B136,Results!B:P,15,FALSE))</f>
        <v>Retired</v>
      </c>
      <c r="J136" s="277"/>
    </row>
    <row r="137" spans="1:10" ht="15" customHeight="1">
      <c r="A137" s="128"/>
      <c r="B137" s="220">
        <v>131</v>
      </c>
      <c r="C137" s="129" t="str">
        <f>IF(VLOOKUP($B137,'Champ Classes'!$A:$E,2,FALSE)="","",VLOOKUP($B137,'Champ Classes'!$A:$E,2,FALSE))</f>
        <v>EMV 2</v>
      </c>
      <c r="D137" s="129" t="str">
        <f>IF(VLOOKUP($B137,'Champ Classes'!$A:$E,3,FALSE)="","",VLOOKUP($B137,'Champ Classes'!$A:$E,3,FALSE))</f>
        <v>EMV 10</v>
      </c>
      <c r="E137" s="130" t="str">
        <f>CONCATENATE(VLOOKUP(B137,Startlist!B:H,3,FALSE)," / ",VLOOKUP(B137,Startlist!B:H,4,FALSE))</f>
        <v>Aare Müil / Tiit Vanamölder</v>
      </c>
      <c r="F137" s="131" t="str">
        <f>VLOOKUP(B137,Startlist!B:F,5,FALSE)</f>
        <v>EST</v>
      </c>
      <c r="G137" s="130" t="str">
        <f>VLOOKUP(B137,Startlist!B:H,7,FALSE)</f>
        <v>GAZ 51</v>
      </c>
      <c r="H137" s="130" t="str">
        <f>VLOOKUP(B137,Startlist!B:H,6,FALSE)</f>
        <v>MÄRJAMAA RALLY TEAM</v>
      </c>
      <c r="I137" s="284" t="str">
        <f>IF(VLOOKUP(B137,Results!B:P,15,FALSE)="","Retired",VLOOKUP(B137,Results!B:P,15,FALSE))</f>
        <v>Retired</v>
      </c>
      <c r="J137" s="277"/>
    </row>
  </sheetData>
  <sheetProtection/>
  <autoFilter ref="A7:I137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8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2" customWidth="1"/>
    <col min="2" max="2" width="6.00390625" style="0" customWidth="1"/>
    <col min="3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53" customWidth="1"/>
  </cols>
  <sheetData>
    <row r="1" spans="6:9" ht="15.75">
      <c r="F1" s="1"/>
      <c r="I1" s="57"/>
    </row>
    <row r="2" spans="1:9" ht="15" customHeight="1">
      <c r="A2" s="296" t="str">
        <f>Startlist!$A1</f>
        <v>51. Saaremaa Rally 2018</v>
      </c>
      <c r="B2" s="296"/>
      <c r="C2" s="296"/>
      <c r="D2" s="296"/>
      <c r="E2" s="296"/>
      <c r="F2" s="296"/>
      <c r="G2" s="296"/>
      <c r="H2" s="296"/>
      <c r="I2" s="296"/>
    </row>
    <row r="3" spans="1:9" ht="15">
      <c r="A3" s="295" t="str">
        <f>Startlist!$F2</f>
        <v>October 12-13, 2018</v>
      </c>
      <c r="B3" s="295"/>
      <c r="C3" s="295"/>
      <c r="D3" s="295"/>
      <c r="E3" s="295"/>
      <c r="F3" s="295"/>
      <c r="G3" s="295"/>
      <c r="H3" s="295"/>
      <c r="I3" s="295"/>
    </row>
    <row r="4" spans="1:9" ht="15">
      <c r="A4" s="295" t="str">
        <f>Startlist!$F3</f>
        <v>Saaremaa</v>
      </c>
      <c r="B4" s="295"/>
      <c r="C4" s="295"/>
      <c r="D4" s="295"/>
      <c r="E4" s="295"/>
      <c r="F4" s="295"/>
      <c r="G4" s="295"/>
      <c r="H4" s="295"/>
      <c r="I4" s="295"/>
    </row>
    <row r="5" ht="15" customHeight="1">
      <c r="I5" s="58"/>
    </row>
    <row r="6" spans="1:9" ht="15.75" customHeight="1">
      <c r="A6" s="106" t="s">
        <v>352</v>
      </c>
      <c r="B6" s="151" t="s">
        <v>235</v>
      </c>
      <c r="C6" s="108"/>
      <c r="D6" s="108"/>
      <c r="E6" s="106"/>
      <c r="F6" s="106"/>
      <c r="G6" s="106"/>
      <c r="H6" s="106"/>
      <c r="I6" s="107"/>
    </row>
    <row r="7" spans="1:9" ht="12.75">
      <c r="A7" s="133"/>
      <c r="B7" s="146" t="s">
        <v>327</v>
      </c>
      <c r="C7" s="125" t="s">
        <v>444</v>
      </c>
      <c r="D7" s="125" t="s">
        <v>445</v>
      </c>
      <c r="E7" s="148" t="s">
        <v>314</v>
      </c>
      <c r="F7" s="147"/>
      <c r="G7" s="149" t="s">
        <v>324</v>
      </c>
      <c r="H7" s="150" t="s">
        <v>323</v>
      </c>
      <c r="I7" s="124" t="s">
        <v>316</v>
      </c>
    </row>
    <row r="8" spans="1:9" ht="15" customHeight="1">
      <c r="A8" s="128">
        <v>1</v>
      </c>
      <c r="B8" s="152">
        <v>1</v>
      </c>
      <c r="C8" s="129" t="str">
        <f>IF(VLOOKUP($B8,'Champ Classes'!$A:$E,2,FALSE)="","",VLOOKUP($B8,'Champ Classes'!$A:$E,2,FALSE))</f>
        <v>EMV 1</v>
      </c>
      <c r="D8" s="129">
        <f>IF(VLOOKUP($B8,'Champ Classes'!$A:$E,3,FALSE)="","",VLOOKUP($B8,'Champ Classes'!$A:$E,3,FALSE))</f>
      </c>
      <c r="E8" s="130" t="str">
        <f>CONCATENATE(VLOOKUP(B8,Startlist!B:H,3,FALSE)," / ",VLOOKUP(B8,Startlist!B:H,4,FALSE))</f>
        <v>Georg Gross / Raigo Mōlder</v>
      </c>
      <c r="F8" s="131" t="str">
        <f>VLOOKUP(B8,Startlist!B:F,5,FALSE)</f>
        <v>EST</v>
      </c>
      <c r="G8" s="130" t="str">
        <f>VLOOKUP(B8,Startlist!B:H,7,FALSE)</f>
        <v>Ford Fiesta WRC</v>
      </c>
      <c r="H8" s="130" t="str">
        <f>VLOOKUP(B8,Startlist!B:H,6,FALSE)</f>
        <v>OT RACING</v>
      </c>
      <c r="I8" s="132" t="str">
        <f>VLOOKUP(B8,Results!B:S,13,FALSE)</f>
        <v> 8.51,8</v>
      </c>
    </row>
    <row r="9" spans="1:9" ht="15" customHeight="1">
      <c r="A9" s="128">
        <f>A8+1</f>
        <v>2</v>
      </c>
      <c r="B9" s="152">
        <v>9</v>
      </c>
      <c r="C9" s="129" t="str">
        <f>IF(VLOOKUP($B9,'Champ Classes'!$A:$E,2,FALSE)="","",VLOOKUP($B9,'Champ Classes'!$A:$E,2,FALSE))</f>
        <v>EMV 1</v>
      </c>
      <c r="D9" s="129" t="str">
        <f>IF(VLOOKUP($B9,'Champ Classes'!$A:$E,3,FALSE)="","",VLOOKUP($B9,'Champ Classes'!$A:$E,3,FALSE))</f>
        <v>EMV 3</v>
      </c>
      <c r="E9" s="130" t="str">
        <f>CONCATENATE(VLOOKUP(B9,Startlist!B:H,3,FALSE)," / ",VLOOKUP(B9,Startlist!B:H,4,FALSE))</f>
        <v>Ken Torn / Kaido Kaubi</v>
      </c>
      <c r="F9" s="131" t="str">
        <f>VLOOKUP(B9,Startlist!B:F,5,FALSE)</f>
        <v>EST</v>
      </c>
      <c r="G9" s="130" t="str">
        <f>VLOOKUP(B9,Startlist!B:H,7,FALSE)</f>
        <v>Ford Fiesta R5</v>
      </c>
      <c r="H9" s="130" t="str">
        <f>VLOOKUP(B9,Startlist!B:H,6,FALSE)</f>
        <v>KEN TORN</v>
      </c>
      <c r="I9" s="132" t="str">
        <f>VLOOKUP(B9,Results!B:S,13,FALSE)</f>
        <v> 9.01,2</v>
      </c>
    </row>
    <row r="10" spans="1:9" ht="15" customHeight="1">
      <c r="A10" s="128">
        <f aca="true" t="shared" si="0" ref="A10:A60">A9+1</f>
        <v>3</v>
      </c>
      <c r="B10" s="152">
        <v>4</v>
      </c>
      <c r="C10" s="129" t="str">
        <f>IF(VLOOKUP($B10,'Champ Classes'!$A:$E,2,FALSE)="","",VLOOKUP($B10,'Champ Classes'!$A:$E,2,FALSE))</f>
        <v>EMV 1</v>
      </c>
      <c r="D10" s="129">
        <f>IF(VLOOKUP($B10,'Champ Classes'!$A:$E,3,FALSE)="","",VLOOKUP($B10,'Champ Classes'!$A:$E,3,FALSE))</f>
      </c>
      <c r="E10" s="130" t="str">
        <f>CONCATENATE(VLOOKUP(B10,Startlist!B:H,3,FALSE)," / ",VLOOKUP(B10,Startlist!B:H,4,FALSE))</f>
        <v>Egon Kaur / Silver Simm</v>
      </c>
      <c r="F10" s="131" t="str">
        <f>VLOOKUP(B10,Startlist!B:F,5,FALSE)</f>
        <v>EST</v>
      </c>
      <c r="G10" s="130" t="str">
        <f>VLOOKUP(B10,Startlist!B:H,7,FALSE)</f>
        <v>Ford Fiesta</v>
      </c>
      <c r="H10" s="130" t="str">
        <f>VLOOKUP(B10,Startlist!B:H,6,FALSE)</f>
        <v>KAUR MOTORSPORT</v>
      </c>
      <c r="I10" s="132" t="str">
        <f>VLOOKUP(B10,Results!B:S,13,FALSE)</f>
        <v> 9.09,9</v>
      </c>
    </row>
    <row r="11" spans="1:9" ht="15" customHeight="1">
      <c r="A11" s="128">
        <f t="shared" si="0"/>
        <v>4</v>
      </c>
      <c r="B11" s="152">
        <v>3</v>
      </c>
      <c r="C11" s="129" t="str">
        <f>IF(VLOOKUP($B11,'Champ Classes'!$A:$E,2,FALSE)="","",VLOOKUP($B11,'Champ Classes'!$A:$E,2,FALSE))</f>
        <v>EMV 1</v>
      </c>
      <c r="D11" s="129" t="str">
        <f>IF(VLOOKUP($B11,'Champ Classes'!$A:$E,3,FALSE)="","",VLOOKUP($B11,'Champ Classes'!$A:$E,3,FALSE))</f>
        <v>EMV 3</v>
      </c>
      <c r="E11" s="130" t="str">
        <f>CONCATENATE(VLOOKUP(B11,Startlist!B:H,3,FALSE)," / ",VLOOKUP(B11,Startlist!B:H,4,FALSE))</f>
        <v>Raul Jeets / Andrus Toom</v>
      </c>
      <c r="F11" s="131" t="str">
        <f>VLOOKUP(B11,Startlist!B:F,5,FALSE)</f>
        <v>EST</v>
      </c>
      <c r="G11" s="130" t="str">
        <f>VLOOKUP(B11,Startlist!B:H,7,FALSE)</f>
        <v>Skoda Fabia R5</v>
      </c>
      <c r="H11" s="130" t="str">
        <f>VLOOKUP(B11,Startlist!B:H,6,FALSE)</f>
        <v>TEHASE AUTO</v>
      </c>
      <c r="I11" s="132" t="str">
        <f>VLOOKUP(B11,Results!B:S,13,FALSE)</f>
        <v> 9.19,3</v>
      </c>
    </row>
    <row r="12" spans="1:9" ht="15" customHeight="1">
      <c r="A12" s="128">
        <f t="shared" si="0"/>
        <v>5</v>
      </c>
      <c r="B12" s="152">
        <v>7</v>
      </c>
      <c r="C12" s="129" t="str">
        <f>IF(VLOOKUP($B12,'Champ Classes'!$A:$E,2,FALSE)="","",VLOOKUP($B12,'Champ Classes'!$A:$E,2,FALSE))</f>
        <v>EMV 1</v>
      </c>
      <c r="D12" s="129">
        <f>IF(VLOOKUP($B12,'Champ Classes'!$A:$E,3,FALSE)="","",VLOOKUP($B12,'Champ Classes'!$A:$E,3,FALSE))</f>
      </c>
      <c r="E12" s="130" t="str">
        <f>CONCATENATE(VLOOKUP(B12,Startlist!B:H,3,FALSE)," / ",VLOOKUP(B12,Startlist!B:H,4,FALSE))</f>
        <v>Roland Murakas / Kalle Adler</v>
      </c>
      <c r="F12" s="131" t="str">
        <f>VLOOKUP(B12,Startlist!B:F,5,FALSE)</f>
        <v>EST</v>
      </c>
      <c r="G12" s="130" t="str">
        <f>VLOOKUP(B12,Startlist!B:H,7,FALSE)</f>
        <v>Ford Fiesta</v>
      </c>
      <c r="H12" s="130" t="str">
        <f>VLOOKUP(B12,Startlist!B:H,6,FALSE)</f>
        <v>PROREHV RALLY TEAM</v>
      </c>
      <c r="I12" s="132" t="str">
        <f>VLOOKUP(B12,Results!B:S,13,FALSE)</f>
        <v> 9.20,5</v>
      </c>
    </row>
    <row r="13" spans="1:9" ht="15" customHeight="1">
      <c r="A13" s="128">
        <f t="shared" si="0"/>
        <v>6</v>
      </c>
      <c r="B13" s="152">
        <v>5</v>
      </c>
      <c r="C13" s="129" t="str">
        <f>IF(VLOOKUP($B13,'Champ Classes'!$A:$E,2,FALSE)="","",VLOOKUP($B13,'Champ Classes'!$A:$E,2,FALSE))</f>
        <v>EMV 1</v>
      </c>
      <c r="D13" s="129" t="str">
        <f>IF(VLOOKUP($B13,'Champ Classes'!$A:$E,3,FALSE)="","",VLOOKUP($B13,'Champ Classes'!$A:$E,3,FALSE))</f>
        <v>EMV 3</v>
      </c>
      <c r="E13" s="130" t="str">
        <f>CONCATENATE(VLOOKUP(B13,Startlist!B:H,3,FALSE)," / ",VLOOKUP(B13,Startlist!B:H,4,FALSE))</f>
        <v>Tomi Tukiainen / Mikko Pohjanharju</v>
      </c>
      <c r="F13" s="131" t="str">
        <f>VLOOKUP(B13,Startlist!B:F,5,FALSE)</f>
        <v>FIN</v>
      </c>
      <c r="G13" s="130" t="str">
        <f>VLOOKUP(B13,Startlist!B:H,7,FALSE)</f>
        <v>Skoda Fabia R5</v>
      </c>
      <c r="H13" s="130" t="str">
        <f>VLOOKUP(B13,Startlist!B:H,6,FALSE)</f>
        <v>PRINTSPORT</v>
      </c>
      <c r="I13" s="132" t="str">
        <f>VLOOKUP(B13,Results!B:S,13,FALSE)</f>
        <v> 9.29,4</v>
      </c>
    </row>
    <row r="14" spans="1:9" ht="15" customHeight="1">
      <c r="A14" s="128">
        <f t="shared" si="0"/>
        <v>7</v>
      </c>
      <c r="B14" s="152">
        <v>2</v>
      </c>
      <c r="C14" s="129" t="str">
        <f>IF(VLOOKUP($B14,'Champ Classes'!$A:$E,2,FALSE)="","",VLOOKUP($B14,'Champ Classes'!$A:$E,2,FALSE))</f>
        <v>EMV 1</v>
      </c>
      <c r="D14" s="129">
        <f>IF(VLOOKUP($B14,'Champ Classes'!$A:$E,3,FALSE)="","",VLOOKUP($B14,'Champ Classes'!$A:$E,3,FALSE))</f>
      </c>
      <c r="E14" s="130" t="str">
        <f>CONCATENATE(VLOOKUP(B14,Startlist!B:H,3,FALSE)," / ",VLOOKUP(B14,Startlist!B:H,4,FALSE))</f>
        <v>Valerii Gorban / Sergei Larens</v>
      </c>
      <c r="F14" s="131" t="str">
        <f>VLOOKUP(B14,Startlist!B:F,5,FALSE)</f>
        <v>UKR / EST</v>
      </c>
      <c r="G14" s="130" t="str">
        <f>VLOOKUP(B14,Startlist!B:H,7,FALSE)</f>
        <v>BMW Mini-Cooper WRC</v>
      </c>
      <c r="H14" s="130" t="str">
        <f>VLOOKUP(B14,Startlist!B:H,6,FALSE)</f>
        <v>EUROLAMP WORLD RALLY TEAM</v>
      </c>
      <c r="I14" s="132" t="str">
        <f>VLOOKUP(B14,Results!B:S,13,FALSE)</f>
        <v> 9.30,2</v>
      </c>
    </row>
    <row r="15" spans="1:9" ht="15" customHeight="1">
      <c r="A15" s="128">
        <f t="shared" si="0"/>
        <v>8</v>
      </c>
      <c r="B15" s="152">
        <v>11</v>
      </c>
      <c r="C15" s="129" t="str">
        <f>IF(VLOOKUP($B15,'Champ Classes'!$A:$E,2,FALSE)="","",VLOOKUP($B15,'Champ Classes'!$A:$E,2,FALSE))</f>
        <v>EMV 1</v>
      </c>
      <c r="D15" s="129" t="str">
        <f>IF(VLOOKUP($B15,'Champ Classes'!$A:$E,3,FALSE)="","",VLOOKUP($B15,'Champ Classes'!$A:$E,3,FALSE))</f>
        <v>EMV 3</v>
      </c>
      <c r="E15" s="130" t="str">
        <f>CONCATENATE(VLOOKUP(B15,Startlist!B:H,3,FALSE)," / ",VLOOKUP(B15,Startlist!B:H,4,FALSE))</f>
        <v>Radik Shaymiev / Maxim Tsvetkov</v>
      </c>
      <c r="F15" s="131" t="str">
        <f>VLOOKUP(B15,Startlist!B:F,5,FALSE)</f>
        <v>RUS</v>
      </c>
      <c r="G15" s="130" t="str">
        <f>VLOOKUP(B15,Startlist!B:H,7,FALSE)</f>
        <v>Ford Fiesta R5</v>
      </c>
      <c r="H15" s="130" t="str">
        <f>VLOOKUP(B15,Startlist!B:H,6,FALSE)</f>
        <v>TAIF MOTORSPORT</v>
      </c>
      <c r="I15" s="132" t="str">
        <f>VLOOKUP(B15,Results!B:S,13,FALSE)</f>
        <v> 9.34,7</v>
      </c>
    </row>
    <row r="16" spans="1:9" ht="15" customHeight="1">
      <c r="A16" s="128">
        <f t="shared" si="0"/>
        <v>9</v>
      </c>
      <c r="B16" s="152">
        <v>15</v>
      </c>
      <c r="C16" s="129" t="str">
        <f>IF(VLOOKUP($B16,'Champ Classes'!$A:$E,2,FALSE)="","",VLOOKUP($B16,'Champ Classes'!$A:$E,2,FALSE))</f>
        <v>EMV 1</v>
      </c>
      <c r="D16" s="129" t="str">
        <f>IF(VLOOKUP($B16,'Champ Classes'!$A:$E,3,FALSE)="","",VLOOKUP($B16,'Champ Classes'!$A:$E,3,FALSE))</f>
        <v>EMV 3</v>
      </c>
      <c r="E16" s="130" t="str">
        <f>CONCATENATE(VLOOKUP(B16,Startlist!B:H,3,FALSE)," / ",VLOOKUP(B16,Startlist!B:H,4,FALSE))</f>
        <v>Aleksei Semenov / Aleksei Kurnosov</v>
      </c>
      <c r="F16" s="131" t="str">
        <f>VLOOKUP(B16,Startlist!B:F,5,FALSE)</f>
        <v>RUS</v>
      </c>
      <c r="G16" s="130" t="str">
        <f>VLOOKUP(B16,Startlist!B:H,7,FALSE)</f>
        <v>Mitsubishi Lancer Evo 10</v>
      </c>
      <c r="H16" s="130" t="str">
        <f>VLOOKUP(B16,Startlist!B:H,6,FALSE)</f>
        <v>LEASING FINANCE RALLY TEAM</v>
      </c>
      <c r="I16" s="132" t="str">
        <f>VLOOKUP(B16,Results!B:S,13,FALSE)</f>
        <v> 9.42,7</v>
      </c>
    </row>
    <row r="17" spans="1:9" ht="15" customHeight="1">
      <c r="A17" s="128">
        <f t="shared" si="0"/>
        <v>10</v>
      </c>
      <c r="B17" s="152">
        <v>29</v>
      </c>
      <c r="C17" s="129" t="str">
        <f>IF(VLOOKUP($B17,'Champ Classes'!$A:$E,2,FALSE)="","",VLOOKUP($B17,'Champ Classes'!$A:$E,2,FALSE))</f>
        <v>EMV 1</v>
      </c>
      <c r="D17" s="129" t="str">
        <f>IF(VLOOKUP($B17,'Champ Classes'!$A:$E,3,FALSE)="","",VLOOKUP($B17,'Champ Classes'!$A:$E,3,FALSE))</f>
        <v>EMV 4</v>
      </c>
      <c r="E17" s="130" t="str">
        <f>CONCATENATE(VLOOKUP(B17,Startlist!B:H,3,FALSE)," / ",VLOOKUP(B17,Startlist!B:H,4,FALSE))</f>
        <v>Aiko Aigro / Urmo Piigli</v>
      </c>
      <c r="F17" s="131" t="str">
        <f>VLOOKUP(B17,Startlist!B:F,5,FALSE)</f>
        <v>EST</v>
      </c>
      <c r="G17" s="130" t="str">
        <f>VLOOKUP(B17,Startlist!B:H,7,FALSE)</f>
        <v>Mitsubishi Lancer Evo 8</v>
      </c>
      <c r="H17" s="130" t="str">
        <f>VLOOKUP(B17,Startlist!B:H,6,FALSE)</f>
        <v>TIKKRI MOTORSPORT</v>
      </c>
      <c r="I17" s="132" t="str">
        <f>VLOOKUP(B17,Results!B:S,13,FALSE)</f>
        <v> 9.44,5</v>
      </c>
    </row>
    <row r="18" spans="1:9" ht="15" customHeight="1">
      <c r="A18" s="128">
        <f t="shared" si="0"/>
        <v>11</v>
      </c>
      <c r="B18" s="152">
        <v>25</v>
      </c>
      <c r="C18" s="129" t="str">
        <f>IF(VLOOKUP($B18,'Champ Classes'!$A:$E,2,FALSE)="","",VLOOKUP($B18,'Champ Classes'!$A:$E,2,FALSE))</f>
        <v>EMV 2</v>
      </c>
      <c r="D18" s="129" t="str">
        <f>IF(VLOOKUP($B18,'Champ Classes'!$A:$E,3,FALSE)="","",VLOOKUP($B18,'Champ Classes'!$A:$E,3,FALSE))</f>
        <v>EMV 7</v>
      </c>
      <c r="E18" s="130" t="str">
        <f>CONCATENATE(VLOOKUP(B18,Startlist!B:H,3,FALSE)," / ",VLOOKUP(B18,Startlist!B:H,4,FALSE))</f>
        <v>Marko Ringenberg / Allar Heina</v>
      </c>
      <c r="F18" s="131" t="str">
        <f>VLOOKUP(B18,Startlist!B:F,5,FALSE)</f>
        <v>EST</v>
      </c>
      <c r="G18" s="130" t="str">
        <f>VLOOKUP(B18,Startlist!B:H,7,FALSE)</f>
        <v>BMW M3</v>
      </c>
      <c r="H18" s="130" t="str">
        <f>VLOOKUP(B18,Startlist!B:H,6,FALSE)</f>
        <v>CUEKS RACING</v>
      </c>
      <c r="I18" s="132" t="str">
        <f>VLOOKUP(B18,Results!B:S,13,FALSE)</f>
        <v> 9.46,1</v>
      </c>
    </row>
    <row r="19" spans="1:9" ht="15" customHeight="1">
      <c r="A19" s="128">
        <f t="shared" si="0"/>
        <v>12</v>
      </c>
      <c r="B19" s="152">
        <v>91</v>
      </c>
      <c r="C19" s="129" t="str">
        <f>IF(VLOOKUP($B19,'Champ Classes'!$A:$E,2,FALSE)="","",VLOOKUP($B19,'Champ Classes'!$A:$E,2,FALSE))</f>
        <v>EMV 2</v>
      </c>
      <c r="D19" s="129" t="str">
        <f>IF(VLOOKUP($B19,'Champ Classes'!$A:$E,3,FALSE)="","",VLOOKUP($B19,'Champ Classes'!$A:$E,3,FALSE))</f>
        <v>EMV 7</v>
      </c>
      <c r="E19" s="130" t="str">
        <f>CONCATENATE(VLOOKUP(B19,Startlist!B:H,3,FALSE)," / ",VLOOKUP(B19,Startlist!B:H,4,FALSE))</f>
        <v>Justas Tamasauskas / Vaidas Smigelskas</v>
      </c>
      <c r="F19" s="131" t="str">
        <f>VLOOKUP(B19,Startlist!B:F,5,FALSE)</f>
        <v>LIT</v>
      </c>
      <c r="G19" s="130" t="str">
        <f>VLOOKUP(B19,Startlist!B:H,7,FALSE)</f>
        <v>BMW M3</v>
      </c>
      <c r="H19" s="130" t="str">
        <f>VLOOKUP(B19,Startlist!B:H,6,FALSE)</f>
        <v>AG RACING</v>
      </c>
      <c r="I19" s="132" t="str">
        <f>VLOOKUP(B19,Results!B:S,13,FALSE)</f>
        <v> 9.47,7</v>
      </c>
    </row>
    <row r="20" spans="1:9" ht="15" customHeight="1">
      <c r="A20" s="128">
        <f t="shared" si="0"/>
        <v>13</v>
      </c>
      <c r="B20" s="152">
        <v>35</v>
      </c>
      <c r="C20" s="129" t="str">
        <f>IF(VLOOKUP($B20,'Champ Classes'!$A:$E,2,FALSE)="","",VLOOKUP($B20,'Champ Classes'!$A:$E,2,FALSE))</f>
        <v>EMV 1</v>
      </c>
      <c r="D20" s="129" t="str">
        <f>IF(VLOOKUP($B20,'Champ Classes'!$A:$E,3,FALSE)="","",VLOOKUP($B20,'Champ Classes'!$A:$E,3,FALSE))</f>
        <v>EMV 4</v>
      </c>
      <c r="E20" s="130" t="str">
        <f>CONCATENATE(VLOOKUP(B20,Startlist!B:H,3,FALSE)," / ",VLOOKUP(B20,Startlist!B:H,4,FALSE))</f>
        <v>Edgars Balodis / Lasma Tole</v>
      </c>
      <c r="F20" s="131" t="str">
        <f>VLOOKUP(B20,Startlist!B:F,5,FALSE)</f>
        <v>LAT</v>
      </c>
      <c r="G20" s="130" t="str">
        <f>VLOOKUP(B20,Startlist!B:H,7,FALSE)</f>
        <v>Mitsubishi Lancer Evo 8</v>
      </c>
      <c r="H20" s="130" t="str">
        <f>VLOOKUP(B20,Startlist!B:H,6,FALSE)</f>
        <v>VAMSK</v>
      </c>
      <c r="I20" s="132" t="str">
        <f>VLOOKUP(B20,Results!B:S,13,FALSE)</f>
        <v> 9.51,7</v>
      </c>
    </row>
    <row r="21" spans="1:9" ht="15" customHeight="1">
      <c r="A21" s="128">
        <f t="shared" si="0"/>
        <v>14</v>
      </c>
      <c r="B21" s="152">
        <v>10</v>
      </c>
      <c r="C21" s="129" t="str">
        <f>IF(VLOOKUP($B21,'Champ Classes'!$A:$E,2,FALSE)="","",VLOOKUP($B21,'Champ Classes'!$A:$E,2,FALSE))</f>
        <v>EMV 1</v>
      </c>
      <c r="D21" s="129" t="str">
        <f>IF(VLOOKUP($B21,'Champ Classes'!$A:$E,3,FALSE)="","",VLOOKUP($B21,'Champ Classes'!$A:$E,3,FALSE))</f>
        <v>EMV 4</v>
      </c>
      <c r="E21" s="130" t="str">
        <f>CONCATENATE(VLOOKUP(B21,Startlist!B:H,3,FALSE)," / ",VLOOKUP(B21,Startlist!B:H,4,FALSE))</f>
        <v>Guntis Lielkajis / Vilnis Mikelsons</v>
      </c>
      <c r="F21" s="131" t="str">
        <f>VLOOKUP(B21,Startlist!B:F,5,FALSE)</f>
        <v>LAT</v>
      </c>
      <c r="G21" s="130" t="str">
        <f>VLOOKUP(B21,Startlist!B:H,7,FALSE)</f>
        <v>Mitsubishi Lancer Evo 9</v>
      </c>
      <c r="H21" s="130" t="str">
        <f>VLOOKUP(B21,Startlist!B:H,6,FALSE)</f>
        <v>GUNTIS LIELKAJIS</v>
      </c>
      <c r="I21" s="132" t="str">
        <f>VLOOKUP(B21,Results!B:S,13,FALSE)</f>
        <v> 9.51,9</v>
      </c>
    </row>
    <row r="22" spans="1:9" ht="15" customHeight="1">
      <c r="A22" s="128">
        <f t="shared" si="0"/>
        <v>15</v>
      </c>
      <c r="B22" s="152">
        <v>21</v>
      </c>
      <c r="C22" s="129" t="str">
        <f>IF(VLOOKUP($B22,'Champ Classes'!$A:$E,2,FALSE)="","",VLOOKUP($B22,'Champ Classes'!$A:$E,2,FALSE))</f>
        <v>EMV 2</v>
      </c>
      <c r="D22" s="129" t="str">
        <f>IF(VLOOKUP($B22,'Champ Classes'!$A:$E,3,FALSE)="","",VLOOKUP($B22,'Champ Classes'!$A:$E,3,FALSE))</f>
        <v>EMV 6</v>
      </c>
      <c r="E22" s="130" t="str">
        <f>CONCATENATE(VLOOKUP(B22,Startlist!B:H,3,FALSE)," / ",VLOOKUP(B22,Startlist!B:H,4,FALSE))</f>
        <v>Roland Poom / Ken Järveoja</v>
      </c>
      <c r="F22" s="131" t="str">
        <f>VLOOKUP(B22,Startlist!B:F,5,FALSE)</f>
        <v>EST</v>
      </c>
      <c r="G22" s="130" t="str">
        <f>VLOOKUP(B22,Startlist!B:H,7,FALSE)</f>
        <v>Ford Fiesta R2T</v>
      </c>
      <c r="H22" s="130" t="str">
        <f>VLOOKUP(B22,Startlist!B:H,6,FALSE)</f>
        <v>CRC RALLY TEAM</v>
      </c>
      <c r="I22" s="132" t="str">
        <f>VLOOKUP(B22,Results!B:S,13,FALSE)</f>
        <v> 9.56,6</v>
      </c>
    </row>
    <row r="23" spans="1:9" ht="15" customHeight="1">
      <c r="A23" s="128">
        <f t="shared" si="0"/>
        <v>16</v>
      </c>
      <c r="B23" s="152">
        <v>36</v>
      </c>
      <c r="C23" s="129" t="str">
        <f>IF(VLOOKUP($B23,'Champ Classes'!$A:$E,2,FALSE)="","",VLOOKUP($B23,'Champ Classes'!$A:$E,2,FALSE))</f>
        <v>EMV 1</v>
      </c>
      <c r="D23" s="129" t="str">
        <f>IF(VLOOKUP($B23,'Champ Classes'!$A:$E,3,FALSE)="","",VLOOKUP($B23,'Champ Classes'!$A:$E,3,FALSE))</f>
        <v>EMV 4</v>
      </c>
      <c r="E23" s="130" t="str">
        <f>CONCATENATE(VLOOKUP(B23,Startlist!B:H,3,FALSE)," / ",VLOOKUP(B23,Startlist!B:H,4,FALSE))</f>
        <v>Timo Pulkkinen / Lasse Miettinen</v>
      </c>
      <c r="F23" s="131" t="str">
        <f>VLOOKUP(B23,Startlist!B:F,5,FALSE)</f>
        <v>FIN</v>
      </c>
      <c r="G23" s="130" t="str">
        <f>VLOOKUP(B23,Startlist!B:H,7,FALSE)</f>
        <v>Subaru Impreza WRX STI</v>
      </c>
      <c r="H23" s="130" t="str">
        <f>VLOOKUP(B23,Startlist!B:H,6,FALSE)</f>
        <v>TIMO PULKKINEN</v>
      </c>
      <c r="I23" s="132" t="str">
        <f>VLOOKUP(B23,Results!B:S,13,FALSE)</f>
        <v> 9.59,5</v>
      </c>
    </row>
    <row r="24" spans="1:9" ht="15" customHeight="1">
      <c r="A24" s="128">
        <f t="shared" si="0"/>
        <v>17</v>
      </c>
      <c r="B24" s="152">
        <v>31</v>
      </c>
      <c r="C24" s="129" t="str">
        <f>IF(VLOOKUP($B24,'Champ Classes'!$A:$E,2,FALSE)="","",VLOOKUP($B24,'Champ Classes'!$A:$E,2,FALSE))</f>
        <v>EMV 1</v>
      </c>
      <c r="D24" s="129" t="str">
        <f>IF(VLOOKUP($B24,'Champ Classes'!$A:$E,3,FALSE)="","",VLOOKUP($B24,'Champ Classes'!$A:$E,3,FALSE))</f>
        <v>EMV 3</v>
      </c>
      <c r="E24" s="130" t="str">
        <f>CONCATENATE(VLOOKUP(B24,Startlist!B:H,3,FALSE)," / ",VLOOKUP(B24,Startlist!B:H,4,FALSE))</f>
        <v>Rünno Ubinhain / Kristo Tamm</v>
      </c>
      <c r="F24" s="131" t="str">
        <f>VLOOKUP(B24,Startlist!B:F,5,FALSE)</f>
        <v>EST</v>
      </c>
      <c r="G24" s="130" t="str">
        <f>VLOOKUP(B24,Startlist!B:H,7,FALSE)</f>
        <v>Mitsubishi Lancer Evo 10</v>
      </c>
      <c r="H24" s="130" t="str">
        <f>VLOOKUP(B24,Startlist!B:H,6,FALSE)</f>
        <v>CUEKS RACING</v>
      </c>
      <c r="I24" s="132" t="str">
        <f>VLOOKUP(B24,Results!B:S,13,FALSE)</f>
        <v>10.00,7</v>
      </c>
    </row>
    <row r="25" spans="1:9" ht="15" customHeight="1">
      <c r="A25" s="128">
        <f t="shared" si="0"/>
        <v>18</v>
      </c>
      <c r="B25" s="152">
        <v>34</v>
      </c>
      <c r="C25" s="129" t="str">
        <f>IF(VLOOKUP($B25,'Champ Classes'!$A:$E,2,FALSE)="","",VLOOKUP($B25,'Champ Classes'!$A:$E,2,FALSE))</f>
        <v>EMV 1</v>
      </c>
      <c r="D25" s="129" t="str">
        <f>IF(VLOOKUP($B25,'Champ Classes'!$A:$E,3,FALSE)="","",VLOOKUP($B25,'Champ Classes'!$A:$E,3,FALSE))</f>
        <v>EMV 3</v>
      </c>
      <c r="E25" s="130" t="str">
        <f>CONCATENATE(VLOOKUP(B25,Startlist!B:H,3,FALSE)," / ",VLOOKUP(B25,Startlist!B:H,4,FALSE))</f>
        <v>Antti Nokkanen / Harri Reinikainen</v>
      </c>
      <c r="F25" s="131" t="str">
        <f>VLOOKUP(B25,Startlist!B:F,5,FALSE)</f>
        <v>FIN</v>
      </c>
      <c r="G25" s="130" t="str">
        <f>VLOOKUP(B25,Startlist!B:H,7,FALSE)</f>
        <v>Mitsubishi Lancer Evo 9</v>
      </c>
      <c r="H25" s="130" t="str">
        <f>VLOOKUP(B25,Startlist!B:H,6,FALSE)</f>
        <v>DYNAMO</v>
      </c>
      <c r="I25" s="132" t="str">
        <f>VLOOKUP(B25,Results!B:S,13,FALSE)</f>
        <v>10.06,4</v>
      </c>
    </row>
    <row r="26" spans="1:9" ht="15" customHeight="1">
      <c r="A26" s="128">
        <f t="shared" si="0"/>
        <v>19</v>
      </c>
      <c r="B26" s="152">
        <v>12</v>
      </c>
      <c r="C26" s="129" t="str">
        <f>IF(VLOOKUP($B26,'Champ Classes'!$A:$E,2,FALSE)="","",VLOOKUP($B26,'Champ Classes'!$A:$E,2,FALSE))</f>
        <v>EMV 1</v>
      </c>
      <c r="D26" s="129" t="str">
        <f>IF(VLOOKUP($B26,'Champ Classes'!$A:$E,3,FALSE)="","",VLOOKUP($B26,'Champ Classes'!$A:$E,3,FALSE))</f>
        <v>EMV 3</v>
      </c>
      <c r="E26" s="130" t="str">
        <f>CONCATENATE(VLOOKUP(B26,Startlist!B:H,3,FALSE)," / ",VLOOKUP(B26,Startlist!B:H,4,FALSE))</f>
        <v>Hendrik Kers / Mihkel Kapp</v>
      </c>
      <c r="F26" s="131" t="str">
        <f>VLOOKUP(B26,Startlist!B:F,5,FALSE)</f>
        <v>EST</v>
      </c>
      <c r="G26" s="130" t="str">
        <f>VLOOKUP(B26,Startlist!B:H,7,FALSE)</f>
        <v>Mitsubishi Lancer Evo 10</v>
      </c>
      <c r="H26" s="130" t="str">
        <f>VLOOKUP(B26,Startlist!B:H,6,FALSE)</f>
        <v>ALM MOTORSPORT</v>
      </c>
      <c r="I26" s="132" t="str">
        <f>VLOOKUP(B26,Results!B:S,13,FALSE)</f>
        <v>10.07,5</v>
      </c>
    </row>
    <row r="27" spans="1:9" ht="15" customHeight="1">
      <c r="A27" s="128">
        <f t="shared" si="0"/>
        <v>20</v>
      </c>
      <c r="B27" s="152">
        <v>46</v>
      </c>
      <c r="C27" s="129" t="str">
        <f>IF(VLOOKUP($B27,'Champ Classes'!$A:$E,2,FALSE)="","",VLOOKUP($B27,'Champ Classes'!$A:$E,2,FALSE))</f>
        <v>EMV 1</v>
      </c>
      <c r="D27" s="129" t="str">
        <f>IF(VLOOKUP($B27,'Champ Classes'!$A:$E,3,FALSE)="","",VLOOKUP($B27,'Champ Classes'!$A:$E,3,FALSE))</f>
        <v>EMV 4</v>
      </c>
      <c r="E27" s="130" t="str">
        <f>CONCATENATE(VLOOKUP(B27,Startlist!B:H,3,FALSE)," / ",VLOOKUP(B27,Startlist!B:H,4,FALSE))</f>
        <v>Henri Franke / Arvo Liimann</v>
      </c>
      <c r="F27" s="131" t="str">
        <f>VLOOKUP(B27,Startlist!B:F,5,FALSE)</f>
        <v>EST</v>
      </c>
      <c r="G27" s="130" t="str">
        <f>VLOOKUP(B27,Startlist!B:H,7,FALSE)</f>
        <v>Subaru Impreza</v>
      </c>
      <c r="H27" s="130" t="str">
        <f>VLOOKUP(B27,Startlist!B:H,6,FALSE)</f>
        <v>CUEKS RACING</v>
      </c>
      <c r="I27" s="132" t="str">
        <f>VLOOKUP(B27,Results!B:S,13,FALSE)</f>
        <v>10.08,1</v>
      </c>
    </row>
    <row r="28" spans="1:9" ht="15" customHeight="1">
      <c r="A28" s="128">
        <f t="shared" si="0"/>
        <v>21</v>
      </c>
      <c r="B28" s="152">
        <v>20</v>
      </c>
      <c r="C28" s="129" t="str">
        <f>IF(VLOOKUP($B28,'Champ Classes'!$A:$E,2,FALSE)="","",VLOOKUP($B28,'Champ Classes'!$A:$E,2,FALSE))</f>
        <v>EMV 2</v>
      </c>
      <c r="D28" s="129" t="str">
        <f>IF(VLOOKUP($B28,'Champ Classes'!$A:$E,3,FALSE)="","",VLOOKUP($B28,'Champ Classes'!$A:$E,3,FALSE))</f>
        <v>EMV 6</v>
      </c>
      <c r="E28" s="130" t="str">
        <f>CONCATENATE(VLOOKUP(B28,Startlist!B:H,3,FALSE)," / ",VLOOKUP(B28,Startlist!B:H,4,FALSE))</f>
        <v>Kaspar Kasari / Hannes Kuusmaa</v>
      </c>
      <c r="F28" s="131" t="str">
        <f>VLOOKUP(B28,Startlist!B:F,5,FALSE)</f>
        <v>EST</v>
      </c>
      <c r="G28" s="130" t="str">
        <f>VLOOKUP(B28,Startlist!B:H,7,FALSE)</f>
        <v>Peugeot 208 R2</v>
      </c>
      <c r="H28" s="130" t="str">
        <f>VLOOKUP(B28,Startlist!B:H,6,FALSE)</f>
        <v>OT RACING</v>
      </c>
      <c r="I28" s="132" t="str">
        <f>VLOOKUP(B28,Results!B:S,13,FALSE)</f>
        <v>10.10,2</v>
      </c>
    </row>
    <row r="29" spans="1:9" ht="15" customHeight="1">
      <c r="A29" s="128">
        <f t="shared" si="0"/>
        <v>22</v>
      </c>
      <c r="B29" s="152">
        <v>19</v>
      </c>
      <c r="C29" s="129" t="str">
        <f>IF(VLOOKUP($B29,'Champ Classes'!$A:$E,2,FALSE)="","",VLOOKUP($B29,'Champ Classes'!$A:$E,2,FALSE))</f>
        <v>EMV 2</v>
      </c>
      <c r="D29" s="129" t="str">
        <f>IF(VLOOKUP($B29,'Champ Classes'!$A:$E,3,FALSE)="","",VLOOKUP($B29,'Champ Classes'!$A:$E,3,FALSE))</f>
        <v>EMV 8</v>
      </c>
      <c r="E29" s="130" t="str">
        <f>CONCATENATE(VLOOKUP(B29,Startlist!B:H,3,FALSE)," / ",VLOOKUP(B29,Startlist!B:H,4,FALSE))</f>
        <v>Robert Virves / Sander Pruul</v>
      </c>
      <c r="F29" s="131" t="str">
        <f>VLOOKUP(B29,Startlist!B:F,5,FALSE)</f>
        <v>EST</v>
      </c>
      <c r="G29" s="130" t="str">
        <f>VLOOKUP(B29,Startlist!B:H,7,FALSE)</f>
        <v>Opel Astra</v>
      </c>
      <c r="H29" s="130" t="str">
        <f>VLOOKUP(B29,Startlist!B:H,6,FALSE)</f>
        <v>PIHTLA RT</v>
      </c>
      <c r="I29" s="132" t="str">
        <f>VLOOKUP(B29,Results!B:S,13,FALSE)</f>
        <v>10.11,9</v>
      </c>
    </row>
    <row r="30" spans="1:9" ht="15" customHeight="1">
      <c r="A30" s="128">
        <f t="shared" si="0"/>
        <v>23</v>
      </c>
      <c r="B30" s="152">
        <v>60</v>
      </c>
      <c r="C30" s="129" t="str">
        <f>IF(VLOOKUP($B30,'Champ Classes'!$A:$E,2,FALSE)="","",VLOOKUP($B30,'Champ Classes'!$A:$E,2,FALSE))</f>
        <v>EMV 2</v>
      </c>
      <c r="D30" s="129" t="str">
        <f>IF(VLOOKUP($B30,'Champ Classes'!$A:$E,3,FALSE)="","",VLOOKUP($B30,'Champ Classes'!$A:$E,3,FALSE))</f>
        <v>EMV 8</v>
      </c>
      <c r="E30" s="130" t="str">
        <f>CONCATENATE(VLOOKUP(B30,Startlist!B:H,3,FALSE)," / ",VLOOKUP(B30,Startlist!B:H,4,FALSE))</f>
        <v>Mika Rantasalo / Ali-Ossi Takala</v>
      </c>
      <c r="F30" s="131" t="str">
        <f>VLOOKUP(B30,Startlist!B:F,5,FALSE)</f>
        <v>FIN</v>
      </c>
      <c r="G30" s="130" t="str">
        <f>VLOOKUP(B30,Startlist!B:H,7,FALSE)</f>
        <v>Opel Kadett GSI 16V</v>
      </c>
      <c r="H30" s="130" t="str">
        <f>VLOOKUP(B30,Startlist!B:H,6,FALSE)</f>
        <v>TGS WORLDWIDE</v>
      </c>
      <c r="I30" s="132" t="str">
        <f>VLOOKUP(B30,Results!B:S,13,FALSE)</f>
        <v>10.13,8</v>
      </c>
    </row>
    <row r="31" spans="1:9" ht="15" customHeight="1">
      <c r="A31" s="128">
        <f t="shared" si="0"/>
        <v>24</v>
      </c>
      <c r="B31" s="152">
        <v>32</v>
      </c>
      <c r="C31" s="129" t="str">
        <f>IF(VLOOKUP($B31,'Champ Classes'!$A:$E,2,FALSE)="","",VLOOKUP($B31,'Champ Classes'!$A:$E,2,FALSE))</f>
        <v>EMV 1</v>
      </c>
      <c r="D31" s="129">
        <f>IF(VLOOKUP($B31,'Champ Classes'!$A:$E,3,FALSE)="","",VLOOKUP($B31,'Champ Classes'!$A:$E,3,FALSE))</f>
      </c>
      <c r="E31" s="130" t="str">
        <f>CONCATENATE(VLOOKUP(B31,Startlist!B:H,3,FALSE)," / ",VLOOKUP(B31,Startlist!B:H,4,FALSE))</f>
        <v>Margus Murakas / Rainis Nagel</v>
      </c>
      <c r="F31" s="131" t="str">
        <f>VLOOKUP(B31,Startlist!B:F,5,FALSE)</f>
        <v>EST</v>
      </c>
      <c r="G31" s="130" t="str">
        <f>VLOOKUP(B31,Startlist!B:H,7,FALSE)</f>
        <v>Audi S1</v>
      </c>
      <c r="H31" s="130" t="str">
        <f>VLOOKUP(B31,Startlist!B:H,6,FALSE)</f>
        <v>PROREHV RALLY TEAM</v>
      </c>
      <c r="I31" s="132" t="str">
        <f>VLOOKUP(B31,Results!B:S,13,FALSE)</f>
        <v>10.14,6</v>
      </c>
    </row>
    <row r="32" spans="1:9" ht="15" customHeight="1">
      <c r="A32" s="128">
        <f t="shared" si="0"/>
        <v>25</v>
      </c>
      <c r="B32" s="152">
        <v>18</v>
      </c>
      <c r="C32" s="129" t="str">
        <f>IF(VLOOKUP($B32,'Champ Classes'!$A:$E,2,FALSE)="","",VLOOKUP($B32,'Champ Classes'!$A:$E,2,FALSE))</f>
        <v>EMV 2</v>
      </c>
      <c r="D32" s="129" t="str">
        <f>IF(VLOOKUP($B32,'Champ Classes'!$A:$E,3,FALSE)="","",VLOOKUP($B32,'Champ Classes'!$A:$E,3,FALSE))</f>
        <v>EMV 6</v>
      </c>
      <c r="E32" s="130" t="str">
        <f>CONCATENATE(VLOOKUP(B32,Startlist!B:H,3,FALSE)," / ",VLOOKUP(B32,Startlist!B:H,4,FALSE))</f>
        <v>Gregor Jeets / Kuldar Sikk</v>
      </c>
      <c r="F32" s="131" t="str">
        <f>VLOOKUP(B32,Startlist!B:F,5,FALSE)</f>
        <v>EST</v>
      </c>
      <c r="G32" s="130" t="str">
        <f>VLOOKUP(B32,Startlist!B:H,7,FALSE)</f>
        <v>Ford Fiesta R2T</v>
      </c>
      <c r="H32" s="130" t="str">
        <f>VLOOKUP(B32,Startlist!B:H,6,FALSE)</f>
        <v>TEHASE AUTO</v>
      </c>
      <c r="I32" s="132" t="str">
        <f>VLOOKUP(B32,Results!B:S,13,FALSE)</f>
        <v>10.15,3</v>
      </c>
    </row>
    <row r="33" spans="1:9" ht="15" customHeight="1">
      <c r="A33" s="128">
        <f t="shared" si="0"/>
        <v>26</v>
      </c>
      <c r="B33" s="152">
        <v>30</v>
      </c>
      <c r="C33" s="129" t="str">
        <f>IF(VLOOKUP($B33,'Champ Classes'!$A:$E,2,FALSE)="","",VLOOKUP($B33,'Champ Classes'!$A:$E,2,FALSE))</f>
        <v>EMV 1</v>
      </c>
      <c r="D33" s="129" t="str">
        <f>IF(VLOOKUP($B33,'Champ Classes'!$A:$E,3,FALSE)="","",VLOOKUP($B33,'Champ Classes'!$A:$E,3,FALSE))</f>
        <v>EMV 4</v>
      </c>
      <c r="E33" s="130" t="str">
        <f>CONCATENATE(VLOOKUP(B33,Startlist!B:H,3,FALSE)," / ",VLOOKUP(B33,Startlist!B:H,4,FALSE))</f>
        <v>Anre Saks / Rainer Maasik</v>
      </c>
      <c r="F33" s="131" t="str">
        <f>VLOOKUP(B33,Startlist!B:F,5,FALSE)</f>
        <v>EST</v>
      </c>
      <c r="G33" s="130" t="str">
        <f>VLOOKUP(B33,Startlist!B:H,7,FALSE)</f>
        <v>Mitsubishi Lancer Evo</v>
      </c>
      <c r="H33" s="130" t="str">
        <f>VLOOKUP(B33,Startlist!B:H,6,FALSE)</f>
        <v>KAUR MOTORSPORT</v>
      </c>
      <c r="I33" s="132" t="str">
        <f>VLOOKUP(B33,Results!B:S,13,FALSE)</f>
        <v>10.16,9</v>
      </c>
    </row>
    <row r="34" spans="1:9" ht="15" customHeight="1">
      <c r="A34" s="128">
        <f t="shared" si="0"/>
        <v>27</v>
      </c>
      <c r="B34" s="152">
        <v>70</v>
      </c>
      <c r="C34" s="129" t="str">
        <f>IF(VLOOKUP($B34,'Champ Classes'!$A:$E,2,FALSE)="","",VLOOKUP($B34,'Champ Classes'!$A:$E,2,FALSE))</f>
        <v>EMV 2</v>
      </c>
      <c r="D34" s="129" t="str">
        <f>IF(VLOOKUP($B34,'Champ Classes'!$A:$E,3,FALSE)="","",VLOOKUP($B34,'Champ Classes'!$A:$E,3,FALSE))</f>
        <v>EMV 9</v>
      </c>
      <c r="E34" s="130" t="str">
        <f>CONCATENATE(VLOOKUP(B34,Startlist!B:H,3,FALSE)," / ",VLOOKUP(B34,Startlist!B:H,4,FALSE))</f>
        <v>Tauri Pihlas / Ott Kiil</v>
      </c>
      <c r="F34" s="131" t="str">
        <f>VLOOKUP(B34,Startlist!B:F,5,FALSE)</f>
        <v>EST</v>
      </c>
      <c r="G34" s="130" t="str">
        <f>VLOOKUP(B34,Startlist!B:H,7,FALSE)</f>
        <v>Toyota Starlet</v>
      </c>
      <c r="H34" s="130" t="str">
        <f>VLOOKUP(B34,Startlist!B:H,6,FALSE)</f>
        <v>THULE MOTORSPORT</v>
      </c>
      <c r="I34" s="132" t="str">
        <f>VLOOKUP(B34,Results!B:S,13,FALSE)</f>
        <v>10.22,4</v>
      </c>
    </row>
    <row r="35" spans="1:9" ht="15" customHeight="1">
      <c r="A35" s="128">
        <f t="shared" si="0"/>
        <v>28</v>
      </c>
      <c r="B35" s="152">
        <v>45</v>
      </c>
      <c r="C35" s="129" t="str">
        <f>IF(VLOOKUP($B35,'Champ Classes'!$A:$E,2,FALSE)="","",VLOOKUP($B35,'Champ Classes'!$A:$E,2,FALSE))</f>
        <v>EMV 1</v>
      </c>
      <c r="D35" s="129" t="str">
        <f>IF(VLOOKUP($B35,'Champ Classes'!$A:$E,3,FALSE)="","",VLOOKUP($B35,'Champ Classes'!$A:$E,3,FALSE))</f>
        <v>EMV 4</v>
      </c>
      <c r="E35" s="130" t="str">
        <f>CONCATENATE(VLOOKUP(B35,Startlist!B:H,3,FALSE)," / ",VLOOKUP(B35,Startlist!B:H,4,FALSE))</f>
        <v>Kari Peura / Jari Jaakola</v>
      </c>
      <c r="F35" s="131" t="str">
        <f>VLOOKUP(B35,Startlist!B:F,5,FALSE)</f>
        <v>FIN</v>
      </c>
      <c r="G35" s="130" t="str">
        <f>VLOOKUP(B35,Startlist!B:H,7,FALSE)</f>
        <v>Mitsubishi Lancer Evo</v>
      </c>
      <c r="H35" s="130" t="str">
        <f>VLOOKUP(B35,Startlist!B:H,6,FALSE)</f>
        <v>KARI PEURA</v>
      </c>
      <c r="I35" s="132" t="str">
        <f>VLOOKUP(B35,Results!B:S,13,FALSE)</f>
        <v>10.24,0</v>
      </c>
    </row>
    <row r="36" spans="1:9" ht="15" customHeight="1">
      <c r="A36" s="128">
        <f t="shared" si="0"/>
        <v>29</v>
      </c>
      <c r="B36" s="152">
        <v>17</v>
      </c>
      <c r="C36" s="129" t="str">
        <f>IF(VLOOKUP($B36,'Champ Classes'!$A:$E,2,FALSE)="","",VLOOKUP($B36,'Champ Classes'!$A:$E,2,FALSE))</f>
        <v>EMV 2</v>
      </c>
      <c r="D36" s="129" t="str">
        <f>IF(VLOOKUP($B36,'Champ Classes'!$A:$E,3,FALSE)="","",VLOOKUP($B36,'Champ Classes'!$A:$E,3,FALSE))</f>
        <v>EMV 6</v>
      </c>
      <c r="E36" s="130" t="str">
        <f>CONCATENATE(VLOOKUP(B36,Startlist!B:H,3,FALSE)," / ",VLOOKUP(B36,Startlist!B:H,4,FALSE))</f>
        <v>Janar Tänak / Silver Bakhoff</v>
      </c>
      <c r="F36" s="131" t="str">
        <f>VLOOKUP(B36,Startlist!B:F,5,FALSE)</f>
        <v>EST</v>
      </c>
      <c r="G36" s="130" t="str">
        <f>VLOOKUP(B36,Startlist!B:H,7,FALSE)</f>
        <v>Ford Fiesta R2T</v>
      </c>
      <c r="H36" s="130" t="str">
        <f>VLOOKUP(B36,Startlist!B:H,6,FALSE)</f>
        <v>OT RACING</v>
      </c>
      <c r="I36" s="132" t="str">
        <f>VLOOKUP(B36,Results!B:S,13,FALSE)</f>
        <v>10.24,6</v>
      </c>
    </row>
    <row r="37" spans="1:9" ht="15" customHeight="1">
      <c r="A37" s="128">
        <f t="shared" si="0"/>
        <v>30</v>
      </c>
      <c r="B37" s="152">
        <v>28</v>
      </c>
      <c r="C37" s="129" t="str">
        <f>IF(VLOOKUP($B37,'Champ Classes'!$A:$E,2,FALSE)="","",VLOOKUP($B37,'Champ Classes'!$A:$E,2,FALSE))</f>
        <v>EMV 2</v>
      </c>
      <c r="D37" s="129" t="str">
        <f>IF(VLOOKUP($B37,'Champ Classes'!$A:$E,3,FALSE)="","",VLOOKUP($B37,'Champ Classes'!$A:$E,3,FALSE))</f>
        <v>EMV 5</v>
      </c>
      <c r="E37" s="130" t="str">
        <f>CONCATENATE(VLOOKUP(B37,Startlist!B:H,3,FALSE)," / ",VLOOKUP(B37,Startlist!B:H,4,FALSE))</f>
        <v>Kristo Subi / Raido Subi</v>
      </c>
      <c r="F37" s="131" t="str">
        <f>VLOOKUP(B37,Startlist!B:F,5,FALSE)</f>
        <v>EST</v>
      </c>
      <c r="G37" s="130" t="str">
        <f>VLOOKUP(B37,Startlist!B:H,7,FALSE)</f>
        <v>Honda Civic Type-R</v>
      </c>
      <c r="H37" s="130" t="str">
        <f>VLOOKUP(B37,Startlist!B:H,6,FALSE)</f>
        <v>A1M MOTORSPORT</v>
      </c>
      <c r="I37" s="132" t="str">
        <f>VLOOKUP(B37,Results!B:S,13,FALSE)</f>
        <v>10.25,3</v>
      </c>
    </row>
    <row r="38" spans="1:9" ht="15" customHeight="1">
      <c r="A38" s="128">
        <f t="shared" si="0"/>
        <v>31</v>
      </c>
      <c r="B38" s="152">
        <v>33</v>
      </c>
      <c r="C38" s="129" t="str">
        <f>IF(VLOOKUP($B38,'Champ Classes'!$A:$E,2,FALSE)="","",VLOOKUP($B38,'Champ Classes'!$A:$E,2,FALSE))</f>
        <v>EMV 1</v>
      </c>
      <c r="D38" s="129" t="str">
        <f>IF(VLOOKUP($B38,'Champ Classes'!$A:$E,3,FALSE)="","",VLOOKUP($B38,'Champ Classes'!$A:$E,3,FALSE))</f>
        <v>EMV 4</v>
      </c>
      <c r="E38" s="130" t="str">
        <f>CONCATENATE(VLOOKUP(B38,Startlist!B:H,3,FALSE)," / ",VLOOKUP(B38,Startlist!B:H,4,FALSE))</f>
        <v>Teemu Vesala / Tommi Hatakka</v>
      </c>
      <c r="F38" s="131" t="str">
        <f>VLOOKUP(B38,Startlist!B:F,5,FALSE)</f>
        <v>FIN</v>
      </c>
      <c r="G38" s="130" t="str">
        <f>VLOOKUP(B38,Startlist!B:H,7,FALSE)</f>
        <v>Mitsubishi Lancer Evo 9</v>
      </c>
      <c r="H38" s="130" t="str">
        <f>VLOOKUP(B38,Startlist!B:H,6,FALSE)</f>
        <v>DYNAMO</v>
      </c>
      <c r="I38" s="132" t="str">
        <f>VLOOKUP(B38,Results!B:S,13,FALSE)</f>
        <v>10.26,2</v>
      </c>
    </row>
    <row r="39" spans="1:9" ht="15" customHeight="1">
      <c r="A39" s="128">
        <f t="shared" si="0"/>
        <v>32</v>
      </c>
      <c r="B39" s="152">
        <v>49</v>
      </c>
      <c r="C39" s="129" t="str">
        <f>IF(VLOOKUP($B39,'Champ Classes'!$A:$E,2,FALSE)="","",VLOOKUP($B39,'Champ Classes'!$A:$E,2,FALSE))</f>
        <v>EMV 1</v>
      </c>
      <c r="D39" s="129" t="str">
        <f>IF(VLOOKUP($B39,'Champ Classes'!$A:$E,3,FALSE)="","",VLOOKUP($B39,'Champ Classes'!$A:$E,3,FALSE))</f>
        <v>EMV 1</v>
      </c>
      <c r="E39" s="130" t="str">
        <f>CONCATENATE(VLOOKUP(B39,Startlist!B:H,3,FALSE)," / ",VLOOKUP(B39,Startlist!B:H,4,FALSE))</f>
        <v>Petteri Salminen / Toni Lukander</v>
      </c>
      <c r="F39" s="131" t="str">
        <f>VLOOKUP(B39,Startlist!B:F,5,FALSE)</f>
        <v>FIN</v>
      </c>
      <c r="G39" s="130" t="str">
        <f>VLOOKUP(B39,Startlist!B:H,7,FALSE)</f>
        <v>Mitsubishi Lancer Evo 9</v>
      </c>
      <c r="H39" s="130" t="str">
        <f>VLOOKUP(B39,Startlist!B:H,6,FALSE)</f>
        <v>DYNAMO</v>
      </c>
      <c r="I39" s="132" t="str">
        <f>VLOOKUP(B39,Results!B:S,13,FALSE)</f>
        <v>10.26,6</v>
      </c>
    </row>
    <row r="40" spans="1:9" ht="15" customHeight="1">
      <c r="A40" s="128">
        <f t="shared" si="0"/>
        <v>33</v>
      </c>
      <c r="B40" s="152">
        <v>64</v>
      </c>
      <c r="C40" s="129" t="str">
        <f>IF(VLOOKUP($B40,'Champ Classes'!$A:$E,2,FALSE)="","",VLOOKUP($B40,'Champ Classes'!$A:$E,2,FALSE))</f>
        <v>EMV 2</v>
      </c>
      <c r="D40" s="129" t="str">
        <f>IF(VLOOKUP($B40,'Champ Classes'!$A:$E,3,FALSE)="","",VLOOKUP($B40,'Champ Classes'!$A:$E,3,FALSE))</f>
        <v>EMV 8</v>
      </c>
      <c r="E40" s="130" t="str">
        <f>CONCATENATE(VLOOKUP(B40,Startlist!B:H,3,FALSE)," / ",VLOOKUP(B40,Startlist!B:H,4,FALSE))</f>
        <v>Tommi Huhtala / Sami Sulonen</v>
      </c>
      <c r="F40" s="131" t="str">
        <f>VLOOKUP(B40,Startlist!B:F,5,FALSE)</f>
        <v>FIN</v>
      </c>
      <c r="G40" s="130" t="str">
        <f>VLOOKUP(B40,Startlist!B:H,7,FALSE)</f>
        <v>Ford Escort RS2000</v>
      </c>
      <c r="H40" s="130" t="str">
        <f>VLOOKUP(B40,Startlist!B:H,6,FALSE)</f>
        <v>TOMMI HUHTALA</v>
      </c>
      <c r="I40" s="132" t="str">
        <f>VLOOKUP(B40,Results!B:S,13,FALSE)</f>
        <v>10.30,1</v>
      </c>
    </row>
    <row r="41" spans="1:9" ht="15" customHeight="1">
      <c r="A41" s="128">
        <f t="shared" si="0"/>
        <v>34</v>
      </c>
      <c r="B41" s="152">
        <v>79</v>
      </c>
      <c r="C41" s="129" t="str">
        <f>IF(VLOOKUP($B41,'Champ Classes'!$A:$E,2,FALSE)="","",VLOOKUP($B41,'Champ Classes'!$A:$E,2,FALSE))</f>
        <v>EMV 2</v>
      </c>
      <c r="D41" s="129" t="str">
        <f>IF(VLOOKUP($B41,'Champ Classes'!$A:$E,3,FALSE)="","",VLOOKUP($B41,'Champ Classes'!$A:$E,3,FALSE))</f>
        <v>EMV 9</v>
      </c>
      <c r="E41" s="130" t="str">
        <f>CONCATENATE(VLOOKUP(B41,Startlist!B:H,3,FALSE)," / ",VLOOKUP(B41,Startlist!B:H,4,FALSE))</f>
        <v>Kermo Laus / Rainer Laipaik</v>
      </c>
      <c r="F41" s="131" t="str">
        <f>VLOOKUP(B41,Startlist!B:F,5,FALSE)</f>
        <v>EST</v>
      </c>
      <c r="G41" s="130" t="str">
        <f>VLOOKUP(B41,Startlist!B:H,7,FALSE)</f>
        <v>Nissan Sunny</v>
      </c>
      <c r="H41" s="130" t="str">
        <f>VLOOKUP(B41,Startlist!B:H,6,FALSE)</f>
        <v>PIHTLA RT</v>
      </c>
      <c r="I41" s="132" t="str">
        <f>VLOOKUP(B41,Results!B:S,13,FALSE)</f>
        <v>10.31,8</v>
      </c>
    </row>
    <row r="42" spans="1:9" ht="15" customHeight="1">
      <c r="A42" s="128">
        <f t="shared" si="0"/>
        <v>35</v>
      </c>
      <c r="B42" s="152">
        <v>55</v>
      </c>
      <c r="C42" s="129" t="str">
        <f>IF(VLOOKUP($B42,'Champ Classes'!$A:$E,2,FALSE)="","",VLOOKUP($B42,'Champ Classes'!$A:$E,2,FALSE))</f>
        <v>EMV 2</v>
      </c>
      <c r="D42" s="129" t="str">
        <f>IF(VLOOKUP($B42,'Champ Classes'!$A:$E,3,FALSE)="","",VLOOKUP($B42,'Champ Classes'!$A:$E,3,FALSE))</f>
        <v>EMV 7</v>
      </c>
      <c r="E42" s="130" t="str">
        <f>CONCATENATE(VLOOKUP(B42,Startlist!B:H,3,FALSE)," / ",VLOOKUP(B42,Startlist!B:H,4,FALSE))</f>
        <v>Rene Uukareda / Jan Nōlvak</v>
      </c>
      <c r="F42" s="131" t="str">
        <f>VLOOKUP(B42,Startlist!B:F,5,FALSE)</f>
        <v>EST</v>
      </c>
      <c r="G42" s="130" t="str">
        <f>VLOOKUP(B42,Startlist!B:H,7,FALSE)</f>
        <v>BMW M3</v>
      </c>
      <c r="H42" s="130" t="str">
        <f>VLOOKUP(B42,Startlist!B:H,6,FALSE)</f>
        <v>BTR RACING</v>
      </c>
      <c r="I42" s="132" t="str">
        <f>VLOOKUP(B42,Results!B:S,13,FALSE)</f>
        <v>10.33,9</v>
      </c>
    </row>
    <row r="43" spans="1:9" ht="15" customHeight="1">
      <c r="A43" s="128">
        <f t="shared" si="0"/>
        <v>36</v>
      </c>
      <c r="B43" s="152">
        <v>82</v>
      </c>
      <c r="C43" s="129" t="str">
        <f>IF(VLOOKUP($B43,'Champ Classes'!$A:$E,2,FALSE)="","",VLOOKUP($B43,'Champ Classes'!$A:$E,2,FALSE))</f>
        <v>EMV 1</v>
      </c>
      <c r="D43" s="129" t="str">
        <f>IF(VLOOKUP($B43,'Champ Classes'!$A:$E,3,FALSE)="","",VLOOKUP($B43,'Champ Classes'!$A:$E,3,FALSE))</f>
        <v>EMV 4</v>
      </c>
      <c r="E43" s="130" t="str">
        <f>CONCATENATE(VLOOKUP(B43,Startlist!B:H,3,FALSE)," / ",VLOOKUP(B43,Startlist!B:H,4,FALSE))</f>
        <v>Margus Reek / Geito Reek</v>
      </c>
      <c r="F43" s="131" t="str">
        <f>VLOOKUP(B43,Startlist!B:F,5,FALSE)</f>
        <v>EST</v>
      </c>
      <c r="G43" s="130" t="str">
        <f>VLOOKUP(B43,Startlist!B:H,7,FALSE)</f>
        <v>Mitsubishi Lancer Evo</v>
      </c>
      <c r="H43" s="130" t="str">
        <f>VLOOKUP(B43,Startlist!B:H,6,FALSE)</f>
        <v>THULE MOTORSPORT</v>
      </c>
      <c r="I43" s="132" t="str">
        <f>VLOOKUP(B43,Results!B:S,13,FALSE)</f>
        <v>10.38,3</v>
      </c>
    </row>
    <row r="44" spans="1:9" ht="15" customHeight="1">
      <c r="A44" s="128">
        <f t="shared" si="0"/>
        <v>37</v>
      </c>
      <c r="B44" s="152">
        <v>76</v>
      </c>
      <c r="C44" s="129" t="str">
        <f>IF(VLOOKUP($B44,'Champ Classes'!$A:$E,2,FALSE)="","",VLOOKUP($B44,'Champ Classes'!$A:$E,2,FALSE))</f>
        <v>EMV 2</v>
      </c>
      <c r="D44" s="129" t="str">
        <f>IF(VLOOKUP($B44,'Champ Classes'!$A:$E,3,FALSE)="","",VLOOKUP($B44,'Champ Classes'!$A:$E,3,FALSE))</f>
        <v>EMV 7</v>
      </c>
      <c r="E44" s="130" t="str">
        <f>CONCATENATE(VLOOKUP(B44,Startlist!B:H,3,FALSE)," / ",VLOOKUP(B44,Startlist!B:H,4,FALSE))</f>
        <v>Daniel Ling / Madis Kümmel</v>
      </c>
      <c r="F44" s="131" t="str">
        <f>VLOOKUP(B44,Startlist!B:F,5,FALSE)</f>
        <v>EST</v>
      </c>
      <c r="G44" s="130" t="str">
        <f>VLOOKUP(B44,Startlist!B:H,7,FALSE)</f>
        <v>BMW 328</v>
      </c>
      <c r="H44" s="130" t="str">
        <f>VLOOKUP(B44,Startlist!B:H,6,FALSE)</f>
        <v>PIHTLA RT</v>
      </c>
      <c r="I44" s="132" t="str">
        <f>VLOOKUP(B44,Results!B:S,13,FALSE)</f>
        <v>10.39,2</v>
      </c>
    </row>
    <row r="45" spans="1:9" ht="15" customHeight="1">
      <c r="A45" s="128">
        <f t="shared" si="0"/>
        <v>38</v>
      </c>
      <c r="B45" s="152">
        <v>100</v>
      </c>
      <c r="C45" s="129" t="str">
        <f>IF(VLOOKUP($B45,'Champ Classes'!$A:$E,2,FALSE)="","",VLOOKUP($B45,'Champ Classes'!$A:$E,2,FALSE))</f>
        <v>EMV 2</v>
      </c>
      <c r="D45" s="129" t="str">
        <f>IF(VLOOKUP($B45,'Champ Classes'!$A:$E,3,FALSE)="","",VLOOKUP($B45,'Champ Classes'!$A:$E,3,FALSE))</f>
        <v>EMV 8</v>
      </c>
      <c r="E45" s="130" t="str">
        <f>CONCATENATE(VLOOKUP(B45,Startlist!B:H,3,FALSE)," / ",VLOOKUP(B45,Startlist!B:H,4,FALSE))</f>
        <v>Tomi Kunttu / Tommi Harju</v>
      </c>
      <c r="F45" s="131" t="str">
        <f>VLOOKUP(B45,Startlist!B:F,5,FALSE)</f>
        <v>FIN</v>
      </c>
      <c r="G45" s="130" t="str">
        <f>VLOOKUP(B45,Startlist!B:H,7,FALSE)</f>
        <v>Volkswagen Golf</v>
      </c>
      <c r="H45" s="130" t="str">
        <f>VLOOKUP(B45,Startlist!B:H,6,FALSE)</f>
        <v>TOMI KUNTTU</v>
      </c>
      <c r="I45" s="132" t="str">
        <f>VLOOKUP(B45,Results!B:S,13,FALSE)</f>
        <v>10.39,7</v>
      </c>
    </row>
    <row r="46" spans="1:9" ht="15" customHeight="1">
      <c r="A46" s="128">
        <f t="shared" si="0"/>
        <v>39</v>
      </c>
      <c r="B46" s="152">
        <v>69</v>
      </c>
      <c r="C46" s="129" t="str">
        <f>IF(VLOOKUP($B46,'Champ Classes'!$A:$E,2,FALSE)="","",VLOOKUP($B46,'Champ Classes'!$A:$E,2,FALSE))</f>
        <v>EMV 2</v>
      </c>
      <c r="D46" s="129" t="str">
        <f>IF(VLOOKUP($B46,'Champ Classes'!$A:$E,3,FALSE)="","",VLOOKUP($B46,'Champ Classes'!$A:$E,3,FALSE))</f>
        <v>EMV 8</v>
      </c>
      <c r="E46" s="130" t="str">
        <f>CONCATENATE(VLOOKUP(B46,Startlist!B:H,3,FALSE)," / ",VLOOKUP(B46,Startlist!B:H,4,FALSE))</f>
        <v>Raigo Reimal / Magnus Lepp</v>
      </c>
      <c r="F46" s="131" t="str">
        <f>VLOOKUP(B46,Startlist!B:F,5,FALSE)</f>
        <v>EST</v>
      </c>
      <c r="G46" s="130" t="str">
        <f>VLOOKUP(B46,Startlist!B:H,7,FALSE)</f>
        <v>Renault Clio</v>
      </c>
      <c r="H46" s="130" t="str">
        <f>VLOOKUP(B46,Startlist!B:H,6,FALSE)</f>
        <v>THULE MOTORSPORT</v>
      </c>
      <c r="I46" s="132" t="str">
        <f>VLOOKUP(B46,Results!B:S,13,FALSE)</f>
        <v>10.41,3</v>
      </c>
    </row>
    <row r="47" spans="1:9" ht="15" customHeight="1">
      <c r="A47" s="128">
        <f t="shared" si="0"/>
        <v>40</v>
      </c>
      <c r="B47" s="152">
        <v>65</v>
      </c>
      <c r="C47" s="129" t="str">
        <f>IF(VLOOKUP($B47,'Champ Classes'!$A:$E,2,FALSE)="","",VLOOKUP($B47,'Champ Classes'!$A:$E,2,FALSE))</f>
        <v>EMV 2</v>
      </c>
      <c r="D47" s="129" t="str">
        <f>IF(VLOOKUP($B47,'Champ Classes'!$A:$E,3,FALSE)="","",VLOOKUP($B47,'Champ Classes'!$A:$E,3,FALSE))</f>
        <v>EMV 8</v>
      </c>
      <c r="E47" s="130" t="str">
        <f>CONCATENATE(VLOOKUP(B47,Startlist!B:H,3,FALSE)," / ",VLOOKUP(B47,Startlist!B:H,4,FALSE))</f>
        <v>Rando Turja / Ivar Turja</v>
      </c>
      <c r="F47" s="131" t="str">
        <f>VLOOKUP(B47,Startlist!B:F,5,FALSE)</f>
        <v>EST</v>
      </c>
      <c r="G47" s="130" t="str">
        <f>VLOOKUP(B47,Startlist!B:H,7,FALSE)</f>
        <v>LADA VFTS</v>
      </c>
      <c r="H47" s="130" t="str">
        <f>VLOOKUP(B47,Startlist!B:H,6,FALSE)</f>
        <v>THULE MOTORSPORT</v>
      </c>
      <c r="I47" s="132" t="str">
        <f>VLOOKUP(B47,Results!B:S,13,FALSE)</f>
        <v>10.44,2</v>
      </c>
    </row>
    <row r="48" spans="1:9" ht="15" customHeight="1">
      <c r="A48" s="128">
        <f t="shared" si="0"/>
        <v>41</v>
      </c>
      <c r="B48" s="152">
        <v>56</v>
      </c>
      <c r="C48" s="129" t="str">
        <f>IF(VLOOKUP($B48,'Champ Classes'!$A:$E,2,FALSE)="","",VLOOKUP($B48,'Champ Classes'!$A:$E,2,FALSE))</f>
        <v>EMV 2</v>
      </c>
      <c r="D48" s="129" t="str">
        <f>IF(VLOOKUP($B48,'Champ Classes'!$A:$E,3,FALSE)="","",VLOOKUP($B48,'Champ Classes'!$A:$E,3,FALSE))</f>
        <v>EMV 9</v>
      </c>
      <c r="E48" s="130" t="str">
        <f>CONCATENATE(VLOOKUP(B48,Startlist!B:H,3,FALSE)," / ",VLOOKUP(B48,Startlist!B:H,4,FALSE))</f>
        <v>Ivo Kilpis / Artis Cerins</v>
      </c>
      <c r="F48" s="131" t="str">
        <f>VLOOKUP(B48,Startlist!B:F,5,FALSE)</f>
        <v>LAT</v>
      </c>
      <c r="G48" s="130" t="str">
        <f>VLOOKUP(B48,Startlist!B:H,7,FALSE)</f>
        <v>VAZ 2105</v>
      </c>
      <c r="H48" s="130" t="str">
        <f>VLOOKUP(B48,Startlist!B:H,6,FALSE)</f>
        <v>ARTIS CERINS</v>
      </c>
      <c r="I48" s="132" t="str">
        <f>VLOOKUP(B48,Results!B:S,13,FALSE)</f>
        <v>10.45,8</v>
      </c>
    </row>
    <row r="49" spans="1:9" ht="15" customHeight="1">
      <c r="A49" s="128">
        <f t="shared" si="0"/>
        <v>42</v>
      </c>
      <c r="B49" s="152">
        <v>86</v>
      </c>
      <c r="C49" s="129" t="str">
        <f>IF(VLOOKUP($B49,'Champ Classes'!$A:$E,2,FALSE)="","",VLOOKUP($B49,'Champ Classes'!$A:$E,2,FALSE))</f>
        <v>EMV 2</v>
      </c>
      <c r="D49" s="129" t="str">
        <f>IF(VLOOKUP($B49,'Champ Classes'!$A:$E,3,FALSE)="","",VLOOKUP($B49,'Champ Classes'!$A:$E,3,FALSE))</f>
        <v>EMV 7</v>
      </c>
      <c r="E49" s="130" t="str">
        <f>CONCATENATE(VLOOKUP(B49,Startlist!B:H,3,FALSE)," / ",VLOOKUP(B49,Startlist!B:H,4,FALSE))</f>
        <v>Karl Jalakas / Martin Moondu</v>
      </c>
      <c r="F49" s="131" t="str">
        <f>VLOOKUP(B49,Startlist!B:F,5,FALSE)</f>
        <v>EST</v>
      </c>
      <c r="G49" s="130" t="str">
        <f>VLOOKUP(B49,Startlist!B:H,7,FALSE)</f>
        <v>BMW M3</v>
      </c>
      <c r="H49" s="130" t="str">
        <f>VLOOKUP(B49,Startlist!B:H,6,FALSE)</f>
        <v>PIHTLA RT</v>
      </c>
      <c r="I49" s="132" t="str">
        <f>VLOOKUP(B49,Results!B:S,13,FALSE)</f>
        <v>10.47,5</v>
      </c>
    </row>
    <row r="50" spans="1:9" ht="15" customHeight="1">
      <c r="A50" s="128">
        <f t="shared" si="0"/>
        <v>43</v>
      </c>
      <c r="B50" s="152">
        <v>58</v>
      </c>
      <c r="C50" s="129" t="str">
        <f>IF(VLOOKUP($B50,'Champ Classes'!$A:$E,2,FALSE)="","",VLOOKUP($B50,'Champ Classes'!$A:$E,2,FALSE))</f>
        <v>EMV 2</v>
      </c>
      <c r="D50" s="129" t="str">
        <f>IF(VLOOKUP($B50,'Champ Classes'!$A:$E,3,FALSE)="","",VLOOKUP($B50,'Champ Classes'!$A:$E,3,FALSE))</f>
        <v>EMV 9</v>
      </c>
      <c r="E50" s="130" t="str">
        <f>CONCATENATE(VLOOKUP(B50,Startlist!B:H,3,FALSE)," / ",VLOOKUP(B50,Startlist!B:H,4,FALSE))</f>
        <v>Raido Laulik / Tōnis Viidas</v>
      </c>
      <c r="F50" s="131" t="str">
        <f>VLOOKUP(B50,Startlist!B:F,5,FALSE)</f>
        <v>EST</v>
      </c>
      <c r="G50" s="130" t="str">
        <f>VLOOKUP(B50,Startlist!B:H,7,FALSE)</f>
        <v>Nissan Sunny</v>
      </c>
      <c r="H50" s="130" t="str">
        <f>VLOOKUP(B50,Startlist!B:H,6,FALSE)</f>
        <v>LAITSERALLYPARK</v>
      </c>
      <c r="I50" s="132" t="str">
        <f>VLOOKUP(B50,Results!B:S,13,FALSE)</f>
        <v>10.59,0</v>
      </c>
    </row>
    <row r="51" spans="1:9" ht="15" customHeight="1">
      <c r="A51" s="128">
        <f t="shared" si="0"/>
        <v>44</v>
      </c>
      <c r="B51" s="152">
        <v>115</v>
      </c>
      <c r="C51" s="129" t="str">
        <f>IF(VLOOKUP($B51,'Champ Classes'!$A:$E,2,FALSE)="","",VLOOKUP($B51,'Champ Classes'!$A:$E,2,FALSE))</f>
        <v>EMV 2</v>
      </c>
      <c r="D51" s="129" t="str">
        <f>IF(VLOOKUP($B51,'Champ Classes'!$A:$E,3,FALSE)="","",VLOOKUP($B51,'Champ Classes'!$A:$E,3,FALSE))</f>
        <v>EMV 7</v>
      </c>
      <c r="E51" s="130" t="str">
        <f>CONCATENATE(VLOOKUP(B51,Startlist!B:H,3,FALSE)," / ",VLOOKUP(B51,Startlist!B:H,4,FALSE))</f>
        <v>Timo Markkanen / Veikko Kanninen</v>
      </c>
      <c r="F51" s="131" t="str">
        <f>VLOOKUP(B51,Startlist!B:F,5,FALSE)</f>
        <v>FIN</v>
      </c>
      <c r="G51" s="130" t="str">
        <f>VLOOKUP(B51,Startlist!B:H,7,FALSE)</f>
        <v>BMW Compact E36</v>
      </c>
      <c r="H51" s="130" t="str">
        <f>VLOOKUP(B51,Startlist!B:H,6,FALSE)</f>
        <v>TIMO MARKKANEN</v>
      </c>
      <c r="I51" s="132" t="str">
        <f>VLOOKUP(B51,Results!B:S,13,FALSE)</f>
        <v>10.59,0</v>
      </c>
    </row>
    <row r="52" spans="1:9" ht="15" customHeight="1">
      <c r="A52" s="128">
        <f t="shared" si="0"/>
        <v>45</v>
      </c>
      <c r="B52" s="152">
        <v>38</v>
      </c>
      <c r="C52" s="129" t="str">
        <f>IF(VLOOKUP($B52,'Champ Classes'!$A:$E,2,FALSE)="","",VLOOKUP($B52,'Champ Classes'!$A:$E,2,FALSE))</f>
        <v>EMV 2</v>
      </c>
      <c r="D52" s="129" t="str">
        <f>IF(VLOOKUP($B52,'Champ Classes'!$A:$E,3,FALSE)="","",VLOOKUP($B52,'Champ Classes'!$A:$E,3,FALSE))</f>
        <v>EMV 8</v>
      </c>
      <c r="E52" s="130" t="str">
        <f>CONCATENATE(VLOOKUP(B52,Startlist!B:H,3,FALSE)," / ",VLOOKUP(B52,Startlist!B:H,4,FALSE))</f>
        <v>Martin Saar / Karol Pert</v>
      </c>
      <c r="F52" s="131" t="str">
        <f>VLOOKUP(B52,Startlist!B:F,5,FALSE)</f>
        <v>EST</v>
      </c>
      <c r="G52" s="130" t="str">
        <f>VLOOKUP(B52,Startlist!B:H,7,FALSE)</f>
        <v>Volkswagen Golf</v>
      </c>
      <c r="H52" s="130" t="str">
        <f>VLOOKUP(B52,Startlist!B:H,6,FALSE)</f>
        <v>KAUR MOTORSPORT</v>
      </c>
      <c r="I52" s="132" t="str">
        <f>VLOOKUP(B52,Results!B:S,13,FALSE)</f>
        <v>10.59,6</v>
      </c>
    </row>
    <row r="53" spans="1:9" ht="15" customHeight="1">
      <c r="A53" s="128">
        <f t="shared" si="0"/>
        <v>46</v>
      </c>
      <c r="B53" s="152">
        <v>109</v>
      </c>
      <c r="C53" s="129" t="str">
        <f>IF(VLOOKUP($B53,'Champ Classes'!$A:$E,2,FALSE)="","",VLOOKUP($B53,'Champ Classes'!$A:$E,2,FALSE))</f>
        <v>EMV 2</v>
      </c>
      <c r="D53" s="129" t="str">
        <f>IF(VLOOKUP($B53,'Champ Classes'!$A:$E,3,FALSE)="","",VLOOKUP($B53,'Champ Classes'!$A:$E,3,FALSE))</f>
        <v>EMV 7</v>
      </c>
      <c r="E53" s="130" t="str">
        <f>CONCATENATE(VLOOKUP(B53,Startlist!B:H,3,FALSE)," / ",VLOOKUP(B53,Startlist!B:H,4,FALSE))</f>
        <v>Kasper Koosa / Tarvi Trees</v>
      </c>
      <c r="F53" s="131" t="str">
        <f>VLOOKUP(B53,Startlist!B:F,5,FALSE)</f>
        <v>EST</v>
      </c>
      <c r="G53" s="130" t="str">
        <f>VLOOKUP(B53,Startlist!B:H,7,FALSE)</f>
        <v>BMW 318</v>
      </c>
      <c r="H53" s="130" t="str">
        <f>VLOOKUP(B53,Startlist!B:H,6,FALSE)</f>
        <v>TIKKRI MOTORSPORT</v>
      </c>
      <c r="I53" s="132" t="str">
        <f>VLOOKUP(B53,Results!B:S,13,FALSE)</f>
        <v>11.00,3</v>
      </c>
    </row>
    <row r="54" spans="1:9" ht="15" customHeight="1">
      <c r="A54" s="128">
        <f t="shared" si="0"/>
        <v>47</v>
      </c>
      <c r="B54" s="152">
        <v>51</v>
      </c>
      <c r="C54" s="129" t="str">
        <f>IF(VLOOKUP($B54,'Champ Classes'!$A:$E,2,FALSE)="","",VLOOKUP($B54,'Champ Classes'!$A:$E,2,FALSE))</f>
        <v>EMV 1</v>
      </c>
      <c r="D54" s="129" t="str">
        <f>IF(VLOOKUP($B54,'Champ Classes'!$A:$E,3,FALSE)="","",VLOOKUP($B54,'Champ Classes'!$A:$E,3,FALSE))</f>
        <v>EMV 4</v>
      </c>
      <c r="E54" s="130" t="str">
        <f>CONCATENATE(VLOOKUP(B54,Startlist!B:H,3,FALSE)," / ",VLOOKUP(B54,Startlist!B:H,4,FALSE))</f>
        <v>Teijo Lahti / Jaakko Tapper</v>
      </c>
      <c r="F54" s="131" t="str">
        <f>VLOOKUP(B54,Startlist!B:F,5,FALSE)</f>
        <v>FIN</v>
      </c>
      <c r="G54" s="130" t="str">
        <f>VLOOKUP(B54,Startlist!B:H,7,FALSE)</f>
        <v>Subaru Impreza WRX STI</v>
      </c>
      <c r="H54" s="130" t="str">
        <f>VLOOKUP(B54,Startlist!B:H,6,FALSE)</f>
        <v>GG TURBO FORD JUNIOR RALLY TEAM</v>
      </c>
      <c r="I54" s="132" t="str">
        <f>VLOOKUP(B54,Results!B:S,13,FALSE)</f>
        <v>11.03,7</v>
      </c>
    </row>
    <row r="55" spans="1:9" ht="15" customHeight="1">
      <c r="A55" s="128">
        <f t="shared" si="0"/>
        <v>48</v>
      </c>
      <c r="B55" s="152">
        <v>52</v>
      </c>
      <c r="C55" s="129" t="str">
        <f>IF(VLOOKUP($B55,'Champ Classes'!$A:$E,2,FALSE)="","",VLOOKUP($B55,'Champ Classes'!$A:$E,2,FALSE))</f>
        <v>EMV 2</v>
      </c>
      <c r="D55" s="129" t="str">
        <f>IF(VLOOKUP($B55,'Champ Classes'!$A:$E,3,FALSE)="","",VLOOKUP($B55,'Champ Classes'!$A:$E,3,FALSE))</f>
        <v>EMV 5</v>
      </c>
      <c r="E55" s="130" t="str">
        <f>CONCATENATE(VLOOKUP(B55,Startlist!B:H,3,FALSE)," / ",VLOOKUP(B55,Startlist!B:H,4,FALSE))</f>
        <v>Karmo Karelson / Tanel Kasesalu</v>
      </c>
      <c r="F55" s="131" t="str">
        <f>VLOOKUP(B55,Startlist!B:F,5,FALSE)</f>
        <v>EST</v>
      </c>
      <c r="G55" s="130" t="str">
        <f>VLOOKUP(B55,Startlist!B:H,7,FALSE)</f>
        <v>Honda Civic Type-R</v>
      </c>
      <c r="H55" s="130" t="str">
        <f>VLOOKUP(B55,Startlist!B:H,6,FALSE)</f>
        <v>KAUR MOTORSPORT</v>
      </c>
      <c r="I55" s="132" t="str">
        <f>VLOOKUP(B55,Results!B:S,13,FALSE)</f>
        <v>11.17,5</v>
      </c>
    </row>
    <row r="56" spans="1:9" ht="15" customHeight="1">
      <c r="A56" s="128">
        <f t="shared" si="0"/>
        <v>49</v>
      </c>
      <c r="B56" s="152">
        <v>37</v>
      </c>
      <c r="C56" s="129" t="str">
        <f>IF(VLOOKUP($B56,'Champ Classes'!$A:$E,2,FALSE)="","",VLOOKUP($B56,'Champ Classes'!$A:$E,2,FALSE))</f>
        <v>EMV 1</v>
      </c>
      <c r="D56" s="129" t="str">
        <f>IF(VLOOKUP($B56,'Champ Classes'!$A:$E,3,FALSE)="","",VLOOKUP($B56,'Champ Classes'!$A:$E,3,FALSE))</f>
        <v>EMV 4</v>
      </c>
      <c r="E56" s="130" t="str">
        <f>CONCATENATE(VLOOKUP(B56,Startlist!B:H,3,FALSE)," / ",VLOOKUP(B56,Startlist!B:H,4,FALSE))</f>
        <v>Henry Ots / Margus Laasik</v>
      </c>
      <c r="F56" s="131" t="str">
        <f>VLOOKUP(B56,Startlist!B:F,5,FALSE)</f>
        <v>EST</v>
      </c>
      <c r="G56" s="130" t="str">
        <f>VLOOKUP(B56,Startlist!B:H,7,FALSE)</f>
        <v>Mitsubishi Lancer Evo</v>
      </c>
      <c r="H56" s="130" t="str">
        <f>VLOOKUP(B56,Startlist!B:H,6,FALSE)</f>
        <v>OT RACING</v>
      </c>
      <c r="I56" s="132" t="str">
        <f>VLOOKUP(B56,Results!B:S,13,FALSE)</f>
        <v>11.19,0</v>
      </c>
    </row>
    <row r="57" spans="1:9" ht="15" customHeight="1">
      <c r="A57" s="128">
        <f t="shared" si="0"/>
        <v>50</v>
      </c>
      <c r="B57" s="152">
        <v>112</v>
      </c>
      <c r="C57" s="129" t="str">
        <f>IF(VLOOKUP($B57,'Champ Classes'!$A:$E,2,FALSE)="","",VLOOKUP($B57,'Champ Classes'!$A:$E,2,FALSE))</f>
        <v>EMV 2</v>
      </c>
      <c r="D57" s="129" t="str">
        <f>IF(VLOOKUP($B57,'Champ Classes'!$A:$E,3,FALSE)="","",VLOOKUP($B57,'Champ Classes'!$A:$E,3,FALSE))</f>
        <v>EMV 9</v>
      </c>
      <c r="E57" s="130" t="str">
        <f>CONCATENATE(VLOOKUP(B57,Startlist!B:H,3,FALSE)," / ",VLOOKUP(B57,Startlist!B:H,4,FALSE))</f>
        <v>Kristo Laadre / Andres Lichtfeldt</v>
      </c>
      <c r="F57" s="131" t="str">
        <f>VLOOKUP(B57,Startlist!B:F,5,FALSE)</f>
        <v>EST</v>
      </c>
      <c r="G57" s="130" t="str">
        <f>VLOOKUP(B57,Startlist!B:H,7,FALSE)</f>
        <v>Toyota Starlet</v>
      </c>
      <c r="H57" s="130" t="str">
        <f>VLOOKUP(B57,Startlist!B:H,6,FALSE)</f>
        <v>THULE MOTORSPORT</v>
      </c>
      <c r="I57" s="132" t="str">
        <f>VLOOKUP(B57,Results!B:S,13,FALSE)</f>
        <v>11.22,2</v>
      </c>
    </row>
    <row r="58" spans="1:9" ht="15" customHeight="1">
      <c r="A58" s="128">
        <f t="shared" si="0"/>
        <v>51</v>
      </c>
      <c r="B58" s="152">
        <v>81</v>
      </c>
      <c r="C58" s="129" t="str">
        <f>IF(VLOOKUP($B58,'Champ Classes'!$A:$E,2,FALSE)="","",VLOOKUP($B58,'Champ Classes'!$A:$E,2,FALSE))</f>
        <v>EMV 1</v>
      </c>
      <c r="D58" s="129" t="str">
        <f>IF(VLOOKUP($B58,'Champ Classes'!$A:$E,3,FALSE)="","",VLOOKUP($B58,'Champ Classes'!$A:$E,3,FALSE))</f>
        <v>EMV 4</v>
      </c>
      <c r="E58" s="130" t="str">
        <f>CONCATENATE(VLOOKUP(B58,Startlist!B:H,3,FALSE)," / ",VLOOKUP(B58,Startlist!B:H,4,FALSE))</f>
        <v>Ari Sorsa / Janina Sorsa</v>
      </c>
      <c r="F58" s="131" t="str">
        <f>VLOOKUP(B58,Startlist!B:F,5,FALSE)</f>
        <v>FIN</v>
      </c>
      <c r="G58" s="130" t="str">
        <f>VLOOKUP(B58,Startlist!B:H,7,FALSE)</f>
        <v>Mitsubishi Lancer Evo</v>
      </c>
      <c r="H58" s="130" t="str">
        <f>VLOOKUP(B58,Startlist!B:H,6,FALSE)</f>
        <v>DYNAMO</v>
      </c>
      <c r="I58" s="132" t="str">
        <f>VLOOKUP(B58,Results!B:S,13,FALSE)</f>
        <v>11.26,6</v>
      </c>
    </row>
    <row r="59" spans="1:9" ht="15" customHeight="1">
      <c r="A59" s="128">
        <f t="shared" si="0"/>
        <v>52</v>
      </c>
      <c r="B59" s="152">
        <v>83</v>
      </c>
      <c r="C59" s="129" t="str">
        <f>IF(VLOOKUP($B59,'Champ Classes'!$A:$E,2,FALSE)="","",VLOOKUP($B59,'Champ Classes'!$A:$E,2,FALSE))</f>
        <v>EMV 2</v>
      </c>
      <c r="D59" s="129" t="str">
        <f>IF(VLOOKUP($B59,'Champ Classes'!$A:$E,3,FALSE)="","",VLOOKUP($B59,'Champ Classes'!$A:$E,3,FALSE))</f>
        <v>EMV 8</v>
      </c>
      <c r="E59" s="130" t="str">
        <f>CONCATENATE(VLOOKUP(B59,Startlist!B:H,3,FALSE)," / ",VLOOKUP(B59,Startlist!B:H,4,FALSE))</f>
        <v>Peep Trave / Indrek Jōeäär</v>
      </c>
      <c r="F59" s="131" t="str">
        <f>VLOOKUP(B59,Startlist!B:F,5,FALSE)</f>
        <v>EST</v>
      </c>
      <c r="G59" s="130" t="str">
        <f>VLOOKUP(B59,Startlist!B:H,7,FALSE)</f>
        <v>Mitsubishi Colt</v>
      </c>
      <c r="H59" s="130" t="str">
        <f>VLOOKUP(B59,Startlist!B:H,6,FALSE)</f>
        <v>THULE MOTORSPORT</v>
      </c>
      <c r="I59" s="132" t="str">
        <f>VLOOKUP(B59,Results!B:S,13,FALSE)</f>
        <v>11.38,4</v>
      </c>
    </row>
    <row r="60" spans="1:9" ht="15" customHeight="1">
      <c r="A60" s="128">
        <f t="shared" si="0"/>
        <v>53</v>
      </c>
      <c r="B60" s="152">
        <v>99</v>
      </c>
      <c r="C60" s="129" t="str">
        <f>IF(VLOOKUP($B60,'Champ Classes'!$A:$E,2,FALSE)="","",VLOOKUP($B60,'Champ Classes'!$A:$E,2,FALSE))</f>
        <v>EMV 2</v>
      </c>
      <c r="D60" s="129" t="str">
        <f>IF(VLOOKUP($B60,'Champ Classes'!$A:$E,3,FALSE)="","",VLOOKUP($B60,'Champ Classes'!$A:$E,3,FALSE))</f>
        <v>EMV 7</v>
      </c>
      <c r="E60" s="130" t="str">
        <f>CONCATENATE(VLOOKUP(B60,Startlist!B:H,3,FALSE)," / ",VLOOKUP(B60,Startlist!B:H,4,FALSE))</f>
        <v>Ilkka Saarikoski / Juhani Koski</v>
      </c>
      <c r="F60" s="131" t="str">
        <f>VLOOKUP(B60,Startlist!B:F,5,FALSE)</f>
        <v>FIN</v>
      </c>
      <c r="G60" s="130" t="str">
        <f>VLOOKUP(B60,Startlist!B:H,7,FALSE)</f>
        <v>BMW M3</v>
      </c>
      <c r="H60" s="130" t="str">
        <f>VLOOKUP(B60,Startlist!B:H,6,FALSE)</f>
        <v>ILKKA SAARIKOSKI</v>
      </c>
      <c r="I60" s="132" t="str">
        <f>VLOOKUP(B60,Results!B:S,13,FALSE)</f>
        <v>11.40,3</v>
      </c>
    </row>
    <row r="61" spans="1:9" ht="15" customHeight="1">
      <c r="A61" s="128">
        <f aca="true" t="shared" si="1" ref="A61:A80">A60+1</f>
        <v>54</v>
      </c>
      <c r="B61" s="152">
        <v>116</v>
      </c>
      <c r="C61" s="129" t="str">
        <f>IF(VLOOKUP($B61,'Champ Classes'!$A:$E,2,FALSE)="","",VLOOKUP($B61,'Champ Classes'!$A:$E,2,FALSE))</f>
        <v>EMV 2</v>
      </c>
      <c r="D61" s="129" t="str">
        <f>IF(VLOOKUP($B61,'Champ Classes'!$A:$E,3,FALSE)="","",VLOOKUP($B61,'Champ Classes'!$A:$E,3,FALSE))</f>
        <v>EMV 9</v>
      </c>
      <c r="E61" s="130" t="str">
        <f>CONCATENATE(VLOOKUP(B61,Startlist!B:H,3,FALSE)," / ",VLOOKUP(B61,Startlist!B:H,4,FALSE))</f>
        <v>Asso Ojandu / Rainis Raidma</v>
      </c>
      <c r="F61" s="131" t="str">
        <f>VLOOKUP(B61,Startlist!B:F,5,FALSE)</f>
        <v>EST</v>
      </c>
      <c r="G61" s="130" t="str">
        <f>VLOOKUP(B61,Startlist!B:H,7,FALSE)</f>
        <v>Suzuki Baleno</v>
      </c>
      <c r="H61" s="130" t="str">
        <f>VLOOKUP(B61,Startlist!B:H,6,FALSE)</f>
        <v>ERKI SPORT</v>
      </c>
      <c r="I61" s="132" t="str">
        <f>VLOOKUP(B61,Results!B:S,13,FALSE)</f>
        <v>11.45,8</v>
      </c>
    </row>
    <row r="62" spans="1:9" ht="15" customHeight="1">
      <c r="A62" s="128">
        <f t="shared" si="1"/>
        <v>55</v>
      </c>
      <c r="B62" s="152">
        <v>94</v>
      </c>
      <c r="C62" s="129" t="str">
        <f>IF(VLOOKUP($B62,'Champ Classes'!$A:$E,2,FALSE)="","",VLOOKUP($B62,'Champ Classes'!$A:$E,2,FALSE))</f>
        <v>EMV 2</v>
      </c>
      <c r="D62" s="129" t="str">
        <f>IF(VLOOKUP($B62,'Champ Classes'!$A:$E,3,FALSE)="","",VLOOKUP($B62,'Champ Classes'!$A:$E,3,FALSE))</f>
        <v>EMV 9</v>
      </c>
      <c r="E62" s="130" t="str">
        <f>CONCATENATE(VLOOKUP(B62,Startlist!B:H,3,FALSE)," / ",VLOOKUP(B62,Startlist!B:H,4,FALSE))</f>
        <v>Lauri Peegel / Anti Eelmets</v>
      </c>
      <c r="F62" s="131" t="str">
        <f>VLOOKUP(B62,Startlist!B:F,5,FALSE)</f>
        <v>EST</v>
      </c>
      <c r="G62" s="130" t="str">
        <f>VLOOKUP(B62,Startlist!B:H,7,FALSE)</f>
        <v>Honda Civic</v>
      </c>
      <c r="H62" s="130" t="str">
        <f>VLOOKUP(B62,Startlist!B:H,6,FALSE)</f>
        <v>PIHTLA RT</v>
      </c>
      <c r="I62" s="132" t="str">
        <f>VLOOKUP(B62,Results!B:S,13,FALSE)</f>
        <v>11.50,3</v>
      </c>
    </row>
    <row r="63" spans="1:9" ht="15" customHeight="1">
      <c r="A63" s="128">
        <f t="shared" si="1"/>
        <v>56</v>
      </c>
      <c r="B63" s="152">
        <v>120</v>
      </c>
      <c r="C63" s="129" t="str">
        <f>IF(VLOOKUP($B63,'Champ Classes'!$A:$E,2,FALSE)="","",VLOOKUP($B63,'Champ Classes'!$A:$E,2,FALSE))</f>
        <v>EMV 2</v>
      </c>
      <c r="D63" s="129" t="str">
        <f>IF(VLOOKUP($B63,'Champ Classes'!$A:$E,3,FALSE)="","",VLOOKUP($B63,'Champ Classes'!$A:$E,3,FALSE))</f>
        <v>EMV 10</v>
      </c>
      <c r="E63" s="130" t="str">
        <f>CONCATENATE(VLOOKUP(B63,Startlist!B:H,3,FALSE)," / ",VLOOKUP(B63,Startlist!B:H,4,FALSE))</f>
        <v>Tarmo Bortnik / Rain Kaljura</v>
      </c>
      <c r="F63" s="131" t="str">
        <f>VLOOKUP(B63,Startlist!B:F,5,FALSE)</f>
        <v>EST</v>
      </c>
      <c r="G63" s="130" t="str">
        <f>VLOOKUP(B63,Startlist!B:H,7,FALSE)</f>
        <v>GAZ 51</v>
      </c>
      <c r="H63" s="130" t="str">
        <f>VLOOKUP(B63,Startlist!B:H,6,FALSE)</f>
        <v>GAZ RALLIKLUBI</v>
      </c>
      <c r="I63" s="132" t="str">
        <f>VLOOKUP(B63,Results!B:S,13,FALSE)</f>
        <v>11.59,1</v>
      </c>
    </row>
    <row r="64" spans="1:9" ht="15" customHeight="1">
      <c r="A64" s="128">
        <f t="shared" si="1"/>
        <v>57</v>
      </c>
      <c r="B64" s="152">
        <v>87</v>
      </c>
      <c r="C64" s="129" t="str">
        <f>IF(VLOOKUP($B64,'Champ Classes'!$A:$E,2,FALSE)="","",VLOOKUP($B64,'Champ Classes'!$A:$E,2,FALSE))</f>
        <v>EMV 2</v>
      </c>
      <c r="D64" s="129" t="str">
        <f>IF(VLOOKUP($B64,'Champ Classes'!$A:$E,3,FALSE)="","",VLOOKUP($B64,'Champ Classes'!$A:$E,3,FALSE))</f>
        <v>EMV 9</v>
      </c>
      <c r="E64" s="130" t="str">
        <f>CONCATENATE(VLOOKUP(B64,Startlist!B:H,3,FALSE)," / ",VLOOKUP(B64,Startlist!B:H,4,FALSE))</f>
        <v>Raigo Vilbiks / Hellu Smorodin</v>
      </c>
      <c r="F64" s="131" t="str">
        <f>VLOOKUP(B64,Startlist!B:F,5,FALSE)</f>
        <v>EST</v>
      </c>
      <c r="G64" s="130" t="str">
        <f>VLOOKUP(B64,Startlist!B:H,7,FALSE)</f>
        <v>Lada Samara</v>
      </c>
      <c r="H64" s="130" t="str">
        <f>VLOOKUP(B64,Startlist!B:H,6,FALSE)</f>
        <v>KAUR MOTORSPORT</v>
      </c>
      <c r="I64" s="132" t="str">
        <f>VLOOKUP(B64,Results!B:S,13,FALSE)</f>
        <v>12.05,3</v>
      </c>
    </row>
    <row r="65" spans="1:9" ht="15" customHeight="1">
      <c r="A65" s="128">
        <f t="shared" si="1"/>
        <v>58</v>
      </c>
      <c r="B65" s="152">
        <v>95</v>
      </c>
      <c r="C65" s="129" t="str">
        <f>IF(VLOOKUP($B65,'Champ Classes'!$A:$E,2,FALSE)="","",VLOOKUP($B65,'Champ Classes'!$A:$E,2,FALSE))</f>
        <v>EMV 2</v>
      </c>
      <c r="D65" s="129" t="str">
        <f>IF(VLOOKUP($B65,'Champ Classes'!$A:$E,3,FALSE)="","",VLOOKUP($B65,'Champ Classes'!$A:$E,3,FALSE))</f>
        <v>EMV 5</v>
      </c>
      <c r="E65" s="130" t="str">
        <f>CONCATENATE(VLOOKUP(B65,Startlist!B:H,3,FALSE)," / ",VLOOKUP(B65,Startlist!B:H,4,FALSE))</f>
        <v>Janno Pagar / Igor Traut</v>
      </c>
      <c r="F65" s="131" t="str">
        <f>VLOOKUP(B65,Startlist!B:F,5,FALSE)</f>
        <v>EST</v>
      </c>
      <c r="G65" s="130" t="str">
        <f>VLOOKUP(B65,Startlist!B:H,7,FALSE)</f>
        <v>Honda Civic Type-R</v>
      </c>
      <c r="H65" s="130" t="str">
        <f>VLOOKUP(B65,Startlist!B:H,6,FALSE)</f>
        <v>KAUR MOTORSPORT</v>
      </c>
      <c r="I65" s="132" t="str">
        <f>VLOOKUP(B65,Results!B:S,13,FALSE)</f>
        <v>12.06,7</v>
      </c>
    </row>
    <row r="66" spans="1:9" ht="15" customHeight="1">
      <c r="A66" s="128">
        <f t="shared" si="1"/>
        <v>59</v>
      </c>
      <c r="B66" s="152">
        <v>111</v>
      </c>
      <c r="C66" s="129" t="str">
        <f>IF(VLOOKUP($B66,'Champ Classes'!$A:$E,2,FALSE)="","",VLOOKUP($B66,'Champ Classes'!$A:$E,2,FALSE))</f>
        <v>EMV 2</v>
      </c>
      <c r="D66" s="129" t="str">
        <f>IF(VLOOKUP($B66,'Champ Classes'!$A:$E,3,FALSE)="","",VLOOKUP($B66,'Champ Classes'!$A:$E,3,FALSE))</f>
        <v>EMV 8</v>
      </c>
      <c r="E66" s="130" t="str">
        <f>CONCATENATE(VLOOKUP(B66,Startlist!B:H,3,FALSE)," / ",VLOOKUP(B66,Startlist!B:H,4,FALSE))</f>
        <v>Imre Randmäe / Kaire Pihelgas</v>
      </c>
      <c r="F66" s="131" t="str">
        <f>VLOOKUP(B66,Startlist!B:F,5,FALSE)</f>
        <v>EST</v>
      </c>
      <c r="G66" s="130" t="str">
        <f>VLOOKUP(B66,Startlist!B:H,7,FALSE)</f>
        <v>Volkswagen Golf 2</v>
      </c>
      <c r="H66" s="130" t="str">
        <f>VLOOKUP(B66,Startlist!B:H,6,FALSE)</f>
        <v>BTR RACING</v>
      </c>
      <c r="I66" s="132" t="str">
        <f>VLOOKUP(B66,Results!B:S,13,FALSE)</f>
        <v>12.06,7</v>
      </c>
    </row>
    <row r="67" spans="1:9" ht="15" customHeight="1">
      <c r="A67" s="128">
        <f t="shared" si="1"/>
        <v>60</v>
      </c>
      <c r="B67" s="152">
        <v>89</v>
      </c>
      <c r="C67" s="129" t="str">
        <f>IF(VLOOKUP($B67,'Champ Classes'!$A:$E,2,FALSE)="","",VLOOKUP($B67,'Champ Classes'!$A:$E,2,FALSE))</f>
        <v>EMV 2</v>
      </c>
      <c r="D67" s="129" t="str">
        <f>IF(VLOOKUP($B67,'Champ Classes'!$A:$E,3,FALSE)="","",VLOOKUP($B67,'Champ Classes'!$A:$E,3,FALSE))</f>
        <v>EMV 7</v>
      </c>
      <c r="E67" s="130" t="str">
        <f>CONCATENATE(VLOOKUP(B67,Startlist!B:H,3,FALSE)," / ",VLOOKUP(B67,Startlist!B:H,4,FALSE))</f>
        <v>Justas Simaska / Gediminas Celiesius</v>
      </c>
      <c r="F67" s="131" t="str">
        <f>VLOOKUP(B67,Startlist!B:F,5,FALSE)</f>
        <v>LIT</v>
      </c>
      <c r="G67" s="130" t="str">
        <f>VLOOKUP(B67,Startlist!B:H,7,FALSE)</f>
        <v>BMW 328</v>
      </c>
      <c r="H67" s="130" t="str">
        <f>VLOOKUP(B67,Startlist!B:H,6,FALSE)</f>
        <v>JUSTAS SIMASKA</v>
      </c>
      <c r="I67" s="132" t="str">
        <f>VLOOKUP(B67,Results!B:S,13,FALSE)</f>
        <v>12.23,8</v>
      </c>
    </row>
    <row r="68" spans="1:9" ht="15" customHeight="1">
      <c r="A68" s="128">
        <f t="shared" si="1"/>
        <v>61</v>
      </c>
      <c r="B68" s="152">
        <v>121</v>
      </c>
      <c r="C68" s="129" t="str">
        <f>IF(VLOOKUP($B68,'Champ Classes'!$A:$E,2,FALSE)="","",VLOOKUP($B68,'Champ Classes'!$A:$E,2,FALSE))</f>
        <v>EMV 2</v>
      </c>
      <c r="D68" s="129" t="str">
        <f>IF(VLOOKUP($B68,'Champ Classes'!$A:$E,3,FALSE)="","",VLOOKUP($B68,'Champ Classes'!$A:$E,3,FALSE))</f>
        <v>EMV 10</v>
      </c>
      <c r="E68" s="130" t="str">
        <f>CONCATENATE(VLOOKUP(B68,Startlist!B:H,3,FALSE)," / ",VLOOKUP(B68,Startlist!B:H,4,FALSE))</f>
        <v>Veiko Liukanen / Toivo Liukanen</v>
      </c>
      <c r="F68" s="131" t="str">
        <f>VLOOKUP(B68,Startlist!B:F,5,FALSE)</f>
        <v>EST</v>
      </c>
      <c r="G68" s="130" t="str">
        <f>VLOOKUP(B68,Startlist!B:H,7,FALSE)</f>
        <v>GAZ 51</v>
      </c>
      <c r="H68" s="130" t="str">
        <f>VLOOKUP(B68,Startlist!B:H,6,FALSE)</f>
        <v>MÄRJAMAA RALLY TEAM</v>
      </c>
      <c r="I68" s="132" t="str">
        <f>VLOOKUP(B68,Results!B:S,13,FALSE)</f>
        <v>12.26,4</v>
      </c>
    </row>
    <row r="69" spans="1:9" ht="15" customHeight="1">
      <c r="A69" s="128">
        <f t="shared" si="1"/>
        <v>62</v>
      </c>
      <c r="B69" s="152">
        <v>101</v>
      </c>
      <c r="C69" s="129" t="str">
        <f>IF(VLOOKUP($B69,'Champ Classes'!$A:$E,2,FALSE)="","",VLOOKUP($B69,'Champ Classes'!$A:$E,2,FALSE))</f>
        <v>EMV 2</v>
      </c>
      <c r="D69" s="129" t="str">
        <f>IF(VLOOKUP($B69,'Champ Classes'!$A:$E,3,FALSE)="","",VLOOKUP($B69,'Champ Classes'!$A:$E,3,FALSE))</f>
        <v>EMV 5</v>
      </c>
      <c r="E69" s="130" t="str">
        <f>CONCATENATE(VLOOKUP(B69,Startlist!B:H,3,FALSE)," / ",VLOOKUP(B69,Startlist!B:H,4,FALSE))</f>
        <v>Aleksandrs Jakovlevs / Valerijs Maslovs</v>
      </c>
      <c r="F69" s="131" t="str">
        <f>VLOOKUP(B69,Startlist!B:F,5,FALSE)</f>
        <v>LAT</v>
      </c>
      <c r="G69" s="130" t="str">
        <f>VLOOKUP(B69,Startlist!B:H,7,FALSE)</f>
        <v>Honda Civic Type-R</v>
      </c>
      <c r="H69" s="130" t="str">
        <f>VLOOKUP(B69,Startlist!B:H,6,FALSE)</f>
        <v>ALEKSANDRS JAKOVLEVS</v>
      </c>
      <c r="I69" s="132" t="str">
        <f>VLOOKUP(B69,Results!B:S,13,FALSE)</f>
        <v>12.44,6</v>
      </c>
    </row>
    <row r="70" spans="1:9" ht="15" customHeight="1">
      <c r="A70" s="128">
        <f t="shared" si="1"/>
        <v>63</v>
      </c>
      <c r="B70" s="152">
        <v>134</v>
      </c>
      <c r="C70" s="129" t="str">
        <f>IF(VLOOKUP($B70,'Champ Classes'!$A:$E,2,FALSE)="","",VLOOKUP($B70,'Champ Classes'!$A:$E,2,FALSE))</f>
        <v>EMV 2</v>
      </c>
      <c r="D70" s="129" t="str">
        <f>IF(VLOOKUP($B70,'Champ Classes'!$A:$E,3,FALSE)="","",VLOOKUP($B70,'Champ Classes'!$A:$E,3,FALSE))</f>
        <v>EMV 10</v>
      </c>
      <c r="E70" s="130" t="str">
        <f>CONCATENATE(VLOOKUP(B70,Startlist!B:H,3,FALSE)," / ",VLOOKUP(B70,Startlist!B:H,4,FALSE))</f>
        <v>Janno Nuiamäe / Ats Nōlvak</v>
      </c>
      <c r="F70" s="131" t="str">
        <f>VLOOKUP(B70,Startlist!B:F,5,FALSE)</f>
        <v>EST</v>
      </c>
      <c r="G70" s="130" t="str">
        <f>VLOOKUP(B70,Startlist!B:H,7,FALSE)</f>
        <v>GAZ 51</v>
      </c>
      <c r="H70" s="130" t="str">
        <f>VLOOKUP(B70,Startlist!B:H,6,FALSE)</f>
        <v>GAZ RALLIKLUBI</v>
      </c>
      <c r="I70" s="132" t="str">
        <f>VLOOKUP(B70,Results!B:S,13,FALSE)</f>
        <v>13.03,0</v>
      </c>
    </row>
    <row r="71" spans="1:9" ht="15" customHeight="1">
      <c r="A71" s="128">
        <f t="shared" si="1"/>
        <v>64</v>
      </c>
      <c r="B71" s="152">
        <v>127</v>
      </c>
      <c r="C71" s="129" t="str">
        <f>IF(VLOOKUP($B71,'Champ Classes'!$A:$E,2,FALSE)="","",VLOOKUP($B71,'Champ Classes'!$A:$E,2,FALSE))</f>
        <v>EMV 2</v>
      </c>
      <c r="D71" s="129" t="str">
        <f>IF(VLOOKUP($B71,'Champ Classes'!$A:$E,3,FALSE)="","",VLOOKUP($B71,'Champ Classes'!$A:$E,3,FALSE))</f>
        <v>EMV 10</v>
      </c>
      <c r="E71" s="130" t="str">
        <f>CONCATENATE(VLOOKUP(B71,Startlist!B:H,3,FALSE)," / ",VLOOKUP(B71,Startlist!B:H,4,FALSE))</f>
        <v>Ants Kristall / Harri Jōessar</v>
      </c>
      <c r="F71" s="131" t="str">
        <f>VLOOKUP(B71,Startlist!B:F,5,FALSE)</f>
        <v>EST</v>
      </c>
      <c r="G71" s="130" t="str">
        <f>VLOOKUP(B71,Startlist!B:H,7,FALSE)</f>
        <v>GAZ 51</v>
      </c>
      <c r="H71" s="130" t="str">
        <f>VLOOKUP(B71,Startlist!B:H,6,FALSE)</f>
        <v>GAZ RALLIKLUBI</v>
      </c>
      <c r="I71" s="132" t="str">
        <f>VLOOKUP(B71,Results!B:S,13,FALSE)</f>
        <v>13.21,6</v>
      </c>
    </row>
    <row r="72" spans="1:9" ht="15" customHeight="1">
      <c r="A72" s="128">
        <f t="shared" si="1"/>
        <v>65</v>
      </c>
      <c r="B72" s="152">
        <v>136</v>
      </c>
      <c r="C72" s="129" t="str">
        <f>IF(VLOOKUP($B72,'Champ Classes'!$A:$E,2,FALSE)="","",VLOOKUP($B72,'Champ Classes'!$A:$E,2,FALSE))</f>
        <v>EMV 2</v>
      </c>
      <c r="D72" s="129" t="str">
        <f>IF(VLOOKUP($B72,'Champ Classes'!$A:$E,3,FALSE)="","",VLOOKUP($B72,'Champ Classes'!$A:$E,3,FALSE))</f>
        <v>EMV 10</v>
      </c>
      <c r="E72" s="130" t="str">
        <f>CONCATENATE(VLOOKUP(B72,Startlist!B:H,3,FALSE)," / ",VLOOKUP(B72,Startlist!B:H,4,FALSE))</f>
        <v>Toomas Repp / Oliver Ojaveer</v>
      </c>
      <c r="F72" s="131" t="str">
        <f>VLOOKUP(B72,Startlist!B:F,5,FALSE)</f>
        <v>EST</v>
      </c>
      <c r="G72" s="130" t="str">
        <f>VLOOKUP(B72,Startlist!B:H,7,FALSE)</f>
        <v>GAZ 52</v>
      </c>
      <c r="H72" s="130" t="str">
        <f>VLOOKUP(B72,Startlist!B:H,6,FALSE)</f>
        <v>LIGUR RACING AMK</v>
      </c>
      <c r="I72" s="132" t="str">
        <f>VLOOKUP(B72,Results!B:S,13,FALSE)</f>
        <v>13.23,8</v>
      </c>
    </row>
    <row r="73" spans="1:9" ht="15" customHeight="1">
      <c r="A73" s="128">
        <f t="shared" si="1"/>
        <v>66</v>
      </c>
      <c r="B73" s="152">
        <v>93</v>
      </c>
      <c r="C73" s="129" t="str">
        <f>IF(VLOOKUP($B73,'Champ Classes'!$A:$E,2,FALSE)="","",VLOOKUP($B73,'Champ Classes'!$A:$E,2,FALSE))</f>
        <v>EMV 2</v>
      </c>
      <c r="D73" s="129" t="str">
        <f>IF(VLOOKUP($B73,'Champ Classes'!$A:$E,3,FALSE)="","",VLOOKUP($B73,'Champ Classes'!$A:$E,3,FALSE))</f>
        <v>EMV 9</v>
      </c>
      <c r="E73" s="130" t="str">
        <f>CONCATENATE(VLOOKUP(B73,Startlist!B:H,3,FALSE)," / ",VLOOKUP(B73,Startlist!B:H,4,FALSE))</f>
        <v>Vaido Tali / Taavi Udevald</v>
      </c>
      <c r="F73" s="131" t="str">
        <f>VLOOKUP(B73,Startlist!B:F,5,FALSE)</f>
        <v>EST</v>
      </c>
      <c r="G73" s="130" t="str">
        <f>VLOOKUP(B73,Startlist!B:H,7,FALSE)</f>
        <v>LADA VFTS</v>
      </c>
      <c r="H73" s="130" t="str">
        <f>VLOOKUP(B73,Startlist!B:H,6,FALSE)</f>
        <v>KAUR MOTORSPORT</v>
      </c>
      <c r="I73" s="132" t="str">
        <f>VLOOKUP(B73,Results!B:S,13,FALSE)</f>
        <v>13.24,1</v>
      </c>
    </row>
    <row r="74" spans="1:9" ht="15" customHeight="1">
      <c r="A74" s="128">
        <f t="shared" si="1"/>
        <v>67</v>
      </c>
      <c r="B74" s="152">
        <v>128</v>
      </c>
      <c r="C74" s="129" t="str">
        <f>IF(VLOOKUP($B74,'Champ Classes'!$A:$E,2,FALSE)="","",VLOOKUP($B74,'Champ Classes'!$A:$E,2,FALSE))</f>
        <v>EMV 2</v>
      </c>
      <c r="D74" s="129" t="str">
        <f>IF(VLOOKUP($B74,'Champ Classes'!$A:$E,3,FALSE)="","",VLOOKUP($B74,'Champ Classes'!$A:$E,3,FALSE))</f>
        <v>EMV 10</v>
      </c>
      <c r="E74" s="130" t="str">
        <f>CONCATENATE(VLOOKUP(B74,Startlist!B:H,3,FALSE)," / ",VLOOKUP(B74,Startlist!B:H,4,FALSE))</f>
        <v>Alo Pōder / Tarmo Heidemann</v>
      </c>
      <c r="F74" s="131" t="str">
        <f>VLOOKUP(B74,Startlist!B:F,5,FALSE)</f>
        <v>EST</v>
      </c>
      <c r="G74" s="130" t="str">
        <f>VLOOKUP(B74,Startlist!B:H,7,FALSE)</f>
        <v>GAZ 51</v>
      </c>
      <c r="H74" s="130" t="str">
        <f>VLOOKUP(B74,Startlist!B:H,6,FALSE)</f>
        <v>VÄNDRA TSK</v>
      </c>
      <c r="I74" s="132" t="str">
        <f>VLOOKUP(B74,Results!B:S,13,FALSE)</f>
        <v>13.25,2</v>
      </c>
    </row>
    <row r="75" spans="1:9" ht="15" customHeight="1">
      <c r="A75" s="128">
        <f t="shared" si="1"/>
        <v>68</v>
      </c>
      <c r="B75" s="152">
        <v>133</v>
      </c>
      <c r="C75" s="129" t="str">
        <f>IF(VLOOKUP($B75,'Champ Classes'!$A:$E,2,FALSE)="","",VLOOKUP($B75,'Champ Classes'!$A:$E,2,FALSE))</f>
        <v>EMV 2</v>
      </c>
      <c r="D75" s="129" t="str">
        <f>IF(VLOOKUP($B75,'Champ Classes'!$A:$E,3,FALSE)="","",VLOOKUP($B75,'Champ Classes'!$A:$E,3,FALSE))</f>
        <v>EMV 10</v>
      </c>
      <c r="E75" s="130" t="str">
        <f>CONCATENATE(VLOOKUP(B75,Startlist!B:H,3,FALSE)," / ",VLOOKUP(B75,Startlist!B:H,4,FALSE))</f>
        <v>Martin Leemets / Rivo Hell</v>
      </c>
      <c r="F75" s="131" t="str">
        <f>VLOOKUP(B75,Startlist!B:F,5,FALSE)</f>
        <v>EST</v>
      </c>
      <c r="G75" s="130" t="str">
        <f>VLOOKUP(B75,Startlist!B:H,7,FALSE)</f>
        <v>GAZ 51</v>
      </c>
      <c r="H75" s="130" t="str">
        <f>VLOOKUP(B75,Startlist!B:H,6,FALSE)</f>
        <v>GAZ RALLIKLUBI</v>
      </c>
      <c r="I75" s="132" t="str">
        <f>VLOOKUP(B75,Results!B:S,13,FALSE)</f>
        <v>13.38,7</v>
      </c>
    </row>
    <row r="76" spans="1:9" ht="15" customHeight="1">
      <c r="A76" s="128">
        <f t="shared" si="1"/>
        <v>69</v>
      </c>
      <c r="B76" s="152">
        <v>132</v>
      </c>
      <c r="C76" s="129" t="str">
        <f>IF(VLOOKUP($B76,'Champ Classes'!$A:$E,2,FALSE)="","",VLOOKUP($B76,'Champ Classes'!$A:$E,2,FALSE))</f>
        <v>EMV 2</v>
      </c>
      <c r="D76" s="129" t="str">
        <f>IF(VLOOKUP($B76,'Champ Classes'!$A:$E,3,FALSE)="","",VLOOKUP($B76,'Champ Classes'!$A:$E,3,FALSE))</f>
        <v>EMV 10</v>
      </c>
      <c r="E76" s="130" t="str">
        <f>CONCATENATE(VLOOKUP(B76,Startlist!B:H,3,FALSE)," / ",VLOOKUP(B76,Startlist!B:H,4,FALSE))</f>
        <v>Taavi Pindis / Indrek Metsamaa</v>
      </c>
      <c r="F76" s="131" t="str">
        <f>VLOOKUP(B76,Startlist!B:F,5,FALSE)</f>
        <v>EST</v>
      </c>
      <c r="G76" s="130" t="str">
        <f>VLOOKUP(B76,Startlist!B:H,7,FALSE)</f>
        <v>GAZ 52</v>
      </c>
      <c r="H76" s="130" t="str">
        <f>VLOOKUP(B76,Startlist!B:H,6,FALSE)</f>
        <v>A1M MOTORSPORT</v>
      </c>
      <c r="I76" s="132" t="str">
        <f>VLOOKUP(B76,Results!B:S,13,FALSE)</f>
        <v>13.43,2</v>
      </c>
    </row>
    <row r="77" spans="1:9" ht="15" customHeight="1">
      <c r="A77" s="128">
        <f t="shared" si="1"/>
        <v>70</v>
      </c>
      <c r="B77" s="152">
        <v>61</v>
      </c>
      <c r="C77" s="129" t="str">
        <f>IF(VLOOKUP($B77,'Champ Classes'!$A:$E,2,FALSE)="","",VLOOKUP($B77,'Champ Classes'!$A:$E,2,FALSE))</f>
        <v>EMV 2</v>
      </c>
      <c r="D77" s="129" t="str">
        <f>IF(VLOOKUP($B77,'Champ Classes'!$A:$E,3,FALSE)="","",VLOOKUP($B77,'Champ Classes'!$A:$E,3,FALSE))</f>
        <v>EMV 8</v>
      </c>
      <c r="E77" s="130" t="str">
        <f>CONCATENATE(VLOOKUP(B77,Startlist!B:H,3,FALSE)," / ",VLOOKUP(B77,Startlist!B:H,4,FALSE))</f>
        <v>Martin Vatter / Oliver Peebo</v>
      </c>
      <c r="F77" s="131" t="str">
        <f>VLOOKUP(B77,Startlist!B:F,5,FALSE)</f>
        <v>EST</v>
      </c>
      <c r="G77" s="130" t="str">
        <f>VLOOKUP(B77,Startlist!B:H,7,FALSE)</f>
        <v>Mitsubishi Colt Evo 0,1</v>
      </c>
      <c r="H77" s="130" t="str">
        <f>VLOOKUP(B77,Startlist!B:H,6,FALSE)</f>
        <v>TIKKRI MOTORSPORT</v>
      </c>
      <c r="I77" s="132" t="str">
        <f>VLOOKUP(B77,Results!B:S,13,FALSE)</f>
        <v>14.18,0</v>
      </c>
    </row>
    <row r="78" spans="1:9" ht="15" customHeight="1">
      <c r="A78" s="128">
        <f t="shared" si="1"/>
        <v>71</v>
      </c>
      <c r="B78" s="152">
        <v>137</v>
      </c>
      <c r="C78" s="129" t="str">
        <f>IF(VLOOKUP($B78,'Champ Classes'!$A:$E,2,FALSE)="","",VLOOKUP($B78,'Champ Classes'!$A:$E,2,FALSE))</f>
        <v>EMV 2</v>
      </c>
      <c r="D78" s="129" t="str">
        <f>IF(VLOOKUP($B78,'Champ Classes'!$A:$E,3,FALSE)="","",VLOOKUP($B78,'Champ Classes'!$A:$E,3,FALSE))</f>
        <v>EMV 10</v>
      </c>
      <c r="E78" s="130" t="str">
        <f>CONCATENATE(VLOOKUP(B78,Startlist!B:H,3,FALSE)," / ",VLOOKUP(B78,Startlist!B:H,4,FALSE))</f>
        <v>Mart Mäll / Elmo Valmas</v>
      </c>
      <c r="F78" s="131" t="str">
        <f>VLOOKUP(B78,Startlist!B:F,5,FALSE)</f>
        <v>EST</v>
      </c>
      <c r="G78" s="130" t="str">
        <f>VLOOKUP(B78,Startlist!B:H,7,FALSE)</f>
        <v>GAZ 51</v>
      </c>
      <c r="H78" s="130" t="str">
        <f>VLOOKUP(B78,Startlist!B:H,6,FALSE)</f>
        <v>MÄRJAMAA RALLY TEAM</v>
      </c>
      <c r="I78" s="132" t="str">
        <f>VLOOKUP(B78,Results!B:S,13,FALSE)</f>
        <v>17.57,8</v>
      </c>
    </row>
    <row r="79" spans="1:9" ht="15" customHeight="1">
      <c r="A79" s="128">
        <f t="shared" si="1"/>
        <v>72</v>
      </c>
      <c r="B79" s="152">
        <v>26</v>
      </c>
      <c r="C79" s="129" t="str">
        <f>IF(VLOOKUP($B79,'Champ Classes'!$A:$E,2,FALSE)="","",VLOOKUP($B79,'Champ Classes'!$A:$E,2,FALSE))</f>
        <v>EMV 2</v>
      </c>
      <c r="D79" s="129" t="str">
        <f>IF(VLOOKUP($B79,'Champ Classes'!$A:$E,3,FALSE)="","",VLOOKUP($B79,'Champ Classes'!$A:$E,3,FALSE))</f>
        <v>EMV 7</v>
      </c>
      <c r="E79" s="130" t="str">
        <f>CONCATENATE(VLOOKUP(B79,Startlist!B:H,3,FALSE)," / ",VLOOKUP(B79,Startlist!B:H,4,FALSE))</f>
        <v>Raiko Aru / Veiko Kullamäe</v>
      </c>
      <c r="F79" s="131" t="str">
        <f>VLOOKUP(B79,Startlist!B:F,5,FALSE)</f>
        <v>EST</v>
      </c>
      <c r="G79" s="130" t="str">
        <f>VLOOKUP(B79,Startlist!B:H,7,FALSE)</f>
        <v>BMW M3</v>
      </c>
      <c r="H79" s="130" t="str">
        <f>VLOOKUP(B79,Startlist!B:H,6,FALSE)</f>
        <v>KAUR MOTORSPORT</v>
      </c>
      <c r="I79" s="132" t="str">
        <f>VLOOKUP(B79,Results!B:S,13,FALSE)</f>
        <v>23.03,2</v>
      </c>
    </row>
    <row r="80" spans="1:9" ht="15" customHeight="1">
      <c r="A80" s="128">
        <f t="shared" si="1"/>
        <v>73</v>
      </c>
      <c r="B80" s="152">
        <v>114</v>
      </c>
      <c r="C80" s="129" t="str">
        <f>IF(VLOOKUP($B80,'Champ Classes'!$A:$E,2,FALSE)="","",VLOOKUP($B80,'Champ Classes'!$A:$E,2,FALSE))</f>
        <v>EMV 2</v>
      </c>
      <c r="D80" s="129" t="str">
        <f>IF(VLOOKUP($B80,'Champ Classes'!$A:$E,3,FALSE)="","",VLOOKUP($B80,'Champ Classes'!$A:$E,3,FALSE))</f>
        <v>EMV 8</v>
      </c>
      <c r="E80" s="130" t="str">
        <f>CONCATENATE(VLOOKUP(B80,Startlist!B:H,3,FALSE)," / ",VLOOKUP(B80,Startlist!B:H,4,FALSE))</f>
        <v>Tiina Ehrbach / Nele Jalakas</v>
      </c>
      <c r="F80" s="131" t="str">
        <f>VLOOKUP(B80,Startlist!B:F,5,FALSE)</f>
        <v>EST</v>
      </c>
      <c r="G80" s="130" t="str">
        <f>VLOOKUP(B80,Startlist!B:H,7,FALSE)</f>
        <v>Nissan Sunny</v>
      </c>
      <c r="H80" s="130" t="str">
        <f>VLOOKUP(B80,Startlist!B:H,6,FALSE)</f>
        <v>BTR RACING</v>
      </c>
      <c r="I80" s="132" t="str">
        <f>VLOOKUP(B80,Results!B:S,13,FALSE)</f>
        <v>31.11,4</v>
      </c>
    </row>
  </sheetData>
  <sheetProtection/>
  <autoFilter ref="A7:I39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6" sqref="C86"/>
    </sheetView>
  </sheetViews>
  <sheetFormatPr defaultColWidth="9.140625" defaultRowHeight="12.75"/>
  <cols>
    <col min="1" max="1" width="7.00390625" style="255" customWidth="1"/>
    <col min="2" max="3" width="11.00390625" style="255" customWidth="1"/>
    <col min="4" max="4" width="11.28125" style="255" customWidth="1"/>
    <col min="5" max="5" width="27.00390625" style="255" customWidth="1"/>
    <col min="6" max="16384" width="9.140625" style="255" customWidth="1"/>
  </cols>
  <sheetData>
    <row r="1" spans="1:5" ht="15">
      <c r="A1" s="258" t="s">
        <v>247</v>
      </c>
      <c r="B1" s="258" t="s">
        <v>444</v>
      </c>
      <c r="C1" s="258" t="s">
        <v>445</v>
      </c>
      <c r="D1" s="258" t="s">
        <v>442</v>
      </c>
      <c r="E1" s="258" t="s">
        <v>443</v>
      </c>
    </row>
    <row r="2" spans="1:6" ht="15">
      <c r="A2" s="256">
        <v>1</v>
      </c>
      <c r="B2" s="254" t="s">
        <v>432</v>
      </c>
      <c r="C2" s="254"/>
      <c r="D2" s="256" t="s">
        <v>361</v>
      </c>
      <c r="E2" s="257" t="s">
        <v>304</v>
      </c>
      <c r="F2" s="255">
        <f>IF(VLOOKUP(A2,Startlist!B:C,2,FALSE)=D2,"","ERINEV")</f>
      </c>
    </row>
    <row r="3" spans="1:6" ht="15">
      <c r="A3" s="256">
        <v>2</v>
      </c>
      <c r="B3" s="254" t="s">
        <v>432</v>
      </c>
      <c r="C3" s="254"/>
      <c r="D3" s="256" t="s">
        <v>361</v>
      </c>
      <c r="E3" s="257" t="s">
        <v>449</v>
      </c>
      <c r="F3" s="255">
        <f>IF(VLOOKUP(A3,Startlist!B:C,2,FALSE)=D3,"","ERINEV")</f>
      </c>
    </row>
    <row r="4" spans="1:6" ht="15">
      <c r="A4" s="256">
        <v>3</v>
      </c>
      <c r="B4" s="254" t="s">
        <v>432</v>
      </c>
      <c r="C4" s="254" t="s">
        <v>434</v>
      </c>
      <c r="D4" s="256" t="s">
        <v>358</v>
      </c>
      <c r="E4" s="257" t="s">
        <v>455</v>
      </c>
      <c r="F4" s="255">
        <f>IF(VLOOKUP(A4,Startlist!B:C,2,FALSE)=D4,"","ERINEV")</f>
      </c>
    </row>
    <row r="5" spans="1:6" ht="15">
      <c r="A5" s="256">
        <v>4</v>
      </c>
      <c r="B5" s="254" t="s">
        <v>432</v>
      </c>
      <c r="C5" s="254"/>
      <c r="D5" s="256" t="s">
        <v>361</v>
      </c>
      <c r="E5" s="257" t="s">
        <v>430</v>
      </c>
      <c r="F5" s="255">
        <f>IF(VLOOKUP(A5,Startlist!B:C,2,FALSE)=D5,"","ERINEV")</f>
      </c>
    </row>
    <row r="6" spans="1:6" ht="15">
      <c r="A6" s="256">
        <v>5</v>
      </c>
      <c r="B6" s="254" t="s">
        <v>432</v>
      </c>
      <c r="C6" s="254" t="s">
        <v>434</v>
      </c>
      <c r="D6" s="256" t="s">
        <v>358</v>
      </c>
      <c r="E6" s="257" t="s">
        <v>460</v>
      </c>
      <c r="F6" s="255">
        <f>IF(VLOOKUP(A6,Startlist!B:C,2,FALSE)=D6,"","ERINEV")</f>
      </c>
    </row>
    <row r="7" spans="1:6" ht="15">
      <c r="A7" s="256">
        <v>7</v>
      </c>
      <c r="B7" s="254" t="s">
        <v>432</v>
      </c>
      <c r="C7" s="254"/>
      <c r="D7" s="256" t="s">
        <v>361</v>
      </c>
      <c r="E7" s="257" t="s">
        <v>249</v>
      </c>
      <c r="F7" s="255">
        <f>IF(VLOOKUP(A7,Startlist!B:C,2,FALSE)=D7,"","ERINEV")</f>
      </c>
    </row>
    <row r="8" spans="1:6" ht="15">
      <c r="A8" s="256">
        <v>8</v>
      </c>
      <c r="B8" s="254" t="s">
        <v>432</v>
      </c>
      <c r="C8" s="254"/>
      <c r="D8" s="256" t="s">
        <v>361</v>
      </c>
      <c r="E8" s="257" t="s">
        <v>426</v>
      </c>
      <c r="F8" s="255">
        <f>IF(VLOOKUP(A8,Startlist!B:C,2,FALSE)=D8,"","ERINEV")</f>
      </c>
    </row>
    <row r="9" spans="1:6" ht="15">
      <c r="A9" s="256">
        <v>9</v>
      </c>
      <c r="B9" s="254" t="s">
        <v>432</v>
      </c>
      <c r="C9" s="254" t="s">
        <v>434</v>
      </c>
      <c r="D9" s="256" t="s">
        <v>358</v>
      </c>
      <c r="E9" s="257" t="s">
        <v>414</v>
      </c>
      <c r="F9" s="255">
        <f>IF(VLOOKUP(A9,Startlist!B:C,2,FALSE)=D9,"","ERINEV")</f>
      </c>
    </row>
    <row r="10" spans="1:6" ht="15">
      <c r="A10" s="256">
        <v>10</v>
      </c>
      <c r="B10" s="254" t="s">
        <v>432</v>
      </c>
      <c r="C10" s="254" t="s">
        <v>433</v>
      </c>
      <c r="D10" s="256" t="s">
        <v>355</v>
      </c>
      <c r="E10" s="257" t="s">
        <v>494</v>
      </c>
      <c r="F10" s="255">
        <f>IF(VLOOKUP(A10,Startlist!B:C,2,FALSE)=D10,"","ERINEV")</f>
      </c>
    </row>
    <row r="11" spans="1:6" ht="15">
      <c r="A11" s="256">
        <v>11</v>
      </c>
      <c r="B11" s="254" t="s">
        <v>432</v>
      </c>
      <c r="C11" s="254" t="s">
        <v>434</v>
      </c>
      <c r="D11" s="256" t="s">
        <v>358</v>
      </c>
      <c r="E11" s="257" t="s">
        <v>252</v>
      </c>
      <c r="F11" s="255">
        <f>IF(VLOOKUP(A11,Startlist!B:C,2,FALSE)=D11,"","ERINEV")</f>
      </c>
    </row>
    <row r="12" spans="1:6" ht="15">
      <c r="A12" s="256">
        <v>12</v>
      </c>
      <c r="B12" s="254" t="s">
        <v>432</v>
      </c>
      <c r="C12" s="254" t="s">
        <v>434</v>
      </c>
      <c r="D12" s="256" t="s">
        <v>358</v>
      </c>
      <c r="E12" s="257" t="s">
        <v>255</v>
      </c>
      <c r="F12" s="255">
        <f>IF(VLOOKUP(A12,Startlist!B:C,2,FALSE)=D12,"","ERINEV")</f>
      </c>
    </row>
    <row r="13" spans="1:6" ht="15">
      <c r="A13" s="256">
        <v>14</v>
      </c>
      <c r="B13" s="254" t="s">
        <v>432</v>
      </c>
      <c r="C13" s="254" t="s">
        <v>434</v>
      </c>
      <c r="D13" s="256" t="s">
        <v>358</v>
      </c>
      <c r="E13" s="257" t="s">
        <v>476</v>
      </c>
      <c r="F13" s="255">
        <f>IF(VLOOKUP(A13,Startlist!B:C,2,FALSE)=D13,"","ERINEV")</f>
      </c>
    </row>
    <row r="14" spans="1:6" ht="15">
      <c r="A14" s="256">
        <v>15</v>
      </c>
      <c r="B14" s="254" t="s">
        <v>432</v>
      </c>
      <c r="C14" s="254" t="s">
        <v>434</v>
      </c>
      <c r="D14" s="256" t="s">
        <v>358</v>
      </c>
      <c r="E14" s="257" t="s">
        <v>264</v>
      </c>
      <c r="F14" s="255">
        <f>IF(VLOOKUP(A14,Startlist!B:C,2,FALSE)=D14,"","ERINEV")</f>
      </c>
    </row>
    <row r="15" spans="1:6" ht="15">
      <c r="A15" s="256">
        <v>16</v>
      </c>
      <c r="B15" s="254" t="s">
        <v>432</v>
      </c>
      <c r="C15" s="254" t="s">
        <v>433</v>
      </c>
      <c r="D15" s="256" t="s">
        <v>355</v>
      </c>
      <c r="E15" s="257" t="s">
        <v>480</v>
      </c>
      <c r="F15" s="255">
        <f>IF(VLOOKUP(A15,Startlist!B:C,2,FALSE)=D15,"","ERINEV")</f>
      </c>
    </row>
    <row r="16" spans="1:6" ht="15">
      <c r="A16" s="256">
        <v>17</v>
      </c>
      <c r="B16" s="254" t="s">
        <v>435</v>
      </c>
      <c r="C16" s="254" t="s">
        <v>436</v>
      </c>
      <c r="D16" s="256" t="s">
        <v>354</v>
      </c>
      <c r="E16" s="257" t="s">
        <v>389</v>
      </c>
      <c r="F16" s="255">
        <f>IF(VLOOKUP(A16,Startlist!B:C,2,FALSE)=D16,"","ERINEV")</f>
      </c>
    </row>
    <row r="17" spans="1:6" ht="15">
      <c r="A17" s="256">
        <v>18</v>
      </c>
      <c r="B17" s="254" t="s">
        <v>435</v>
      </c>
      <c r="C17" s="254" t="s">
        <v>436</v>
      </c>
      <c r="D17" s="256" t="s">
        <v>354</v>
      </c>
      <c r="E17" s="257" t="s">
        <v>257</v>
      </c>
      <c r="F17" s="255">
        <f>IF(VLOOKUP(A17,Startlist!B:C,2,FALSE)=D17,"","ERINEV")</f>
      </c>
    </row>
    <row r="18" spans="1:6" ht="15">
      <c r="A18" s="256">
        <v>19</v>
      </c>
      <c r="B18" s="254" t="s">
        <v>435</v>
      </c>
      <c r="C18" s="254" t="s">
        <v>439</v>
      </c>
      <c r="D18" s="256" t="s">
        <v>364</v>
      </c>
      <c r="E18" s="257" t="s">
        <v>267</v>
      </c>
      <c r="F18" s="255">
        <f>IF(VLOOKUP(A18,Startlist!B:C,2,FALSE)=D18,"","ERINEV")</f>
      </c>
    </row>
    <row r="19" spans="1:6" ht="15">
      <c r="A19" s="256">
        <v>20</v>
      </c>
      <c r="B19" s="254" t="s">
        <v>435</v>
      </c>
      <c r="C19" s="254" t="s">
        <v>436</v>
      </c>
      <c r="D19" s="256" t="s">
        <v>354</v>
      </c>
      <c r="E19" s="257" t="s">
        <v>387</v>
      </c>
      <c r="F19" s="255">
        <f>IF(VLOOKUP(A19,Startlist!B:C,2,FALSE)=D19,"","ERINEV")</f>
      </c>
    </row>
    <row r="20" spans="1:6" ht="15">
      <c r="A20" s="256">
        <v>21</v>
      </c>
      <c r="B20" s="254" t="s">
        <v>435</v>
      </c>
      <c r="C20" s="254" t="s">
        <v>436</v>
      </c>
      <c r="D20" s="256" t="s">
        <v>354</v>
      </c>
      <c r="E20" s="257" t="s">
        <v>412</v>
      </c>
      <c r="F20" s="255">
        <f>IF(VLOOKUP(A20,Startlist!B:C,2,FALSE)=D20,"","ERINEV")</f>
      </c>
    </row>
    <row r="21" spans="1:6" ht="15">
      <c r="A21" s="256">
        <v>22</v>
      </c>
      <c r="B21" s="254" t="s">
        <v>435</v>
      </c>
      <c r="C21" s="254" t="s">
        <v>436</v>
      </c>
      <c r="D21" s="256" t="s">
        <v>354</v>
      </c>
      <c r="E21" s="257" t="s">
        <v>236</v>
      </c>
      <c r="F21" s="255">
        <f>IF(VLOOKUP(A21,Startlist!B:C,2,FALSE)=D21,"","ERINEV")</f>
      </c>
    </row>
    <row r="22" spans="1:6" ht="15">
      <c r="A22" s="256">
        <v>23</v>
      </c>
      <c r="B22" s="254" t="s">
        <v>435</v>
      </c>
      <c r="C22" s="254" t="s">
        <v>437</v>
      </c>
      <c r="D22" s="256" t="s">
        <v>356</v>
      </c>
      <c r="E22" s="257" t="s">
        <v>266</v>
      </c>
      <c r="F22" s="255">
        <f>IF(VLOOKUP(A22,Startlist!B:C,2,FALSE)=D22,"","ERINEV")</f>
      </c>
    </row>
    <row r="23" spans="1:6" ht="15">
      <c r="A23" s="256">
        <v>24</v>
      </c>
      <c r="B23" s="254" t="s">
        <v>435</v>
      </c>
      <c r="C23" s="254" t="s">
        <v>437</v>
      </c>
      <c r="D23" s="256" t="s">
        <v>356</v>
      </c>
      <c r="E23" s="257" t="s">
        <v>376</v>
      </c>
      <c r="F23" s="255">
        <f>IF(VLOOKUP(A23,Startlist!B:C,2,FALSE)=D23,"","ERINEV")</f>
      </c>
    </row>
    <row r="24" spans="1:6" ht="15">
      <c r="A24" s="256">
        <v>25</v>
      </c>
      <c r="B24" s="254" t="s">
        <v>435</v>
      </c>
      <c r="C24" s="254" t="s">
        <v>437</v>
      </c>
      <c r="D24" s="256" t="s">
        <v>356</v>
      </c>
      <c r="E24" s="257" t="s">
        <v>379</v>
      </c>
      <c r="F24" s="255">
        <f>IF(VLOOKUP(A24,Startlist!B:C,2,FALSE)=D24,"","ERINEV")</f>
      </c>
    </row>
    <row r="25" spans="1:6" ht="15">
      <c r="A25" s="256">
        <v>26</v>
      </c>
      <c r="B25" s="254" t="s">
        <v>435</v>
      </c>
      <c r="C25" s="254" t="s">
        <v>437</v>
      </c>
      <c r="D25" s="256" t="s">
        <v>356</v>
      </c>
      <c r="E25" s="257" t="s">
        <v>396</v>
      </c>
      <c r="F25" s="255">
        <f>IF(VLOOKUP(A25,Startlist!B:C,2,FALSE)=D25,"","ERINEV")</f>
      </c>
    </row>
    <row r="26" spans="1:6" ht="15">
      <c r="A26" s="256">
        <v>27</v>
      </c>
      <c r="B26" s="254" t="s">
        <v>435</v>
      </c>
      <c r="C26" s="254" t="s">
        <v>438</v>
      </c>
      <c r="D26" s="256" t="s">
        <v>357</v>
      </c>
      <c r="E26" s="257" t="s">
        <v>385</v>
      </c>
      <c r="F26" s="255">
        <f>IF(VLOOKUP(A26,Startlist!B:C,2,FALSE)=D26,"","ERINEV")</f>
      </c>
    </row>
    <row r="27" spans="1:6" ht="15">
      <c r="A27" s="256">
        <v>28</v>
      </c>
      <c r="B27" s="254" t="s">
        <v>435</v>
      </c>
      <c r="C27" s="254" t="s">
        <v>438</v>
      </c>
      <c r="D27" s="256" t="s">
        <v>357</v>
      </c>
      <c r="E27" s="257" t="s">
        <v>382</v>
      </c>
      <c r="F27" s="255">
        <f>IF(VLOOKUP(A27,Startlist!B:C,2,FALSE)=D27,"","ERINEV")</f>
      </c>
    </row>
    <row r="28" spans="1:6" ht="15">
      <c r="A28" s="256">
        <v>29</v>
      </c>
      <c r="B28" s="254" t="s">
        <v>432</v>
      </c>
      <c r="C28" s="254" t="s">
        <v>433</v>
      </c>
      <c r="D28" s="256" t="s">
        <v>355</v>
      </c>
      <c r="E28" s="257" t="s">
        <v>3480</v>
      </c>
      <c r="F28" s="255">
        <f>IF(VLOOKUP(A28,Startlist!B:C,2,FALSE)=D28,"","ERINEV")</f>
      </c>
    </row>
    <row r="29" spans="1:6" ht="15">
      <c r="A29" s="256">
        <v>30</v>
      </c>
      <c r="B29" s="254" t="s">
        <v>432</v>
      </c>
      <c r="C29" s="254" t="s">
        <v>433</v>
      </c>
      <c r="D29" s="256" t="s">
        <v>355</v>
      </c>
      <c r="E29" s="257" t="s">
        <v>374</v>
      </c>
      <c r="F29" s="255">
        <f>IF(VLOOKUP(A29,Startlist!B:C,2,FALSE)=D29,"","ERINEV")</f>
      </c>
    </row>
    <row r="30" spans="1:6" ht="15">
      <c r="A30" s="256">
        <v>31</v>
      </c>
      <c r="B30" s="254" t="s">
        <v>432</v>
      </c>
      <c r="C30" s="254" t="s">
        <v>434</v>
      </c>
      <c r="D30" s="256" t="s">
        <v>358</v>
      </c>
      <c r="E30" s="257" t="s">
        <v>239</v>
      </c>
      <c r="F30" s="255">
        <f>IF(VLOOKUP(A30,Startlist!B:C,2,FALSE)=D30,"","ERINEV")</f>
      </c>
    </row>
    <row r="31" spans="1:6" ht="15">
      <c r="A31" s="256">
        <v>32</v>
      </c>
      <c r="B31" s="254" t="s">
        <v>432</v>
      </c>
      <c r="C31" s="254"/>
      <c r="D31" s="256" t="s">
        <v>361</v>
      </c>
      <c r="E31" s="257" t="s">
        <v>261</v>
      </c>
      <c r="F31" s="255">
        <f>IF(VLOOKUP(A31,Startlist!B:C,2,FALSE)=D31,"","ERINEV")</f>
      </c>
    </row>
    <row r="32" spans="1:6" ht="15">
      <c r="A32" s="256">
        <v>33</v>
      </c>
      <c r="B32" s="254" t="s">
        <v>432</v>
      </c>
      <c r="C32" s="254" t="s">
        <v>433</v>
      </c>
      <c r="D32" s="256" t="s">
        <v>355</v>
      </c>
      <c r="E32" s="257" t="s">
        <v>3486</v>
      </c>
      <c r="F32" s="255">
        <f>IF(VLOOKUP(A32,Startlist!B:C,2,FALSE)=D32,"","ERINEV")</f>
      </c>
    </row>
    <row r="33" spans="1:6" ht="15">
      <c r="A33" s="256">
        <v>34</v>
      </c>
      <c r="B33" s="254" t="s">
        <v>432</v>
      </c>
      <c r="C33" s="254" t="s">
        <v>434</v>
      </c>
      <c r="D33" s="256" t="s">
        <v>358</v>
      </c>
      <c r="E33" s="257" t="s">
        <v>3490</v>
      </c>
      <c r="F33" s="255">
        <f>IF(VLOOKUP(A33,Startlist!B:C,2,FALSE)=D33,"","ERINEV")</f>
      </c>
    </row>
    <row r="34" spans="1:6" ht="15">
      <c r="A34" s="256">
        <v>35</v>
      </c>
      <c r="B34" s="254" t="s">
        <v>432</v>
      </c>
      <c r="C34" s="254" t="s">
        <v>433</v>
      </c>
      <c r="D34" s="256" t="s">
        <v>355</v>
      </c>
      <c r="E34" s="257" t="s">
        <v>238</v>
      </c>
      <c r="F34" s="255">
        <f>IF(VLOOKUP(A34,Startlist!B:C,2,FALSE)=D34,"","ERINEV")</f>
      </c>
    </row>
    <row r="35" spans="1:6" ht="15">
      <c r="A35" s="256">
        <v>36</v>
      </c>
      <c r="B35" s="254" t="s">
        <v>432</v>
      </c>
      <c r="C35" s="254" t="s">
        <v>433</v>
      </c>
      <c r="D35" s="256" t="s">
        <v>355</v>
      </c>
      <c r="E35" s="257" t="s">
        <v>3494</v>
      </c>
      <c r="F35" s="255">
        <f>IF(VLOOKUP(A35,Startlist!B:C,2,FALSE)=D35,"","ERINEV")</f>
      </c>
    </row>
    <row r="36" spans="1:6" ht="15">
      <c r="A36" s="256">
        <v>37</v>
      </c>
      <c r="B36" s="254" t="s">
        <v>432</v>
      </c>
      <c r="C36" s="254" t="s">
        <v>433</v>
      </c>
      <c r="D36" s="256" t="s">
        <v>355</v>
      </c>
      <c r="E36" s="257" t="s">
        <v>3499</v>
      </c>
      <c r="F36" s="255">
        <f>IF(VLOOKUP(A36,Startlist!B:C,2,FALSE)=D36,"","ERINEV")</f>
      </c>
    </row>
    <row r="37" spans="1:6" ht="15">
      <c r="A37" s="256">
        <v>38</v>
      </c>
      <c r="B37" s="254" t="s">
        <v>435</v>
      </c>
      <c r="C37" s="254" t="s">
        <v>439</v>
      </c>
      <c r="D37" s="256" t="s">
        <v>364</v>
      </c>
      <c r="E37" s="257" t="s">
        <v>310</v>
      </c>
      <c r="F37" s="255">
        <f>IF(VLOOKUP(A37,Startlist!B:C,2,FALSE)=D37,"","ERINEV")</f>
      </c>
    </row>
    <row r="38" spans="1:6" ht="15">
      <c r="A38" s="256">
        <v>39</v>
      </c>
      <c r="B38" s="254" t="s">
        <v>435</v>
      </c>
      <c r="C38" s="254" t="s">
        <v>439</v>
      </c>
      <c r="D38" s="256" t="s">
        <v>364</v>
      </c>
      <c r="E38" s="257" t="s">
        <v>3504</v>
      </c>
      <c r="F38" s="255">
        <f>IF(VLOOKUP(A38,Startlist!B:C,2,FALSE)=D38,"","ERINEV")</f>
      </c>
    </row>
    <row r="39" spans="1:6" ht="15">
      <c r="A39" s="256">
        <v>41</v>
      </c>
      <c r="B39" s="254" t="s">
        <v>435</v>
      </c>
      <c r="C39" s="254" t="s">
        <v>438</v>
      </c>
      <c r="D39" s="256" t="s">
        <v>357</v>
      </c>
      <c r="E39" s="257" t="s">
        <v>3508</v>
      </c>
      <c r="F39" s="255">
        <f>IF(VLOOKUP(A39,Startlist!B:C,2,FALSE)=D39,"","ERINEV")</f>
      </c>
    </row>
    <row r="40" spans="1:6" ht="15">
      <c r="A40" s="256">
        <v>42</v>
      </c>
      <c r="B40" s="254" t="s">
        <v>435</v>
      </c>
      <c r="C40" s="254" t="s">
        <v>437</v>
      </c>
      <c r="D40" s="256" t="s">
        <v>356</v>
      </c>
      <c r="E40" s="257" t="s">
        <v>3512</v>
      </c>
      <c r="F40" s="255">
        <f>IF(VLOOKUP(A40,Startlist!B:C,2,FALSE)=D40,"","ERINEV")</f>
      </c>
    </row>
    <row r="41" spans="1:6" ht="15">
      <c r="A41" s="256">
        <v>43</v>
      </c>
      <c r="B41" s="254" t="s">
        <v>435</v>
      </c>
      <c r="C41" s="254" t="s">
        <v>437</v>
      </c>
      <c r="D41" s="256" t="s">
        <v>356</v>
      </c>
      <c r="E41" s="257" t="s">
        <v>3517</v>
      </c>
      <c r="F41" s="255">
        <f>IF(VLOOKUP(A41,Startlist!B:C,2,FALSE)=D41,"","ERINEV")</f>
      </c>
    </row>
    <row r="42" spans="1:6" ht="15">
      <c r="A42" s="256">
        <v>44</v>
      </c>
      <c r="B42" s="254" t="s">
        <v>432</v>
      </c>
      <c r="C42" s="254" t="s">
        <v>433</v>
      </c>
      <c r="D42" s="256" t="s">
        <v>355</v>
      </c>
      <c r="E42" s="257" t="s">
        <v>3520</v>
      </c>
      <c r="F42" s="255">
        <f>IF(VLOOKUP(A42,Startlist!B:C,2,FALSE)=D42,"","ERINEV")</f>
      </c>
    </row>
    <row r="43" spans="1:6" ht="15">
      <c r="A43" s="256">
        <v>45</v>
      </c>
      <c r="B43" s="254" t="s">
        <v>432</v>
      </c>
      <c r="C43" s="254" t="s">
        <v>433</v>
      </c>
      <c r="D43" s="256" t="s">
        <v>355</v>
      </c>
      <c r="E43" s="257" t="s">
        <v>3523</v>
      </c>
      <c r="F43" s="255">
        <f>IF(VLOOKUP(A43,Startlist!B:C,2,FALSE)=D43,"","ERINEV")</f>
      </c>
    </row>
    <row r="44" spans="1:6" ht="15">
      <c r="A44" s="256">
        <v>46</v>
      </c>
      <c r="B44" s="254" t="s">
        <v>432</v>
      </c>
      <c r="C44" s="254" t="s">
        <v>433</v>
      </c>
      <c r="D44" s="256" t="s">
        <v>355</v>
      </c>
      <c r="E44" s="257" t="s">
        <v>394</v>
      </c>
      <c r="F44" s="255">
        <f>IF(VLOOKUP(A44,Startlist!B:C,2,FALSE)=D44,"","ERINEV")</f>
      </c>
    </row>
    <row r="45" spans="1:6" ht="15">
      <c r="A45" s="256">
        <v>47</v>
      </c>
      <c r="B45" s="254" t="s">
        <v>432</v>
      </c>
      <c r="C45" s="254"/>
      <c r="D45" s="256" t="s">
        <v>361</v>
      </c>
      <c r="E45" s="257" t="s">
        <v>269</v>
      </c>
      <c r="F45" s="255">
        <f>IF(VLOOKUP(A45,Startlist!B:C,2,FALSE)=D45,"","ERINEV")</f>
      </c>
    </row>
    <row r="46" spans="1:6" ht="15">
      <c r="A46" s="275">
        <v>49</v>
      </c>
      <c r="B46" s="254" t="s">
        <v>432</v>
      </c>
      <c r="C46" s="254" t="s">
        <v>432</v>
      </c>
      <c r="D46" s="256" t="s">
        <v>361</v>
      </c>
      <c r="E46" s="257" t="s">
        <v>3530</v>
      </c>
      <c r="F46" s="255">
        <f>IF(VLOOKUP(A46,Startlist!B:C,2,FALSE)=D46,"","ERINEV")</f>
      </c>
    </row>
    <row r="47" spans="1:6" ht="15">
      <c r="A47" s="256">
        <v>50</v>
      </c>
      <c r="B47" s="254" t="s">
        <v>432</v>
      </c>
      <c r="C47" s="254" t="s">
        <v>433</v>
      </c>
      <c r="D47" s="256" t="s">
        <v>355</v>
      </c>
      <c r="E47" s="257" t="s">
        <v>3533</v>
      </c>
      <c r="F47" s="255">
        <f>IF(VLOOKUP(A47,Startlist!B:C,2,FALSE)=D47,"","ERINEV")</f>
      </c>
    </row>
    <row r="48" spans="1:6" ht="15">
      <c r="A48" s="256">
        <v>51</v>
      </c>
      <c r="B48" s="254" t="s">
        <v>432</v>
      </c>
      <c r="C48" s="254" t="s">
        <v>433</v>
      </c>
      <c r="D48" s="256" t="s">
        <v>355</v>
      </c>
      <c r="E48" s="257" t="s">
        <v>3538</v>
      </c>
      <c r="F48" s="255">
        <f>IF(VLOOKUP(A48,Startlist!B:C,2,FALSE)=D48,"","ERINEV")</f>
      </c>
    </row>
    <row r="49" spans="1:6" ht="15">
      <c r="A49" s="256">
        <v>52</v>
      </c>
      <c r="B49" s="254" t="s">
        <v>435</v>
      </c>
      <c r="C49" s="254" t="s">
        <v>438</v>
      </c>
      <c r="D49" s="256" t="s">
        <v>357</v>
      </c>
      <c r="E49" s="257" t="s">
        <v>3541</v>
      </c>
      <c r="F49" s="255">
        <f>IF(VLOOKUP(A49,Startlist!B:C,2,FALSE)=D49,"","ERINEV")</f>
      </c>
    </row>
    <row r="50" spans="1:6" ht="15">
      <c r="A50" s="256">
        <v>53</v>
      </c>
      <c r="B50" s="254" t="s">
        <v>435</v>
      </c>
      <c r="C50" s="254" t="s">
        <v>440</v>
      </c>
      <c r="D50" s="256" t="s">
        <v>309</v>
      </c>
      <c r="E50" s="257" t="s">
        <v>271</v>
      </c>
      <c r="F50" s="255">
        <f>IF(VLOOKUP(A50,Startlist!B:C,2,FALSE)=D50,"","ERINEV")</f>
      </c>
    </row>
    <row r="51" spans="1:6" ht="15">
      <c r="A51" s="256">
        <v>54</v>
      </c>
      <c r="B51" s="254" t="s">
        <v>435</v>
      </c>
      <c r="C51" s="254" t="s">
        <v>437</v>
      </c>
      <c r="D51" s="256" t="s">
        <v>356</v>
      </c>
      <c r="E51" s="257" t="s">
        <v>3545</v>
      </c>
      <c r="F51" s="255">
        <f>IF(VLOOKUP(A51,Startlist!B:C,2,FALSE)=D51,"","ERINEV")</f>
      </c>
    </row>
    <row r="52" spans="1:6" ht="15">
      <c r="A52" s="256">
        <v>55</v>
      </c>
      <c r="B52" s="254" t="s">
        <v>435</v>
      </c>
      <c r="C52" s="254" t="s">
        <v>437</v>
      </c>
      <c r="D52" s="256" t="s">
        <v>356</v>
      </c>
      <c r="E52" s="257" t="s">
        <v>279</v>
      </c>
      <c r="F52" s="255">
        <f>IF(VLOOKUP(A52,Startlist!B:C,2,FALSE)=D52,"","ERINEV")</f>
      </c>
    </row>
    <row r="53" spans="1:6" ht="15">
      <c r="A53" s="256">
        <v>56</v>
      </c>
      <c r="B53" s="254" t="s">
        <v>435</v>
      </c>
      <c r="C53" s="254" t="s">
        <v>440</v>
      </c>
      <c r="D53" s="256" t="s">
        <v>309</v>
      </c>
      <c r="E53" s="257" t="s">
        <v>274</v>
      </c>
      <c r="F53" s="255">
        <f>IF(VLOOKUP(A53,Startlist!B:C,2,FALSE)=D53,"","ERINEV")</f>
      </c>
    </row>
    <row r="54" spans="1:6" ht="15">
      <c r="A54" s="256">
        <v>57</v>
      </c>
      <c r="B54" s="254" t="s">
        <v>435</v>
      </c>
      <c r="C54" s="254" t="s">
        <v>440</v>
      </c>
      <c r="D54" s="256" t="s">
        <v>309</v>
      </c>
      <c r="E54" s="257" t="s">
        <v>3550</v>
      </c>
      <c r="F54" s="255">
        <f>IF(VLOOKUP(A54,Startlist!B:C,2,FALSE)=D54,"","ERINEV")</f>
      </c>
    </row>
    <row r="55" spans="1:6" ht="15">
      <c r="A55" s="256">
        <v>58</v>
      </c>
      <c r="B55" s="254" t="s">
        <v>435</v>
      </c>
      <c r="C55" s="254" t="s">
        <v>440</v>
      </c>
      <c r="D55" s="256" t="s">
        <v>309</v>
      </c>
      <c r="E55" s="257" t="s">
        <v>0</v>
      </c>
      <c r="F55" s="255">
        <f>IF(VLOOKUP(A55,Startlist!B:C,2,FALSE)=D55,"","ERINEV")</f>
      </c>
    </row>
    <row r="56" spans="1:6" ht="15">
      <c r="A56" s="256">
        <v>59</v>
      </c>
      <c r="B56" s="254" t="s">
        <v>435</v>
      </c>
      <c r="C56" s="254" t="s">
        <v>440</v>
      </c>
      <c r="D56" s="256" t="s">
        <v>309</v>
      </c>
      <c r="E56" s="257" t="s">
        <v>4</v>
      </c>
      <c r="F56" s="255">
        <f>IF(VLOOKUP(A56,Startlist!B:C,2,FALSE)=D56,"","ERINEV")</f>
      </c>
    </row>
    <row r="57" spans="1:6" ht="15">
      <c r="A57" s="256">
        <v>60</v>
      </c>
      <c r="B57" s="254" t="s">
        <v>435</v>
      </c>
      <c r="C57" s="254" t="s">
        <v>439</v>
      </c>
      <c r="D57" s="256" t="s">
        <v>364</v>
      </c>
      <c r="E57" s="257" t="s">
        <v>9</v>
      </c>
      <c r="F57" s="255">
        <f>IF(VLOOKUP(A57,Startlist!B:C,2,FALSE)=D57,"","ERINEV")</f>
      </c>
    </row>
    <row r="58" spans="1:6" ht="15">
      <c r="A58" s="256">
        <v>61</v>
      </c>
      <c r="B58" s="254" t="s">
        <v>435</v>
      </c>
      <c r="C58" s="254" t="s">
        <v>439</v>
      </c>
      <c r="D58" s="256" t="s">
        <v>364</v>
      </c>
      <c r="E58" s="257" t="s">
        <v>14</v>
      </c>
      <c r="F58" s="255">
        <f>IF(VLOOKUP(A58,Startlist!B:C,2,FALSE)=D58,"","ERINEV")</f>
      </c>
    </row>
    <row r="59" spans="1:6" ht="15">
      <c r="A59" s="256">
        <v>62</v>
      </c>
      <c r="B59" s="254" t="s">
        <v>435</v>
      </c>
      <c r="C59" s="254" t="s">
        <v>439</v>
      </c>
      <c r="D59" s="256" t="s">
        <v>364</v>
      </c>
      <c r="E59" s="257" t="s">
        <v>18</v>
      </c>
      <c r="F59" s="255">
        <f>IF(VLOOKUP(A59,Startlist!B:C,2,FALSE)=D59,"","ERINEV")</f>
      </c>
    </row>
    <row r="60" spans="1:6" ht="15">
      <c r="A60" s="256">
        <v>63</v>
      </c>
      <c r="B60" s="254" t="s">
        <v>435</v>
      </c>
      <c r="C60" s="254" t="s">
        <v>437</v>
      </c>
      <c r="D60" s="256" t="s">
        <v>356</v>
      </c>
      <c r="E60" s="257" t="s">
        <v>3530</v>
      </c>
      <c r="F60" s="255">
        <f>IF(VLOOKUP(A60,Startlist!B:C,2,FALSE)=D60,"","ERINEV")</f>
      </c>
    </row>
    <row r="61" spans="1:6" ht="15">
      <c r="A61" s="256">
        <v>64</v>
      </c>
      <c r="B61" s="254" t="s">
        <v>435</v>
      </c>
      <c r="C61" s="254" t="s">
        <v>439</v>
      </c>
      <c r="D61" s="256" t="s">
        <v>364</v>
      </c>
      <c r="E61" s="257" t="s">
        <v>26</v>
      </c>
      <c r="F61" s="255">
        <f>IF(VLOOKUP(A61,Startlist!B:C,2,FALSE)=D61,"","ERINEV")</f>
      </c>
    </row>
    <row r="62" spans="1:6" ht="15">
      <c r="A62" s="256">
        <v>65</v>
      </c>
      <c r="B62" s="254" t="s">
        <v>435</v>
      </c>
      <c r="C62" s="254" t="s">
        <v>439</v>
      </c>
      <c r="D62" s="256" t="s">
        <v>364</v>
      </c>
      <c r="E62" s="257" t="s">
        <v>31</v>
      </c>
      <c r="F62" s="255">
        <f>IF(VLOOKUP(A62,Startlist!B:C,2,FALSE)=D62,"","ERINEV")</f>
      </c>
    </row>
    <row r="63" spans="1:6" ht="15">
      <c r="A63" s="256">
        <v>66</v>
      </c>
      <c r="B63" s="254" t="s">
        <v>435</v>
      </c>
      <c r="C63" s="254" t="s">
        <v>437</v>
      </c>
      <c r="D63" s="256" t="s">
        <v>356</v>
      </c>
      <c r="E63" s="257" t="s">
        <v>35</v>
      </c>
      <c r="F63" s="255">
        <f>IF(VLOOKUP(A63,Startlist!B:C,2,FALSE)=D63,"","ERINEV")</f>
      </c>
    </row>
    <row r="64" spans="1:6" ht="15">
      <c r="A64" s="256">
        <v>68</v>
      </c>
      <c r="B64" s="254" t="s">
        <v>435</v>
      </c>
      <c r="C64" s="254" t="s">
        <v>440</v>
      </c>
      <c r="D64" s="256" t="s">
        <v>309</v>
      </c>
      <c r="E64" s="257" t="s">
        <v>400</v>
      </c>
      <c r="F64" s="255">
        <f>IF(VLOOKUP(A64,Startlist!B:C,2,FALSE)=D64,"","ERINEV")</f>
      </c>
    </row>
    <row r="65" spans="1:6" ht="15">
      <c r="A65" s="256">
        <v>69</v>
      </c>
      <c r="B65" s="254" t="s">
        <v>435</v>
      </c>
      <c r="C65" s="254" t="s">
        <v>439</v>
      </c>
      <c r="D65" s="256" t="s">
        <v>364</v>
      </c>
      <c r="E65" s="257" t="s">
        <v>42</v>
      </c>
      <c r="F65" s="255">
        <f>IF(VLOOKUP(A65,Startlist!B:C,2,FALSE)=D65,"","ERINEV")</f>
      </c>
    </row>
    <row r="66" spans="1:6" ht="15">
      <c r="A66" s="256">
        <v>70</v>
      </c>
      <c r="B66" s="254" t="s">
        <v>435</v>
      </c>
      <c r="C66" s="254" t="s">
        <v>440</v>
      </c>
      <c r="D66" s="256" t="s">
        <v>309</v>
      </c>
      <c r="E66" s="257" t="s">
        <v>45</v>
      </c>
      <c r="F66" s="255">
        <f>IF(VLOOKUP(A66,Startlist!B:C,2,FALSE)=D66,"","ERINEV")</f>
      </c>
    </row>
    <row r="67" spans="1:6" ht="15">
      <c r="A67" s="256">
        <v>71</v>
      </c>
      <c r="B67" s="254" t="s">
        <v>435</v>
      </c>
      <c r="C67" s="254" t="s">
        <v>439</v>
      </c>
      <c r="D67" s="256" t="s">
        <v>364</v>
      </c>
      <c r="E67" s="257" t="s">
        <v>282</v>
      </c>
      <c r="F67" s="255">
        <f>IF(VLOOKUP(A67,Startlist!B:C,2,FALSE)=D67,"","ERINEV")</f>
      </c>
    </row>
    <row r="68" spans="1:6" ht="15">
      <c r="A68" s="256">
        <v>72</v>
      </c>
      <c r="B68" s="254" t="s">
        <v>435</v>
      </c>
      <c r="C68" s="254" t="s">
        <v>439</v>
      </c>
      <c r="D68" s="256" t="s">
        <v>364</v>
      </c>
      <c r="E68" s="257" t="s">
        <v>49</v>
      </c>
      <c r="F68" s="255">
        <f>IF(VLOOKUP(A68,Startlist!B:C,2,FALSE)=D68,"","ERINEV")</f>
      </c>
    </row>
    <row r="69" spans="1:6" ht="15">
      <c r="A69" s="256">
        <v>73</v>
      </c>
      <c r="B69" s="254" t="s">
        <v>435</v>
      </c>
      <c r="C69" s="254" t="s">
        <v>437</v>
      </c>
      <c r="D69" s="256" t="s">
        <v>356</v>
      </c>
      <c r="E69" s="257" t="s">
        <v>52</v>
      </c>
      <c r="F69" s="255">
        <f>IF(VLOOKUP(A69,Startlist!B:C,2,FALSE)=D69,"","ERINEV")</f>
      </c>
    </row>
    <row r="70" spans="1:6" ht="15">
      <c r="A70" s="256">
        <v>74</v>
      </c>
      <c r="B70" s="254" t="s">
        <v>435</v>
      </c>
      <c r="C70" s="254" t="s">
        <v>437</v>
      </c>
      <c r="D70" s="256" t="s">
        <v>356</v>
      </c>
      <c r="E70" s="257" t="s">
        <v>55</v>
      </c>
      <c r="F70" s="255">
        <f>IF(VLOOKUP(A70,Startlist!B:C,2,FALSE)=D70,"","ERINEV")</f>
      </c>
    </row>
    <row r="71" spans="1:6" ht="15">
      <c r="A71" s="256">
        <v>75</v>
      </c>
      <c r="B71" s="254" t="s">
        <v>435</v>
      </c>
      <c r="C71" s="254" t="s">
        <v>437</v>
      </c>
      <c r="D71" s="256" t="s">
        <v>356</v>
      </c>
      <c r="E71" s="257" t="s">
        <v>59</v>
      </c>
      <c r="F71" s="255">
        <f>IF(VLOOKUP(A71,Startlist!B:C,2,FALSE)=D71,"","ERINEV")</f>
      </c>
    </row>
    <row r="72" spans="1:6" ht="15">
      <c r="A72" s="256">
        <v>76</v>
      </c>
      <c r="B72" s="254" t="s">
        <v>435</v>
      </c>
      <c r="C72" s="254" t="s">
        <v>437</v>
      </c>
      <c r="D72" s="256" t="s">
        <v>356</v>
      </c>
      <c r="E72" s="257" t="s">
        <v>62</v>
      </c>
      <c r="F72" s="255">
        <f>IF(VLOOKUP(A72,Startlist!B:C,2,FALSE)=D72,"","ERINEV")</f>
      </c>
    </row>
    <row r="73" spans="1:6" ht="15">
      <c r="A73" s="256">
        <v>77</v>
      </c>
      <c r="B73" s="254" t="s">
        <v>435</v>
      </c>
      <c r="C73" s="254" t="s">
        <v>439</v>
      </c>
      <c r="D73" s="256" t="s">
        <v>364</v>
      </c>
      <c r="E73" s="257" t="s">
        <v>65</v>
      </c>
      <c r="F73" s="255">
        <f>IF(VLOOKUP(A73,Startlist!B:C,2,FALSE)=D73,"","ERINEV")</f>
      </c>
    </row>
    <row r="74" spans="1:6" ht="15">
      <c r="A74" s="256">
        <v>78</v>
      </c>
      <c r="B74" s="254" t="s">
        <v>435</v>
      </c>
      <c r="C74" s="254" t="s">
        <v>440</v>
      </c>
      <c r="D74" s="256" t="s">
        <v>309</v>
      </c>
      <c r="E74" s="257" t="s">
        <v>68</v>
      </c>
      <c r="F74" s="255">
        <f>IF(VLOOKUP(A74,Startlist!B:C,2,FALSE)=D74,"","ERINEV")</f>
      </c>
    </row>
    <row r="75" spans="1:6" ht="15">
      <c r="A75" s="256">
        <v>79</v>
      </c>
      <c r="B75" s="254" t="s">
        <v>435</v>
      </c>
      <c r="C75" s="254" t="s">
        <v>440</v>
      </c>
      <c r="D75" s="256" t="s">
        <v>309</v>
      </c>
      <c r="E75" s="257" t="s">
        <v>73</v>
      </c>
      <c r="F75" s="255">
        <f>IF(VLOOKUP(A75,Startlist!B:C,2,FALSE)=D75,"","ERINEV")</f>
      </c>
    </row>
    <row r="76" spans="1:6" ht="15">
      <c r="A76" s="256">
        <v>80</v>
      </c>
      <c r="B76" s="254" t="s">
        <v>432</v>
      </c>
      <c r="C76" s="254" t="s">
        <v>433</v>
      </c>
      <c r="D76" s="256" t="s">
        <v>355</v>
      </c>
      <c r="E76" s="257" t="s">
        <v>76</v>
      </c>
      <c r="F76" s="255">
        <f>IF(VLOOKUP(A76,Startlist!B:C,2,FALSE)=D76,"","ERINEV")</f>
      </c>
    </row>
    <row r="77" spans="1:6" ht="15">
      <c r="A77" s="256">
        <v>81</v>
      </c>
      <c r="B77" s="254" t="s">
        <v>432</v>
      </c>
      <c r="C77" s="254" t="s">
        <v>433</v>
      </c>
      <c r="D77" s="256" t="s">
        <v>355</v>
      </c>
      <c r="E77" s="257" t="s">
        <v>79</v>
      </c>
      <c r="F77" s="255">
        <f>IF(VLOOKUP(A77,Startlist!B:C,2,FALSE)=D77,"","ERINEV")</f>
      </c>
    </row>
    <row r="78" spans="1:6" ht="15">
      <c r="A78" s="256">
        <v>82</v>
      </c>
      <c r="B78" s="254" t="s">
        <v>432</v>
      </c>
      <c r="C78" s="254" t="s">
        <v>433</v>
      </c>
      <c r="D78" s="256" t="s">
        <v>355</v>
      </c>
      <c r="E78" s="257" t="s">
        <v>82</v>
      </c>
      <c r="F78" s="255">
        <f>IF(VLOOKUP(A78,Startlist!B:C,2,FALSE)=D78,"","ERINEV")</f>
      </c>
    </row>
    <row r="79" spans="1:6" ht="15">
      <c r="A79" s="256">
        <v>83</v>
      </c>
      <c r="B79" s="254" t="s">
        <v>435</v>
      </c>
      <c r="C79" s="254" t="s">
        <v>439</v>
      </c>
      <c r="D79" s="256" t="s">
        <v>364</v>
      </c>
      <c r="E79" s="257" t="s">
        <v>85</v>
      </c>
      <c r="F79" s="255">
        <f>IF(VLOOKUP(A79,Startlist!B:C,2,FALSE)=D79,"","ERINEV")</f>
      </c>
    </row>
    <row r="80" spans="1:6" ht="15">
      <c r="A80" s="256">
        <v>84</v>
      </c>
      <c r="B80" s="254" t="s">
        <v>435</v>
      </c>
      <c r="C80" s="254" t="s">
        <v>440</v>
      </c>
      <c r="D80" s="256" t="s">
        <v>309</v>
      </c>
      <c r="E80" s="257" t="s">
        <v>89</v>
      </c>
      <c r="F80" s="255">
        <f>IF(VLOOKUP(A80,Startlist!B:C,2,FALSE)=D80,"","ERINEV")</f>
      </c>
    </row>
    <row r="81" spans="1:6" ht="15">
      <c r="A81" s="256">
        <v>85</v>
      </c>
      <c r="B81" s="254" t="s">
        <v>435</v>
      </c>
      <c r="C81" s="254" t="s">
        <v>437</v>
      </c>
      <c r="D81" s="256" t="s">
        <v>356</v>
      </c>
      <c r="E81" s="257" t="s">
        <v>94</v>
      </c>
      <c r="F81" s="255">
        <f>IF(VLOOKUP(A81,Startlist!B:C,2,FALSE)=D81,"","ERINEV")</f>
      </c>
    </row>
    <row r="82" spans="1:6" ht="15">
      <c r="A82" s="256">
        <v>86</v>
      </c>
      <c r="B82" s="254" t="s">
        <v>435</v>
      </c>
      <c r="C82" s="254" t="s">
        <v>437</v>
      </c>
      <c r="D82" s="256" t="s">
        <v>356</v>
      </c>
      <c r="E82" s="257" t="s">
        <v>98</v>
      </c>
      <c r="F82" s="255">
        <f>IF(VLOOKUP(A82,Startlist!B:C,2,FALSE)=D82,"","ERINEV")</f>
      </c>
    </row>
    <row r="83" spans="1:6" ht="15">
      <c r="A83" s="256">
        <v>87</v>
      </c>
      <c r="B83" s="254" t="s">
        <v>435</v>
      </c>
      <c r="C83" s="254" t="s">
        <v>440</v>
      </c>
      <c r="D83" s="256" t="s">
        <v>309</v>
      </c>
      <c r="E83" s="257" t="s">
        <v>242</v>
      </c>
      <c r="F83" s="255">
        <f>IF(VLOOKUP(A83,Startlist!B:C,2,FALSE)=D83,"","ERINEV")</f>
      </c>
    </row>
    <row r="84" spans="1:6" ht="15">
      <c r="A84" s="256">
        <v>88</v>
      </c>
      <c r="B84" s="254" t="s">
        <v>435</v>
      </c>
      <c r="C84" s="254" t="s">
        <v>439</v>
      </c>
      <c r="D84" s="256" t="s">
        <v>364</v>
      </c>
      <c r="E84" s="257" t="s">
        <v>103</v>
      </c>
      <c r="F84" s="255">
        <f>IF(VLOOKUP(A84,Startlist!B:C,2,FALSE)=D84,"","ERINEV")</f>
      </c>
    </row>
    <row r="85" spans="1:6" ht="15">
      <c r="A85" s="256">
        <v>89</v>
      </c>
      <c r="B85" s="254" t="s">
        <v>435</v>
      </c>
      <c r="C85" s="254" t="s">
        <v>437</v>
      </c>
      <c r="D85" s="256" t="s">
        <v>356</v>
      </c>
      <c r="E85" s="257" t="s">
        <v>107</v>
      </c>
      <c r="F85" s="255">
        <f>IF(VLOOKUP(A85,Startlist!B:C,2,FALSE)=D85,"","ERINEV")</f>
      </c>
    </row>
    <row r="86" spans="1:6" ht="15">
      <c r="A86" s="256">
        <v>90</v>
      </c>
      <c r="B86" s="254" t="s">
        <v>435</v>
      </c>
      <c r="C86" s="254" t="s">
        <v>439</v>
      </c>
      <c r="D86" s="256" t="s">
        <v>364</v>
      </c>
      <c r="E86" s="257" t="s">
        <v>111</v>
      </c>
      <c r="F86" s="255">
        <f>IF(VLOOKUP(A86,Startlist!B:C,2,FALSE)=D86,"","ERINEV")</f>
      </c>
    </row>
    <row r="87" spans="1:6" ht="15">
      <c r="A87" s="256">
        <v>91</v>
      </c>
      <c r="B87" s="254" t="s">
        <v>435</v>
      </c>
      <c r="C87" s="254" t="s">
        <v>437</v>
      </c>
      <c r="D87" s="256" t="s">
        <v>356</v>
      </c>
      <c r="E87" s="257" t="s">
        <v>114</v>
      </c>
      <c r="F87" s="255">
        <f>IF(VLOOKUP(A87,Startlist!B:C,2,FALSE)=D87,"","ERINEV")</f>
      </c>
    </row>
    <row r="88" spans="1:6" ht="15">
      <c r="A88" s="256">
        <v>92</v>
      </c>
      <c r="B88" s="254" t="s">
        <v>435</v>
      </c>
      <c r="C88" s="254" t="s">
        <v>439</v>
      </c>
      <c r="D88" s="256" t="s">
        <v>364</v>
      </c>
      <c r="E88" s="257" t="s">
        <v>118</v>
      </c>
      <c r="F88" s="255">
        <f>IF(VLOOKUP(A88,Startlist!B:C,2,FALSE)=D88,"","ERINEV")</f>
      </c>
    </row>
    <row r="89" spans="1:6" ht="15">
      <c r="A89" s="256">
        <v>93</v>
      </c>
      <c r="B89" s="254" t="s">
        <v>435</v>
      </c>
      <c r="C89" s="254" t="s">
        <v>440</v>
      </c>
      <c r="D89" s="256" t="s">
        <v>309</v>
      </c>
      <c r="E89" s="257" t="s">
        <v>245</v>
      </c>
      <c r="F89" s="255">
        <f>IF(VLOOKUP(A89,Startlist!B:C,2,FALSE)=D89,"","ERINEV")</f>
      </c>
    </row>
    <row r="90" spans="1:6" ht="15">
      <c r="A90" s="256">
        <v>94</v>
      </c>
      <c r="B90" s="254" t="s">
        <v>435</v>
      </c>
      <c r="C90" s="254" t="s">
        <v>440</v>
      </c>
      <c r="D90" s="256" t="s">
        <v>309</v>
      </c>
      <c r="E90" s="257" t="s">
        <v>399</v>
      </c>
      <c r="F90" s="255">
        <f>IF(VLOOKUP(A90,Startlist!B:C,2,FALSE)=D90,"","ERINEV")</f>
      </c>
    </row>
    <row r="91" spans="1:6" ht="15">
      <c r="A91" s="256">
        <v>95</v>
      </c>
      <c r="B91" s="254" t="s">
        <v>435</v>
      </c>
      <c r="C91" s="254" t="s">
        <v>438</v>
      </c>
      <c r="D91" s="256" t="s">
        <v>357</v>
      </c>
      <c r="E91" s="257" t="s">
        <v>126</v>
      </c>
      <c r="F91" s="255">
        <f>IF(VLOOKUP(A91,Startlist!B:C,2,FALSE)=D91,"","ERINEV")</f>
      </c>
    </row>
    <row r="92" spans="1:6" ht="15">
      <c r="A92" s="256">
        <v>96</v>
      </c>
      <c r="B92" s="254" t="s">
        <v>435</v>
      </c>
      <c r="C92" s="254" t="s">
        <v>439</v>
      </c>
      <c r="D92" s="256" t="s">
        <v>364</v>
      </c>
      <c r="E92" s="257" t="s">
        <v>129</v>
      </c>
      <c r="F92" s="255">
        <f>IF(VLOOKUP(A92,Startlist!B:C,2,FALSE)=D92,"","ERINEV")</f>
      </c>
    </row>
    <row r="93" spans="1:6" ht="15">
      <c r="A93" s="256">
        <v>97</v>
      </c>
      <c r="B93" s="254" t="s">
        <v>435</v>
      </c>
      <c r="C93" s="254" t="s">
        <v>440</v>
      </c>
      <c r="D93" s="256" t="s">
        <v>309</v>
      </c>
      <c r="E93" s="257" t="s">
        <v>288</v>
      </c>
      <c r="F93" s="255">
        <f>IF(VLOOKUP(A93,Startlist!B:C,2,FALSE)=D93,"","ERINEV")</f>
      </c>
    </row>
    <row r="94" spans="1:6" ht="15">
      <c r="A94" s="256">
        <v>98</v>
      </c>
      <c r="B94" s="254" t="s">
        <v>435</v>
      </c>
      <c r="C94" s="254" t="s">
        <v>438</v>
      </c>
      <c r="D94" s="256" t="s">
        <v>357</v>
      </c>
      <c r="E94" s="257" t="s">
        <v>134</v>
      </c>
      <c r="F94" s="255">
        <f>IF(VLOOKUP(A94,Startlist!B:C,2,FALSE)=D94,"","ERINEV")</f>
      </c>
    </row>
    <row r="95" spans="1:6" ht="15">
      <c r="A95" s="256">
        <v>99</v>
      </c>
      <c r="B95" s="254" t="s">
        <v>435</v>
      </c>
      <c r="C95" s="254" t="s">
        <v>437</v>
      </c>
      <c r="D95" s="256" t="s">
        <v>356</v>
      </c>
      <c r="E95" s="257" t="s">
        <v>137</v>
      </c>
      <c r="F95" s="255">
        <f>IF(VLOOKUP(A95,Startlist!B:C,2,FALSE)=D95,"","ERINEV")</f>
      </c>
    </row>
    <row r="96" spans="1:6" ht="15">
      <c r="A96" s="256">
        <v>100</v>
      </c>
      <c r="B96" s="254" t="s">
        <v>435</v>
      </c>
      <c r="C96" s="254" t="s">
        <v>439</v>
      </c>
      <c r="D96" s="256" t="s">
        <v>364</v>
      </c>
      <c r="E96" s="257" t="s">
        <v>141</v>
      </c>
      <c r="F96" s="255">
        <f>IF(VLOOKUP(A96,Startlist!B:C,2,FALSE)=D96,"","ERINEV")</f>
      </c>
    </row>
    <row r="97" spans="1:6" ht="15">
      <c r="A97" s="256">
        <v>101</v>
      </c>
      <c r="B97" s="254" t="s">
        <v>435</v>
      </c>
      <c r="C97" s="254" t="s">
        <v>438</v>
      </c>
      <c r="D97" s="256" t="s">
        <v>357</v>
      </c>
      <c r="E97" s="257" t="s">
        <v>291</v>
      </c>
      <c r="F97" s="255">
        <f>IF(VLOOKUP(A97,Startlist!B:C,2,FALSE)=D97,"","ERINEV")</f>
      </c>
    </row>
    <row r="98" spans="1:6" ht="15">
      <c r="A98" s="256">
        <v>102</v>
      </c>
      <c r="B98" s="254" t="s">
        <v>435</v>
      </c>
      <c r="C98" s="254" t="s">
        <v>437</v>
      </c>
      <c r="D98" s="256" t="s">
        <v>356</v>
      </c>
      <c r="E98" s="257" t="s">
        <v>286</v>
      </c>
      <c r="F98" s="255">
        <f>IF(VLOOKUP(A98,Startlist!B:C,2,FALSE)=D98,"","ERINEV")</f>
      </c>
    </row>
    <row r="99" spans="1:6" ht="15">
      <c r="A99" s="256">
        <v>103</v>
      </c>
      <c r="B99" s="254" t="s">
        <v>435</v>
      </c>
      <c r="C99" s="254" t="s">
        <v>439</v>
      </c>
      <c r="D99" s="256" t="s">
        <v>364</v>
      </c>
      <c r="E99" s="257" t="s">
        <v>148</v>
      </c>
      <c r="F99" s="255">
        <f>IF(VLOOKUP(A99,Startlist!B:C,2,FALSE)=D99,"","ERINEV")</f>
      </c>
    </row>
    <row r="100" spans="1:6" ht="15">
      <c r="A100" s="256">
        <v>104</v>
      </c>
      <c r="B100" s="254" t="s">
        <v>435</v>
      </c>
      <c r="C100" s="254" t="s">
        <v>439</v>
      </c>
      <c r="D100" s="256" t="s">
        <v>364</v>
      </c>
      <c r="E100" s="257" t="s">
        <v>151</v>
      </c>
      <c r="F100" s="255">
        <f>IF(VLOOKUP(A100,Startlist!B:C,2,FALSE)=D100,"","ERINEV")</f>
      </c>
    </row>
    <row r="101" spans="1:6" ht="15">
      <c r="A101" s="256">
        <v>105</v>
      </c>
      <c r="B101" s="254" t="s">
        <v>435</v>
      </c>
      <c r="C101" s="254" t="s">
        <v>437</v>
      </c>
      <c r="D101" s="256" t="s">
        <v>356</v>
      </c>
      <c r="E101" s="257" t="s">
        <v>154</v>
      </c>
      <c r="F101" s="255">
        <f>IF(VLOOKUP(A101,Startlist!B:C,2,FALSE)=D101,"","ERINEV")</f>
      </c>
    </row>
    <row r="102" spans="1:6" ht="15">
      <c r="A102" s="256">
        <v>106</v>
      </c>
      <c r="B102" s="254" t="s">
        <v>435</v>
      </c>
      <c r="C102" s="254" t="s">
        <v>439</v>
      </c>
      <c r="D102" s="256" t="s">
        <v>364</v>
      </c>
      <c r="E102" s="257" t="s">
        <v>157</v>
      </c>
      <c r="F102" s="255">
        <f>IF(VLOOKUP(A102,Startlist!B:C,2,FALSE)=D102,"","ERINEV")</f>
      </c>
    </row>
    <row r="103" spans="1:6" ht="15">
      <c r="A103" s="256">
        <v>107</v>
      </c>
      <c r="B103" s="254" t="s">
        <v>435</v>
      </c>
      <c r="C103" s="254" t="s">
        <v>437</v>
      </c>
      <c r="D103" s="256" t="s">
        <v>356</v>
      </c>
      <c r="E103" s="257" t="s">
        <v>160</v>
      </c>
      <c r="F103" s="255">
        <f>IF(VLOOKUP(A103,Startlist!B:C,2,FALSE)=D103,"","ERINEV")</f>
      </c>
    </row>
    <row r="104" spans="1:6" ht="15">
      <c r="A104" s="256">
        <v>109</v>
      </c>
      <c r="B104" s="254" t="s">
        <v>435</v>
      </c>
      <c r="C104" s="254" t="s">
        <v>437</v>
      </c>
      <c r="D104" s="256" t="s">
        <v>356</v>
      </c>
      <c r="E104" s="257" t="s">
        <v>164</v>
      </c>
      <c r="F104" s="255">
        <f>IF(VLOOKUP(A104,Startlist!B:C,2,FALSE)=D104,"","ERINEV")</f>
      </c>
    </row>
    <row r="105" spans="1:6" ht="15">
      <c r="A105" s="256">
        <v>110</v>
      </c>
      <c r="B105" s="254" t="s">
        <v>435</v>
      </c>
      <c r="C105" s="254" t="s">
        <v>440</v>
      </c>
      <c r="D105" s="256" t="s">
        <v>309</v>
      </c>
      <c r="E105" s="257" t="s">
        <v>167</v>
      </c>
      <c r="F105" s="255">
        <f>IF(VLOOKUP(A105,Startlist!B:C,2,FALSE)=D105,"","ERINEV")</f>
      </c>
    </row>
    <row r="106" spans="1:6" ht="15">
      <c r="A106" s="256">
        <v>111</v>
      </c>
      <c r="B106" s="254" t="s">
        <v>435</v>
      </c>
      <c r="C106" s="254" t="s">
        <v>439</v>
      </c>
      <c r="D106" s="256" t="s">
        <v>364</v>
      </c>
      <c r="E106" s="257" t="s">
        <v>171</v>
      </c>
      <c r="F106" s="255">
        <f>IF(VLOOKUP(A106,Startlist!B:C,2,FALSE)=D106,"","ERINEV")</f>
      </c>
    </row>
    <row r="107" spans="1:6" ht="15">
      <c r="A107" s="256">
        <v>112</v>
      </c>
      <c r="B107" s="254" t="s">
        <v>435</v>
      </c>
      <c r="C107" s="254" t="s">
        <v>440</v>
      </c>
      <c r="D107" s="256" t="s">
        <v>309</v>
      </c>
      <c r="E107" s="257" t="s">
        <v>175</v>
      </c>
      <c r="F107" s="255">
        <f>IF(VLOOKUP(A107,Startlist!B:C,2,FALSE)=D107,"","ERINEV")</f>
      </c>
    </row>
    <row r="108" spans="1:6" ht="15">
      <c r="A108" s="256">
        <v>113</v>
      </c>
      <c r="B108" s="254" t="s">
        <v>435</v>
      </c>
      <c r="C108" s="254" t="s">
        <v>440</v>
      </c>
      <c r="D108" s="256" t="s">
        <v>309</v>
      </c>
      <c r="E108" s="257" t="s">
        <v>178</v>
      </c>
      <c r="F108" s="255">
        <f>IF(VLOOKUP(A108,Startlist!B:C,2,FALSE)=D108,"","ERINEV")</f>
      </c>
    </row>
    <row r="109" spans="1:6" ht="15">
      <c r="A109" s="256">
        <v>114</v>
      </c>
      <c r="B109" s="254" t="s">
        <v>435</v>
      </c>
      <c r="C109" s="254" t="s">
        <v>439</v>
      </c>
      <c r="D109" s="256" t="s">
        <v>364</v>
      </c>
      <c r="E109" s="257" t="s">
        <v>180</v>
      </c>
      <c r="F109" s="255">
        <f>IF(VLOOKUP(A109,Startlist!B:C,2,FALSE)=D109,"","ERINEV")</f>
      </c>
    </row>
    <row r="110" spans="1:6" ht="15">
      <c r="A110" s="256">
        <v>115</v>
      </c>
      <c r="B110" s="254" t="s">
        <v>435</v>
      </c>
      <c r="C110" s="254" t="s">
        <v>437</v>
      </c>
      <c r="D110" s="256" t="s">
        <v>356</v>
      </c>
      <c r="E110" s="257" t="s">
        <v>182</v>
      </c>
      <c r="F110" s="255">
        <f>IF(VLOOKUP(A110,Startlist!B:C,2,FALSE)=D110,"","ERINEV")</f>
      </c>
    </row>
    <row r="111" spans="1:6" ht="15">
      <c r="A111" s="256">
        <v>116</v>
      </c>
      <c r="B111" s="254" t="s">
        <v>435</v>
      </c>
      <c r="C111" s="254" t="s">
        <v>440</v>
      </c>
      <c r="D111" s="256" t="s">
        <v>309</v>
      </c>
      <c r="E111" s="257" t="s">
        <v>187</v>
      </c>
      <c r="F111" s="255">
        <f>IF(VLOOKUP(A111,Startlist!B:C,2,FALSE)=D111,"","ERINEV")</f>
      </c>
    </row>
    <row r="112" spans="1:6" ht="15">
      <c r="A112" s="256">
        <v>117</v>
      </c>
      <c r="B112" s="254" t="s">
        <v>435</v>
      </c>
      <c r="C112" s="254" t="s">
        <v>439</v>
      </c>
      <c r="D112" s="256" t="s">
        <v>364</v>
      </c>
      <c r="E112" s="257" t="s">
        <v>191</v>
      </c>
      <c r="F112" s="255">
        <f>IF(VLOOKUP(A112,Startlist!B:C,2,FALSE)=D112,"","ERINEV")</f>
      </c>
    </row>
    <row r="113" spans="1:6" ht="15">
      <c r="A113" s="256">
        <v>118</v>
      </c>
      <c r="B113" s="254" t="s">
        <v>435</v>
      </c>
      <c r="C113" s="254" t="s">
        <v>441</v>
      </c>
      <c r="D113" s="256" t="s">
        <v>311</v>
      </c>
      <c r="E113" s="257" t="s">
        <v>405</v>
      </c>
      <c r="F113" s="255">
        <f>IF(VLOOKUP(A113,Startlist!B:C,2,FALSE)=D113,"","ERINEV")</f>
      </c>
    </row>
    <row r="114" spans="1:6" ht="15">
      <c r="A114" s="256">
        <v>119</v>
      </c>
      <c r="B114" s="254" t="s">
        <v>435</v>
      </c>
      <c r="C114" s="254" t="s">
        <v>441</v>
      </c>
      <c r="D114" s="256" t="s">
        <v>311</v>
      </c>
      <c r="E114" s="257" t="s">
        <v>407</v>
      </c>
      <c r="F114" s="255">
        <f>IF(VLOOKUP(A114,Startlist!B:C,2,FALSE)=D114,"","ERINEV")</f>
      </c>
    </row>
    <row r="115" spans="1:6" ht="15">
      <c r="A115" s="256">
        <v>120</v>
      </c>
      <c r="B115" s="254" t="s">
        <v>435</v>
      </c>
      <c r="C115" s="254" t="s">
        <v>441</v>
      </c>
      <c r="D115" s="256" t="s">
        <v>311</v>
      </c>
      <c r="E115" s="257" t="s">
        <v>425</v>
      </c>
      <c r="F115" s="255">
        <f>IF(VLOOKUP(A115,Startlist!B:C,2,FALSE)=D115,"","ERINEV")</f>
      </c>
    </row>
    <row r="116" spans="1:6" ht="15">
      <c r="A116" s="256">
        <v>121</v>
      </c>
      <c r="B116" s="254" t="s">
        <v>435</v>
      </c>
      <c r="C116" s="254" t="s">
        <v>441</v>
      </c>
      <c r="D116" s="256" t="s">
        <v>311</v>
      </c>
      <c r="E116" s="257" t="s">
        <v>408</v>
      </c>
      <c r="F116" s="255">
        <f>IF(VLOOKUP(A116,Startlist!B:C,2,FALSE)=D116,"","ERINEV")</f>
      </c>
    </row>
    <row r="117" spans="1:6" ht="15">
      <c r="A117" s="256">
        <v>122</v>
      </c>
      <c r="B117" s="254" t="s">
        <v>435</v>
      </c>
      <c r="C117" s="254" t="s">
        <v>441</v>
      </c>
      <c r="D117" s="256" t="s">
        <v>311</v>
      </c>
      <c r="E117" s="257" t="s">
        <v>298</v>
      </c>
      <c r="F117" s="255">
        <f>IF(VLOOKUP(A117,Startlist!B:C,2,FALSE)=D117,"","ERINEV")</f>
      </c>
    </row>
    <row r="118" spans="1:6" ht="15">
      <c r="A118" s="256">
        <v>123</v>
      </c>
      <c r="B118" s="254" t="s">
        <v>435</v>
      </c>
      <c r="C118" s="254" t="s">
        <v>441</v>
      </c>
      <c r="D118" s="256" t="s">
        <v>311</v>
      </c>
      <c r="E118" s="257" t="s">
        <v>294</v>
      </c>
      <c r="F118" s="255">
        <f>IF(VLOOKUP(A118,Startlist!B:C,2,FALSE)=D118,"","ERINEV")</f>
      </c>
    </row>
    <row r="119" spans="1:6" ht="15">
      <c r="A119" s="256">
        <v>124</v>
      </c>
      <c r="B119" s="254" t="s">
        <v>435</v>
      </c>
      <c r="C119" s="254" t="s">
        <v>441</v>
      </c>
      <c r="D119" s="256" t="s">
        <v>311</v>
      </c>
      <c r="E119" s="257" t="s">
        <v>203</v>
      </c>
      <c r="F119" s="255">
        <f>IF(VLOOKUP(A119,Startlist!B:C,2,FALSE)=D119,"","ERINEV")</f>
      </c>
    </row>
    <row r="120" spans="1:6" ht="15">
      <c r="A120" s="256">
        <v>125</v>
      </c>
      <c r="B120" s="254" t="s">
        <v>435</v>
      </c>
      <c r="C120" s="254" t="s">
        <v>441</v>
      </c>
      <c r="D120" s="256" t="s">
        <v>311</v>
      </c>
      <c r="E120" s="257" t="s">
        <v>410</v>
      </c>
      <c r="F120" s="255">
        <f>IF(VLOOKUP(A120,Startlist!B:C,2,FALSE)=D120,"","ERINEV")</f>
      </c>
    </row>
    <row r="121" spans="1:6" ht="15">
      <c r="A121" s="256">
        <v>126</v>
      </c>
      <c r="B121" s="254" t="s">
        <v>435</v>
      </c>
      <c r="C121" s="254" t="s">
        <v>441</v>
      </c>
      <c r="D121" s="256" t="s">
        <v>311</v>
      </c>
      <c r="E121" s="257" t="s">
        <v>207</v>
      </c>
      <c r="F121" s="255">
        <f>IF(VLOOKUP(A121,Startlist!B:C,2,FALSE)=D121,"","ERINEV")</f>
      </c>
    </row>
    <row r="122" spans="1:6" ht="15">
      <c r="A122" s="256">
        <v>127</v>
      </c>
      <c r="B122" s="254" t="s">
        <v>435</v>
      </c>
      <c r="C122" s="254" t="s">
        <v>441</v>
      </c>
      <c r="D122" s="256" t="s">
        <v>311</v>
      </c>
      <c r="E122" s="257" t="s">
        <v>211</v>
      </c>
      <c r="F122" s="255">
        <f>IF(VLOOKUP(A122,Startlist!B:C,2,FALSE)=D122,"","ERINEV")</f>
      </c>
    </row>
    <row r="123" spans="1:6" ht="15">
      <c r="A123" s="256">
        <v>128</v>
      </c>
      <c r="B123" s="254" t="s">
        <v>435</v>
      </c>
      <c r="C123" s="254" t="s">
        <v>441</v>
      </c>
      <c r="D123" s="256" t="s">
        <v>311</v>
      </c>
      <c r="E123" s="257" t="s">
        <v>300</v>
      </c>
      <c r="F123" s="255">
        <f>IF(VLOOKUP(A123,Startlist!B:C,2,FALSE)=D123,"","ERINEV")</f>
      </c>
    </row>
    <row r="124" spans="1:6" ht="15">
      <c r="A124" s="256">
        <v>129</v>
      </c>
      <c r="B124" s="254" t="s">
        <v>435</v>
      </c>
      <c r="C124" s="254" t="s">
        <v>441</v>
      </c>
      <c r="D124" s="256" t="s">
        <v>311</v>
      </c>
      <c r="E124" s="257" t="s">
        <v>215</v>
      </c>
      <c r="F124" s="255">
        <f>IF(VLOOKUP(A124,Startlist!B:C,2,FALSE)=D124,"","ERINEV")</f>
      </c>
    </row>
    <row r="125" spans="1:6" ht="15">
      <c r="A125" s="256">
        <v>130</v>
      </c>
      <c r="B125" s="254" t="s">
        <v>435</v>
      </c>
      <c r="C125" s="254" t="s">
        <v>441</v>
      </c>
      <c r="D125" s="256" t="s">
        <v>311</v>
      </c>
      <c r="E125" s="257" t="s">
        <v>218</v>
      </c>
      <c r="F125" s="255">
        <f>IF(VLOOKUP(A125,Startlist!B:C,2,FALSE)=D125,"","ERINEV")</f>
      </c>
    </row>
    <row r="126" spans="1:6" ht="15">
      <c r="A126" s="256">
        <v>131</v>
      </c>
      <c r="B126" s="254" t="s">
        <v>435</v>
      </c>
      <c r="C126" s="254" t="s">
        <v>441</v>
      </c>
      <c r="D126" s="256" t="s">
        <v>311</v>
      </c>
      <c r="E126" s="257" t="s">
        <v>221</v>
      </c>
      <c r="F126" s="255">
        <f>IF(VLOOKUP(A126,Startlist!B:C,2,FALSE)=D126,"","ERINEV")</f>
      </c>
    </row>
    <row r="127" spans="1:6" ht="15">
      <c r="A127" s="256">
        <v>132</v>
      </c>
      <c r="B127" s="254" t="s">
        <v>435</v>
      </c>
      <c r="C127" s="254" t="s">
        <v>441</v>
      </c>
      <c r="D127" s="256" t="s">
        <v>311</v>
      </c>
      <c r="E127" s="257" t="s">
        <v>224</v>
      </c>
      <c r="F127" s="255">
        <f>IF(VLOOKUP(A127,Startlist!B:C,2,FALSE)=D127,"","ERINEV")</f>
      </c>
    </row>
    <row r="128" spans="1:6" ht="15">
      <c r="A128" s="256">
        <v>133</v>
      </c>
      <c r="B128" s="254" t="s">
        <v>435</v>
      </c>
      <c r="C128" s="254" t="s">
        <v>441</v>
      </c>
      <c r="D128" s="256" t="s">
        <v>311</v>
      </c>
      <c r="E128" s="257" t="s">
        <v>226</v>
      </c>
      <c r="F128" s="255">
        <f>IF(VLOOKUP(A128,Startlist!B:C,2,FALSE)=D128,"","ERINEV")</f>
      </c>
    </row>
    <row r="129" spans="1:6" ht="15">
      <c r="A129" s="256">
        <v>134</v>
      </c>
      <c r="B129" s="254" t="s">
        <v>435</v>
      </c>
      <c r="C129" s="254" t="s">
        <v>441</v>
      </c>
      <c r="D129" s="256" t="s">
        <v>311</v>
      </c>
      <c r="E129" s="257" t="s">
        <v>228</v>
      </c>
      <c r="F129" s="255">
        <f>IF(VLOOKUP(A129,Startlist!B:C,2,FALSE)=D129,"","ERINEV")</f>
      </c>
    </row>
    <row r="130" spans="1:6" ht="15">
      <c r="A130" s="256">
        <v>136</v>
      </c>
      <c r="B130" s="254" t="s">
        <v>435</v>
      </c>
      <c r="C130" s="254" t="s">
        <v>441</v>
      </c>
      <c r="D130" s="256" t="s">
        <v>311</v>
      </c>
      <c r="E130" s="257" t="s">
        <v>230</v>
      </c>
      <c r="F130" s="255">
        <f>IF(VLOOKUP(A130,Startlist!B:C,2,FALSE)=D130,"","ERINEV")</f>
      </c>
    </row>
    <row r="131" spans="1:6" ht="15">
      <c r="A131" s="256">
        <v>137</v>
      </c>
      <c r="B131" s="254" t="s">
        <v>435</v>
      </c>
      <c r="C131" s="254" t="s">
        <v>441</v>
      </c>
      <c r="D131" s="256" t="s">
        <v>311</v>
      </c>
      <c r="E131" s="257" t="s">
        <v>232</v>
      </c>
      <c r="F131" s="255">
        <f>IF(VLOOKUP(A131,Startlist!B:C,2,FALSE)=D131,"","ERINEV")</f>
      </c>
    </row>
  </sheetData>
  <sheetProtection/>
  <autoFilter ref="A1:E131"/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pane ySplit="9" topLeftCell="A10" activePane="bottomLeft" state="frozen"/>
      <selection pane="topLeft" activeCell="A2" sqref="A2"/>
      <selection pane="bottomLeft" activeCell="A9" sqref="A9"/>
    </sheetView>
  </sheetViews>
  <sheetFormatPr defaultColWidth="9.140625" defaultRowHeight="12.75"/>
  <cols>
    <col min="1" max="1" width="5.28125" style="80" customWidth="1"/>
    <col min="2" max="2" width="6.00390625" style="87" customWidth="1"/>
    <col min="3" max="3" width="9.140625" style="88" customWidth="1"/>
    <col min="4" max="4" width="23.00390625" style="75" customWidth="1"/>
    <col min="5" max="5" width="21.421875" style="75" customWidth="1"/>
    <col min="6" max="6" width="11.8515625" style="75" customWidth="1"/>
    <col min="7" max="7" width="33.421875" style="75" customWidth="1"/>
    <col min="8" max="8" width="24.421875" style="75" customWidth="1"/>
    <col min="9" max="16384" width="9.140625" style="75" customWidth="1"/>
  </cols>
  <sheetData>
    <row r="1" spans="1:9" ht="13.5" customHeight="1">
      <c r="A1" s="71"/>
      <c r="B1" s="72"/>
      <c r="C1" s="73"/>
      <c r="D1" s="74"/>
      <c r="E1" s="74"/>
      <c r="F1" s="93" t="str">
        <f>Startlist!$A1</f>
        <v>51. Saaremaa Rally 2018</v>
      </c>
      <c r="G1" s="74"/>
      <c r="H1" s="74"/>
      <c r="I1" s="74"/>
    </row>
    <row r="2" spans="1:9" ht="13.5" customHeight="1">
      <c r="A2" s="71"/>
      <c r="B2" s="72"/>
      <c r="C2" s="73"/>
      <c r="D2" s="74"/>
      <c r="E2" s="74"/>
      <c r="F2" s="93" t="str">
        <f>Startlist!$F2</f>
        <v>October 12-13, 2018</v>
      </c>
      <c r="G2" s="74"/>
      <c r="H2" s="179" t="s">
        <v>622</v>
      </c>
      <c r="I2" s="86" t="s">
        <v>3335</v>
      </c>
    </row>
    <row r="3" spans="1:9" ht="13.5" customHeight="1">
      <c r="A3" s="71"/>
      <c r="B3" s="72"/>
      <c r="C3" s="73"/>
      <c r="D3" s="74"/>
      <c r="E3" s="74"/>
      <c r="F3" s="93" t="str">
        <f>Startlist!$F3</f>
        <v>Saaremaa</v>
      </c>
      <c r="G3" s="74"/>
      <c r="H3" s="179" t="s">
        <v>623</v>
      </c>
      <c r="I3" s="86" t="s">
        <v>3334</v>
      </c>
    </row>
    <row r="4" spans="1:9" ht="13.5" customHeight="1">
      <c r="A4" s="76"/>
      <c r="B4" s="77"/>
      <c r="C4" s="73"/>
      <c r="D4" s="74"/>
      <c r="E4" s="94"/>
      <c r="F4" s="74"/>
      <c r="G4" s="94"/>
      <c r="H4" s="179" t="s">
        <v>624</v>
      </c>
      <c r="I4" s="86" t="s">
        <v>3333</v>
      </c>
    </row>
    <row r="5" spans="1:9" ht="13.5" customHeight="1">
      <c r="A5" s="78"/>
      <c r="B5" s="77"/>
      <c r="C5" s="73"/>
      <c r="D5" s="74"/>
      <c r="E5" s="94"/>
      <c r="F5" s="74"/>
      <c r="G5" s="94"/>
      <c r="H5" s="89" t="s">
        <v>428</v>
      </c>
      <c r="I5" s="86" t="s">
        <v>3332</v>
      </c>
    </row>
    <row r="6" spans="1:9" ht="13.5" customHeight="1">
      <c r="A6" s="79"/>
      <c r="B6" s="77"/>
      <c r="C6" s="73"/>
      <c r="D6" s="74"/>
      <c r="E6" s="94"/>
      <c r="F6" s="74"/>
      <c r="G6" s="94"/>
      <c r="H6" s="89" t="s">
        <v>420</v>
      </c>
      <c r="I6" s="86" t="s">
        <v>3331</v>
      </c>
    </row>
    <row r="7" spans="1:9" ht="13.5" customHeight="1">
      <c r="A7" s="79"/>
      <c r="B7" s="72"/>
      <c r="C7" s="73"/>
      <c r="D7" s="74"/>
      <c r="E7" s="74"/>
      <c r="F7" s="74"/>
      <c r="G7" s="74"/>
      <c r="H7" s="179" t="s">
        <v>621</v>
      </c>
      <c r="I7" s="86" t="s">
        <v>3330</v>
      </c>
    </row>
    <row r="8" spans="1:9" ht="13.5" customHeight="1">
      <c r="A8" s="79"/>
      <c r="B8" s="90" t="s">
        <v>234</v>
      </c>
      <c r="C8" s="91"/>
      <c r="D8" s="92"/>
      <c r="E8" s="269"/>
      <c r="F8" s="74"/>
      <c r="G8" s="74"/>
      <c r="H8" s="89" t="s">
        <v>421</v>
      </c>
      <c r="I8" s="86" t="s">
        <v>3329</v>
      </c>
    </row>
    <row r="9" spans="2:9" ht="12.75">
      <c r="B9" s="81" t="s">
        <v>318</v>
      </c>
      <c r="C9" s="82" t="s">
        <v>319</v>
      </c>
      <c r="D9" s="83" t="s">
        <v>320</v>
      </c>
      <c r="E9" s="84" t="s">
        <v>321</v>
      </c>
      <c r="F9" s="82" t="s">
        <v>322</v>
      </c>
      <c r="G9" s="83" t="s">
        <v>323</v>
      </c>
      <c r="H9" s="83" t="s">
        <v>324</v>
      </c>
      <c r="I9" s="85" t="s">
        <v>325</v>
      </c>
    </row>
    <row r="10" spans="1:11" ht="15" customHeight="1">
      <c r="A10" s="101" t="s">
        <v>485</v>
      </c>
      <c r="B10" s="102">
        <v>34</v>
      </c>
      <c r="C10" s="103" t="s">
        <v>358</v>
      </c>
      <c r="D10" s="104" t="s">
        <v>3490</v>
      </c>
      <c r="E10" s="104" t="s">
        <v>3491</v>
      </c>
      <c r="F10" s="103" t="s">
        <v>365</v>
      </c>
      <c r="G10" s="104" t="s">
        <v>3488</v>
      </c>
      <c r="H10" s="104" t="s">
        <v>368</v>
      </c>
      <c r="I10" s="105" t="s">
        <v>3208</v>
      </c>
      <c r="J10" s="282"/>
      <c r="K10" s="283"/>
    </row>
    <row r="11" spans="1:11" ht="15" customHeight="1">
      <c r="A11" s="101" t="s">
        <v>486</v>
      </c>
      <c r="B11" s="102">
        <v>26</v>
      </c>
      <c r="C11" s="103" t="s">
        <v>356</v>
      </c>
      <c r="D11" s="104" t="s">
        <v>396</v>
      </c>
      <c r="E11" s="104" t="s">
        <v>397</v>
      </c>
      <c r="F11" s="103" t="s">
        <v>366</v>
      </c>
      <c r="G11" s="104" t="s">
        <v>367</v>
      </c>
      <c r="H11" s="104" t="s">
        <v>378</v>
      </c>
      <c r="I11" s="105" t="s">
        <v>3209</v>
      </c>
      <c r="J11" s="282"/>
      <c r="K11" s="283"/>
    </row>
    <row r="12" spans="1:11" ht="15" customHeight="1">
      <c r="A12" s="101" t="s">
        <v>487</v>
      </c>
      <c r="B12" s="102">
        <v>24</v>
      </c>
      <c r="C12" s="103" t="s">
        <v>356</v>
      </c>
      <c r="D12" s="104" t="s">
        <v>376</v>
      </c>
      <c r="E12" s="104" t="s">
        <v>241</v>
      </c>
      <c r="F12" s="103" t="s">
        <v>366</v>
      </c>
      <c r="G12" s="104" t="s">
        <v>377</v>
      </c>
      <c r="H12" s="104" t="s">
        <v>378</v>
      </c>
      <c r="I12" s="105" t="s">
        <v>3210</v>
      </c>
      <c r="J12" s="282"/>
      <c r="K12" s="283"/>
    </row>
    <row r="13" spans="1:11" ht="15" customHeight="1">
      <c r="A13" s="101" t="s">
        <v>488</v>
      </c>
      <c r="B13" s="102">
        <v>30</v>
      </c>
      <c r="C13" s="103" t="s">
        <v>355</v>
      </c>
      <c r="D13" s="104" t="s">
        <v>374</v>
      </c>
      <c r="E13" s="104" t="s">
        <v>375</v>
      </c>
      <c r="F13" s="103" t="s">
        <v>366</v>
      </c>
      <c r="G13" s="104" t="s">
        <v>367</v>
      </c>
      <c r="H13" s="104" t="s">
        <v>464</v>
      </c>
      <c r="I13" s="105" t="s">
        <v>3211</v>
      </c>
      <c r="J13" s="282"/>
      <c r="K13" s="283"/>
    </row>
    <row r="14" spans="1:11" ht="15" customHeight="1">
      <c r="A14" s="101" t="s">
        <v>489</v>
      </c>
      <c r="B14" s="102">
        <v>29</v>
      </c>
      <c r="C14" s="103" t="s">
        <v>355</v>
      </c>
      <c r="D14" s="104" t="s">
        <v>3480</v>
      </c>
      <c r="E14" s="104" t="s">
        <v>3481</v>
      </c>
      <c r="F14" s="103" t="s">
        <v>366</v>
      </c>
      <c r="G14" s="104" t="s">
        <v>370</v>
      </c>
      <c r="H14" s="104" t="s">
        <v>371</v>
      </c>
      <c r="I14" s="105" t="s">
        <v>3212</v>
      </c>
      <c r="J14" s="282"/>
      <c r="K14" s="283"/>
    </row>
    <row r="15" spans="1:11" ht="15" customHeight="1">
      <c r="A15" s="101" t="s">
        <v>490</v>
      </c>
      <c r="B15" s="102">
        <v>12</v>
      </c>
      <c r="C15" s="103" t="s">
        <v>358</v>
      </c>
      <c r="D15" s="104" t="s">
        <v>255</v>
      </c>
      <c r="E15" s="104" t="s">
        <v>256</v>
      </c>
      <c r="F15" s="103" t="s">
        <v>366</v>
      </c>
      <c r="G15" s="104" t="s">
        <v>369</v>
      </c>
      <c r="H15" s="104" t="s">
        <v>373</v>
      </c>
      <c r="I15" s="105" t="s">
        <v>3213</v>
      </c>
      <c r="J15" s="282"/>
      <c r="K15" s="283"/>
    </row>
    <row r="16" spans="1:11" ht="15" customHeight="1">
      <c r="A16" s="101" t="s">
        <v>491</v>
      </c>
      <c r="B16" s="102">
        <v>25</v>
      </c>
      <c r="C16" s="103" t="s">
        <v>356</v>
      </c>
      <c r="D16" s="104" t="s">
        <v>379</v>
      </c>
      <c r="E16" s="104" t="s">
        <v>380</v>
      </c>
      <c r="F16" s="103" t="s">
        <v>366</v>
      </c>
      <c r="G16" s="104" t="s">
        <v>377</v>
      </c>
      <c r="H16" s="104" t="s">
        <v>378</v>
      </c>
      <c r="I16" s="105" t="s">
        <v>3214</v>
      </c>
      <c r="J16" s="282"/>
      <c r="K16" s="283"/>
    </row>
    <row r="17" spans="1:11" ht="15" customHeight="1">
      <c r="A17" s="101" t="s">
        <v>492</v>
      </c>
      <c r="B17" s="102">
        <v>11</v>
      </c>
      <c r="C17" s="103" t="s">
        <v>358</v>
      </c>
      <c r="D17" s="104" t="s">
        <v>252</v>
      </c>
      <c r="E17" s="104" t="s">
        <v>253</v>
      </c>
      <c r="F17" s="103" t="s">
        <v>398</v>
      </c>
      <c r="G17" s="104" t="s">
        <v>254</v>
      </c>
      <c r="H17" s="104" t="s">
        <v>431</v>
      </c>
      <c r="I17" s="105" t="s">
        <v>3215</v>
      </c>
      <c r="J17" s="282"/>
      <c r="K17" s="283"/>
    </row>
    <row r="18" spans="1:11" ht="15" customHeight="1">
      <c r="A18" s="101" t="s">
        <v>493</v>
      </c>
      <c r="B18" s="102">
        <v>8</v>
      </c>
      <c r="C18" s="103" t="s">
        <v>361</v>
      </c>
      <c r="D18" s="104" t="s">
        <v>426</v>
      </c>
      <c r="E18" s="104" t="s">
        <v>467</v>
      </c>
      <c r="F18" s="103" t="s">
        <v>366</v>
      </c>
      <c r="G18" s="104" t="s">
        <v>367</v>
      </c>
      <c r="H18" s="104" t="s">
        <v>308</v>
      </c>
      <c r="I18" s="105" t="s">
        <v>3216</v>
      </c>
      <c r="J18" s="282"/>
      <c r="K18" s="283"/>
    </row>
    <row r="19" spans="1:11" ht="15" customHeight="1">
      <c r="A19" s="101" t="s">
        <v>496</v>
      </c>
      <c r="B19" s="102">
        <v>3</v>
      </c>
      <c r="C19" s="103" t="s">
        <v>358</v>
      </c>
      <c r="D19" s="104" t="s">
        <v>455</v>
      </c>
      <c r="E19" s="104" t="s">
        <v>456</v>
      </c>
      <c r="F19" s="103" t="s">
        <v>366</v>
      </c>
      <c r="G19" s="104" t="s">
        <v>258</v>
      </c>
      <c r="H19" s="104" t="s">
        <v>457</v>
      </c>
      <c r="I19" s="105" t="s">
        <v>3217</v>
      </c>
      <c r="J19" s="282"/>
      <c r="K19" s="283"/>
    </row>
    <row r="20" spans="1:11" ht="15" customHeight="1">
      <c r="A20" s="101" t="s">
        <v>497</v>
      </c>
      <c r="B20" s="102">
        <v>5</v>
      </c>
      <c r="C20" s="103" t="s">
        <v>358</v>
      </c>
      <c r="D20" s="104" t="s">
        <v>460</v>
      </c>
      <c r="E20" s="104" t="s">
        <v>461</v>
      </c>
      <c r="F20" s="103" t="s">
        <v>365</v>
      </c>
      <c r="G20" s="104" t="s">
        <v>462</v>
      </c>
      <c r="H20" s="104" t="s">
        <v>457</v>
      </c>
      <c r="I20" s="105" t="s">
        <v>3218</v>
      </c>
      <c r="J20" s="282"/>
      <c r="K20" s="283"/>
    </row>
    <row r="21" spans="1:11" ht="15" customHeight="1">
      <c r="A21" s="101" t="s">
        <v>498</v>
      </c>
      <c r="B21" s="102">
        <v>2</v>
      </c>
      <c r="C21" s="103" t="s">
        <v>361</v>
      </c>
      <c r="D21" s="104" t="s">
        <v>449</v>
      </c>
      <c r="E21" s="104" t="s">
        <v>450</v>
      </c>
      <c r="F21" s="103" t="s">
        <v>451</v>
      </c>
      <c r="G21" s="104" t="s">
        <v>452</v>
      </c>
      <c r="H21" s="104" t="s">
        <v>453</v>
      </c>
      <c r="I21" s="105" t="s">
        <v>3219</v>
      </c>
      <c r="J21" s="282"/>
      <c r="K21" s="283"/>
    </row>
    <row r="22" spans="1:11" ht="15" customHeight="1">
      <c r="A22" s="101" t="s">
        <v>499</v>
      </c>
      <c r="B22" s="102">
        <v>4</v>
      </c>
      <c r="C22" s="103" t="s">
        <v>361</v>
      </c>
      <c r="D22" s="104" t="s">
        <v>430</v>
      </c>
      <c r="E22" s="104" t="s">
        <v>427</v>
      </c>
      <c r="F22" s="103" t="s">
        <v>366</v>
      </c>
      <c r="G22" s="104" t="s">
        <v>367</v>
      </c>
      <c r="H22" s="104" t="s">
        <v>308</v>
      </c>
      <c r="I22" s="105" t="s">
        <v>3220</v>
      </c>
      <c r="J22" s="282"/>
      <c r="K22" s="283"/>
    </row>
    <row r="23" spans="1:11" ht="15" customHeight="1">
      <c r="A23" s="101" t="s">
        <v>500</v>
      </c>
      <c r="B23" s="102">
        <v>9</v>
      </c>
      <c r="C23" s="103" t="s">
        <v>358</v>
      </c>
      <c r="D23" s="104" t="s">
        <v>414</v>
      </c>
      <c r="E23" s="104" t="s">
        <v>469</v>
      </c>
      <c r="F23" s="103" t="s">
        <v>366</v>
      </c>
      <c r="G23" s="104" t="s">
        <v>470</v>
      </c>
      <c r="H23" s="104" t="s">
        <v>431</v>
      </c>
      <c r="I23" s="105" t="s">
        <v>3221</v>
      </c>
      <c r="J23" s="282"/>
      <c r="K23" s="283"/>
    </row>
    <row r="24" spans="1:11" ht="15" customHeight="1">
      <c r="A24" s="101" t="s">
        <v>501</v>
      </c>
      <c r="B24" s="102">
        <v>1</v>
      </c>
      <c r="C24" s="103" t="s">
        <v>361</v>
      </c>
      <c r="D24" s="104" t="s">
        <v>304</v>
      </c>
      <c r="E24" s="104" t="s">
        <v>305</v>
      </c>
      <c r="F24" s="103" t="s">
        <v>366</v>
      </c>
      <c r="G24" s="104" t="s">
        <v>390</v>
      </c>
      <c r="H24" s="104" t="s">
        <v>306</v>
      </c>
      <c r="I24" s="105" t="s">
        <v>3222</v>
      </c>
      <c r="J24" s="282"/>
      <c r="K24" s="283"/>
    </row>
    <row r="25" spans="1:11" ht="15" customHeight="1">
      <c r="A25" s="101" t="s">
        <v>502</v>
      </c>
      <c r="B25" s="102">
        <v>7</v>
      </c>
      <c r="C25" s="103" t="s">
        <v>361</v>
      </c>
      <c r="D25" s="104" t="s">
        <v>249</v>
      </c>
      <c r="E25" s="104" t="s">
        <v>250</v>
      </c>
      <c r="F25" s="103" t="s">
        <v>366</v>
      </c>
      <c r="G25" s="104" t="s">
        <v>372</v>
      </c>
      <c r="H25" s="104" t="s">
        <v>308</v>
      </c>
      <c r="I25" s="105" t="s">
        <v>3223</v>
      </c>
      <c r="J25" s="282"/>
      <c r="K25" s="283"/>
    </row>
    <row r="26" spans="1:11" ht="15" customHeight="1">
      <c r="A26" s="101" t="s">
        <v>503</v>
      </c>
      <c r="B26" s="102">
        <v>15</v>
      </c>
      <c r="C26" s="103" t="s">
        <v>358</v>
      </c>
      <c r="D26" s="104" t="s">
        <v>264</v>
      </c>
      <c r="E26" s="104" t="s">
        <v>265</v>
      </c>
      <c r="F26" s="103" t="s">
        <v>398</v>
      </c>
      <c r="G26" s="104" t="s">
        <v>484</v>
      </c>
      <c r="H26" s="104" t="s">
        <v>373</v>
      </c>
      <c r="I26" s="105" t="s">
        <v>3224</v>
      </c>
      <c r="J26" s="282"/>
      <c r="K26" s="283"/>
    </row>
    <row r="27" spans="1:11" ht="15" customHeight="1">
      <c r="A27" s="101" t="s">
        <v>504</v>
      </c>
      <c r="B27" s="102">
        <v>32</v>
      </c>
      <c r="C27" s="103" t="s">
        <v>361</v>
      </c>
      <c r="D27" s="104" t="s">
        <v>261</v>
      </c>
      <c r="E27" s="104" t="s">
        <v>262</v>
      </c>
      <c r="F27" s="103" t="s">
        <v>366</v>
      </c>
      <c r="G27" s="104" t="s">
        <v>372</v>
      </c>
      <c r="H27" s="104" t="s">
        <v>263</v>
      </c>
      <c r="I27" s="105" t="s">
        <v>3225</v>
      </c>
      <c r="J27" s="282"/>
      <c r="K27" s="283"/>
    </row>
    <row r="28" spans="1:11" ht="15" customHeight="1">
      <c r="A28" s="101" t="s">
        <v>505</v>
      </c>
      <c r="B28" s="102">
        <v>18</v>
      </c>
      <c r="C28" s="265" t="s">
        <v>354</v>
      </c>
      <c r="D28" s="104" t="s">
        <v>257</v>
      </c>
      <c r="E28" s="104" t="s">
        <v>415</v>
      </c>
      <c r="F28" s="103" t="s">
        <v>366</v>
      </c>
      <c r="G28" s="104" t="s">
        <v>258</v>
      </c>
      <c r="H28" s="104" t="s">
        <v>419</v>
      </c>
      <c r="I28" s="105" t="s">
        <v>3226</v>
      </c>
      <c r="J28" s="282"/>
      <c r="K28" s="283"/>
    </row>
    <row r="29" spans="1:11" ht="15" customHeight="1">
      <c r="A29" s="101" t="s">
        <v>506</v>
      </c>
      <c r="B29" s="102">
        <v>17</v>
      </c>
      <c r="C29" s="265" t="s">
        <v>354</v>
      </c>
      <c r="D29" s="104" t="s">
        <v>389</v>
      </c>
      <c r="E29" s="104" t="s">
        <v>278</v>
      </c>
      <c r="F29" s="103" t="s">
        <v>366</v>
      </c>
      <c r="G29" s="104" t="s">
        <v>390</v>
      </c>
      <c r="H29" s="104" t="s">
        <v>419</v>
      </c>
      <c r="I29" s="105" t="s">
        <v>3227</v>
      </c>
      <c r="J29" s="282"/>
      <c r="K29" s="283"/>
    </row>
    <row r="30" spans="1:9" ht="15" customHeight="1">
      <c r="A30" s="101" t="s">
        <v>507</v>
      </c>
      <c r="B30" s="102">
        <v>20</v>
      </c>
      <c r="C30" s="265" t="s">
        <v>354</v>
      </c>
      <c r="D30" s="104" t="s">
        <v>387</v>
      </c>
      <c r="E30" s="104" t="s">
        <v>388</v>
      </c>
      <c r="F30" s="103" t="s">
        <v>366</v>
      </c>
      <c r="G30" s="104" t="s">
        <v>390</v>
      </c>
      <c r="H30" s="104" t="s">
        <v>418</v>
      </c>
      <c r="I30" s="105" t="s">
        <v>3228</v>
      </c>
    </row>
    <row r="31" spans="1:9" ht="15" customHeight="1">
      <c r="A31" s="101" t="s">
        <v>508</v>
      </c>
      <c r="B31" s="102">
        <v>21</v>
      </c>
      <c r="C31" s="265" t="s">
        <v>354</v>
      </c>
      <c r="D31" s="104" t="s">
        <v>412</v>
      </c>
      <c r="E31" s="104" t="s">
        <v>413</v>
      </c>
      <c r="F31" s="103" t="s">
        <v>366</v>
      </c>
      <c r="G31" s="104" t="s">
        <v>307</v>
      </c>
      <c r="H31" s="104" t="s">
        <v>419</v>
      </c>
      <c r="I31" s="105" t="s">
        <v>3229</v>
      </c>
    </row>
    <row r="32" spans="1:9" ht="15" customHeight="1">
      <c r="A32" s="101" t="s">
        <v>509</v>
      </c>
      <c r="B32" s="102">
        <v>91</v>
      </c>
      <c r="C32" s="103" t="s">
        <v>356</v>
      </c>
      <c r="D32" s="104" t="s">
        <v>114</v>
      </c>
      <c r="E32" s="104" t="s">
        <v>115</v>
      </c>
      <c r="F32" s="103" t="s">
        <v>3535</v>
      </c>
      <c r="G32" s="104" t="s">
        <v>116</v>
      </c>
      <c r="H32" s="104" t="s">
        <v>378</v>
      </c>
      <c r="I32" s="105" t="s">
        <v>3230</v>
      </c>
    </row>
    <row r="33" spans="1:9" ht="15" customHeight="1">
      <c r="A33" s="101" t="s">
        <v>510</v>
      </c>
      <c r="B33" s="102">
        <v>23</v>
      </c>
      <c r="C33" s="103" t="s">
        <v>356</v>
      </c>
      <c r="D33" s="104" t="s">
        <v>266</v>
      </c>
      <c r="E33" s="104" t="s">
        <v>246</v>
      </c>
      <c r="F33" s="103" t="s">
        <v>366</v>
      </c>
      <c r="G33" s="104" t="s">
        <v>381</v>
      </c>
      <c r="H33" s="104" t="s">
        <v>378</v>
      </c>
      <c r="I33" s="105" t="s">
        <v>3231</v>
      </c>
    </row>
    <row r="34" spans="1:9" ht="15" customHeight="1">
      <c r="A34" s="101" t="s">
        <v>511</v>
      </c>
      <c r="B34" s="102">
        <v>31</v>
      </c>
      <c r="C34" s="103" t="s">
        <v>358</v>
      </c>
      <c r="D34" s="104" t="s">
        <v>239</v>
      </c>
      <c r="E34" s="104" t="s">
        <v>240</v>
      </c>
      <c r="F34" s="103" t="s">
        <v>366</v>
      </c>
      <c r="G34" s="104" t="s">
        <v>377</v>
      </c>
      <c r="H34" s="104" t="s">
        <v>373</v>
      </c>
      <c r="I34" s="105" t="s">
        <v>3232</v>
      </c>
    </row>
    <row r="35" spans="1:9" ht="15" customHeight="1">
      <c r="A35" s="101" t="s">
        <v>512</v>
      </c>
      <c r="B35" s="102">
        <v>36</v>
      </c>
      <c r="C35" s="103" t="s">
        <v>355</v>
      </c>
      <c r="D35" s="104" t="s">
        <v>3494</v>
      </c>
      <c r="E35" s="104" t="s">
        <v>3495</v>
      </c>
      <c r="F35" s="103" t="s">
        <v>365</v>
      </c>
      <c r="G35" s="104" t="s">
        <v>3496</v>
      </c>
      <c r="H35" s="104" t="s">
        <v>3497</v>
      </c>
      <c r="I35" s="105" t="s">
        <v>3233</v>
      </c>
    </row>
    <row r="36" spans="1:9" ht="15" customHeight="1">
      <c r="A36" s="101" t="s">
        <v>513</v>
      </c>
      <c r="B36" s="102">
        <v>19</v>
      </c>
      <c r="C36" s="103" t="s">
        <v>364</v>
      </c>
      <c r="D36" s="104" t="s">
        <v>267</v>
      </c>
      <c r="E36" s="104" t="s">
        <v>424</v>
      </c>
      <c r="F36" s="103" t="s">
        <v>366</v>
      </c>
      <c r="G36" s="104" t="s">
        <v>268</v>
      </c>
      <c r="H36" s="104" t="s">
        <v>416</v>
      </c>
      <c r="I36" s="105" t="s">
        <v>3234</v>
      </c>
    </row>
    <row r="37" spans="1:9" ht="15" customHeight="1">
      <c r="A37" s="101" t="s">
        <v>514</v>
      </c>
      <c r="B37" s="102">
        <v>60</v>
      </c>
      <c r="C37" s="103" t="s">
        <v>364</v>
      </c>
      <c r="D37" s="104" t="s">
        <v>9</v>
      </c>
      <c r="E37" s="104" t="s">
        <v>10</v>
      </c>
      <c r="F37" s="103" t="s">
        <v>365</v>
      </c>
      <c r="G37" s="104" t="s">
        <v>11</v>
      </c>
      <c r="H37" s="104" t="s">
        <v>12</v>
      </c>
      <c r="I37" s="105" t="s">
        <v>3235</v>
      </c>
    </row>
    <row r="38" spans="1:9" ht="15" customHeight="1">
      <c r="A38" s="101" t="s">
        <v>515</v>
      </c>
      <c r="B38" s="102">
        <v>35</v>
      </c>
      <c r="C38" s="103" t="s">
        <v>355</v>
      </c>
      <c r="D38" s="104" t="s">
        <v>238</v>
      </c>
      <c r="E38" s="104" t="s">
        <v>260</v>
      </c>
      <c r="F38" s="103" t="s">
        <v>404</v>
      </c>
      <c r="G38" s="104" t="s">
        <v>518</v>
      </c>
      <c r="H38" s="104" t="s">
        <v>371</v>
      </c>
      <c r="I38" s="105" t="s">
        <v>3236</v>
      </c>
    </row>
    <row r="39" spans="1:9" ht="15" customHeight="1">
      <c r="A39" s="101" t="s">
        <v>516</v>
      </c>
      <c r="B39" s="102">
        <v>10</v>
      </c>
      <c r="C39" s="103" t="s">
        <v>355</v>
      </c>
      <c r="D39" s="104" t="s">
        <v>494</v>
      </c>
      <c r="E39" s="104" t="s">
        <v>495</v>
      </c>
      <c r="F39" s="103" t="s">
        <v>404</v>
      </c>
      <c r="G39" s="104" t="s">
        <v>472</v>
      </c>
      <c r="H39" s="104" t="s">
        <v>368</v>
      </c>
      <c r="I39" s="105" t="s">
        <v>3237</v>
      </c>
    </row>
    <row r="40" spans="1:9" ht="15" customHeight="1">
      <c r="A40" s="101" t="s">
        <v>517</v>
      </c>
      <c r="B40" s="102">
        <v>44</v>
      </c>
      <c r="C40" s="103" t="s">
        <v>355</v>
      </c>
      <c r="D40" s="104" t="s">
        <v>3520</v>
      </c>
      <c r="E40" s="104" t="s">
        <v>3521</v>
      </c>
      <c r="F40" s="103" t="s">
        <v>366</v>
      </c>
      <c r="G40" s="104" t="s">
        <v>381</v>
      </c>
      <c r="H40" s="104" t="s">
        <v>464</v>
      </c>
      <c r="I40" s="105" t="s">
        <v>3238</v>
      </c>
    </row>
    <row r="41" spans="1:9" ht="15" customHeight="1">
      <c r="A41" s="101" t="s">
        <v>519</v>
      </c>
      <c r="B41" s="102">
        <v>43</v>
      </c>
      <c r="C41" s="103" t="s">
        <v>356</v>
      </c>
      <c r="D41" s="104" t="s">
        <v>3517</v>
      </c>
      <c r="E41" s="104" t="s">
        <v>3518</v>
      </c>
      <c r="F41" s="103" t="s">
        <v>366</v>
      </c>
      <c r="G41" s="104" t="s">
        <v>281</v>
      </c>
      <c r="H41" s="104" t="s">
        <v>378</v>
      </c>
      <c r="I41" s="105" t="s">
        <v>3239</v>
      </c>
    </row>
    <row r="42" spans="1:9" ht="15" customHeight="1">
      <c r="A42" s="101" t="s">
        <v>520</v>
      </c>
      <c r="B42" s="102">
        <v>73</v>
      </c>
      <c r="C42" s="103" t="s">
        <v>356</v>
      </c>
      <c r="D42" s="104" t="s">
        <v>52</v>
      </c>
      <c r="E42" s="104" t="s">
        <v>53</v>
      </c>
      <c r="F42" s="103" t="s">
        <v>366</v>
      </c>
      <c r="G42" s="104" t="s">
        <v>369</v>
      </c>
      <c r="H42" s="104" t="s">
        <v>378</v>
      </c>
      <c r="I42" s="105" t="s">
        <v>3240</v>
      </c>
    </row>
    <row r="43" spans="1:9" ht="15" customHeight="1">
      <c r="A43" s="101" t="s">
        <v>521</v>
      </c>
      <c r="B43" s="102">
        <v>28</v>
      </c>
      <c r="C43" s="103" t="s">
        <v>357</v>
      </c>
      <c r="D43" s="104" t="s">
        <v>382</v>
      </c>
      <c r="E43" s="104" t="s">
        <v>383</v>
      </c>
      <c r="F43" s="103" t="s">
        <v>366</v>
      </c>
      <c r="G43" s="104" t="s">
        <v>251</v>
      </c>
      <c r="H43" s="104" t="s">
        <v>384</v>
      </c>
      <c r="I43" s="105" t="s">
        <v>3241</v>
      </c>
    </row>
    <row r="44" spans="1:9" ht="15" customHeight="1">
      <c r="A44" s="101" t="s">
        <v>522</v>
      </c>
      <c r="B44" s="102">
        <v>86</v>
      </c>
      <c r="C44" s="103" t="s">
        <v>356</v>
      </c>
      <c r="D44" s="104" t="s">
        <v>98</v>
      </c>
      <c r="E44" s="104" t="s">
        <v>99</v>
      </c>
      <c r="F44" s="103" t="s">
        <v>366</v>
      </c>
      <c r="G44" s="104" t="s">
        <v>268</v>
      </c>
      <c r="H44" s="104" t="s">
        <v>378</v>
      </c>
      <c r="I44" s="105" t="s">
        <v>3242</v>
      </c>
    </row>
    <row r="45" spans="1:9" ht="15" customHeight="1">
      <c r="A45" s="101" t="s">
        <v>523</v>
      </c>
      <c r="B45" s="102">
        <v>42</v>
      </c>
      <c r="C45" s="103" t="s">
        <v>356</v>
      </c>
      <c r="D45" s="104" t="s">
        <v>3512</v>
      </c>
      <c r="E45" s="104" t="s">
        <v>3513</v>
      </c>
      <c r="F45" s="103" t="s">
        <v>365</v>
      </c>
      <c r="G45" s="104" t="s">
        <v>3514</v>
      </c>
      <c r="H45" s="104" t="s">
        <v>3515</v>
      </c>
      <c r="I45" s="105" t="s">
        <v>3243</v>
      </c>
    </row>
    <row r="46" spans="1:9" ht="15" customHeight="1">
      <c r="A46" s="101" t="s">
        <v>524</v>
      </c>
      <c r="B46" s="102">
        <v>45</v>
      </c>
      <c r="C46" s="103" t="s">
        <v>355</v>
      </c>
      <c r="D46" s="104" t="s">
        <v>3523</v>
      </c>
      <c r="E46" s="104" t="s">
        <v>3524</v>
      </c>
      <c r="F46" s="103" t="s">
        <v>365</v>
      </c>
      <c r="G46" s="104" t="s">
        <v>3525</v>
      </c>
      <c r="H46" s="104" t="s">
        <v>464</v>
      </c>
      <c r="I46" s="105" t="s">
        <v>3244</v>
      </c>
    </row>
    <row r="47" spans="1:9" ht="15" customHeight="1">
      <c r="A47" s="101" t="s">
        <v>525</v>
      </c>
      <c r="B47" s="102">
        <v>41</v>
      </c>
      <c r="C47" s="103" t="s">
        <v>357</v>
      </c>
      <c r="D47" s="104" t="s">
        <v>3508</v>
      </c>
      <c r="E47" s="104" t="s">
        <v>3509</v>
      </c>
      <c r="F47" s="103" t="s">
        <v>365</v>
      </c>
      <c r="G47" s="104" t="s">
        <v>3510</v>
      </c>
      <c r="H47" s="104" t="s">
        <v>384</v>
      </c>
      <c r="I47" s="105" t="s">
        <v>3245</v>
      </c>
    </row>
    <row r="48" spans="1:9" ht="15" customHeight="1">
      <c r="A48" s="101" t="s">
        <v>526</v>
      </c>
      <c r="B48" s="102">
        <v>39</v>
      </c>
      <c r="C48" s="103" t="s">
        <v>364</v>
      </c>
      <c r="D48" s="104" t="s">
        <v>3504</v>
      </c>
      <c r="E48" s="104" t="s">
        <v>3505</v>
      </c>
      <c r="F48" s="103" t="s">
        <v>366</v>
      </c>
      <c r="G48" s="104" t="s">
        <v>259</v>
      </c>
      <c r="H48" s="104" t="s">
        <v>393</v>
      </c>
      <c r="I48" s="105" t="s">
        <v>3246</v>
      </c>
    </row>
    <row r="49" spans="1:9" ht="15" customHeight="1">
      <c r="A49" s="101" t="s">
        <v>527</v>
      </c>
      <c r="B49" s="102">
        <v>47</v>
      </c>
      <c r="C49" s="103" t="s">
        <v>361</v>
      </c>
      <c r="D49" s="104" t="s">
        <v>269</v>
      </c>
      <c r="E49" s="104" t="s">
        <v>270</v>
      </c>
      <c r="F49" s="103" t="s">
        <v>366</v>
      </c>
      <c r="G49" s="104" t="s">
        <v>251</v>
      </c>
      <c r="H49" s="104" t="s">
        <v>395</v>
      </c>
      <c r="I49" s="105" t="s">
        <v>3247</v>
      </c>
    </row>
    <row r="50" spans="1:9" ht="15" customHeight="1">
      <c r="A50" s="101" t="s">
        <v>528</v>
      </c>
      <c r="B50" s="102">
        <v>55</v>
      </c>
      <c r="C50" s="103" t="s">
        <v>356</v>
      </c>
      <c r="D50" s="104" t="s">
        <v>279</v>
      </c>
      <c r="E50" s="104" t="s">
        <v>280</v>
      </c>
      <c r="F50" s="103" t="s">
        <v>366</v>
      </c>
      <c r="G50" s="104" t="s">
        <v>281</v>
      </c>
      <c r="H50" s="104" t="s">
        <v>378</v>
      </c>
      <c r="I50" s="105" t="s">
        <v>3248</v>
      </c>
    </row>
    <row r="51" spans="1:9" ht="15" customHeight="1">
      <c r="A51" s="101" t="s">
        <v>529</v>
      </c>
      <c r="B51" s="102">
        <v>33</v>
      </c>
      <c r="C51" s="103" t="s">
        <v>355</v>
      </c>
      <c r="D51" s="104" t="s">
        <v>3486</v>
      </c>
      <c r="E51" s="104" t="s">
        <v>3487</v>
      </c>
      <c r="F51" s="103" t="s">
        <v>365</v>
      </c>
      <c r="G51" s="104" t="s">
        <v>3488</v>
      </c>
      <c r="H51" s="104" t="s">
        <v>368</v>
      </c>
      <c r="I51" s="105" t="s">
        <v>3249</v>
      </c>
    </row>
    <row r="52" spans="1:9" ht="15" customHeight="1">
      <c r="A52" s="101" t="s">
        <v>530</v>
      </c>
      <c r="B52" s="102">
        <v>59</v>
      </c>
      <c r="C52" s="103" t="s">
        <v>309</v>
      </c>
      <c r="D52" s="104" t="s">
        <v>4</v>
      </c>
      <c r="E52" s="104" t="s">
        <v>5</v>
      </c>
      <c r="F52" s="103" t="s">
        <v>365</v>
      </c>
      <c r="G52" s="104" t="s">
        <v>6</v>
      </c>
      <c r="H52" s="104" t="s">
        <v>7</v>
      </c>
      <c r="I52" s="105" t="s">
        <v>3250</v>
      </c>
    </row>
    <row r="53" spans="1:9" ht="15" customHeight="1">
      <c r="A53" s="101" t="s">
        <v>531</v>
      </c>
      <c r="B53" s="102">
        <v>100</v>
      </c>
      <c r="C53" s="103" t="s">
        <v>364</v>
      </c>
      <c r="D53" s="104" t="s">
        <v>141</v>
      </c>
      <c r="E53" s="104" t="s">
        <v>142</v>
      </c>
      <c r="F53" s="103" t="s">
        <v>365</v>
      </c>
      <c r="G53" s="104" t="s">
        <v>143</v>
      </c>
      <c r="H53" s="104" t="s">
        <v>3502</v>
      </c>
      <c r="I53" s="105" t="s">
        <v>3251</v>
      </c>
    </row>
    <row r="54" spans="1:9" ht="15" customHeight="1">
      <c r="A54" s="101" t="s">
        <v>532</v>
      </c>
      <c r="B54" s="102">
        <v>89</v>
      </c>
      <c r="C54" s="103" t="s">
        <v>356</v>
      </c>
      <c r="D54" s="104" t="s">
        <v>107</v>
      </c>
      <c r="E54" s="104" t="s">
        <v>108</v>
      </c>
      <c r="F54" s="103" t="s">
        <v>3535</v>
      </c>
      <c r="G54" s="104" t="s">
        <v>109</v>
      </c>
      <c r="H54" s="104" t="s">
        <v>287</v>
      </c>
      <c r="I54" s="105" t="s">
        <v>3252</v>
      </c>
    </row>
    <row r="55" spans="1:9" ht="15" customHeight="1">
      <c r="A55" s="101" t="s">
        <v>533</v>
      </c>
      <c r="B55" s="102">
        <v>69</v>
      </c>
      <c r="C55" s="103" t="s">
        <v>364</v>
      </c>
      <c r="D55" s="104" t="s">
        <v>42</v>
      </c>
      <c r="E55" s="104" t="s">
        <v>43</v>
      </c>
      <c r="F55" s="103" t="s">
        <v>366</v>
      </c>
      <c r="G55" s="104" t="s">
        <v>259</v>
      </c>
      <c r="H55" s="104" t="s">
        <v>39</v>
      </c>
      <c r="I55" s="105" t="s">
        <v>3253</v>
      </c>
    </row>
    <row r="56" spans="1:9" ht="15" customHeight="1">
      <c r="A56" s="101" t="s">
        <v>534</v>
      </c>
      <c r="B56" s="102">
        <v>46</v>
      </c>
      <c r="C56" s="103" t="s">
        <v>355</v>
      </c>
      <c r="D56" s="104" t="s">
        <v>394</v>
      </c>
      <c r="E56" s="104" t="s">
        <v>403</v>
      </c>
      <c r="F56" s="103" t="s">
        <v>366</v>
      </c>
      <c r="G56" s="104" t="s">
        <v>377</v>
      </c>
      <c r="H56" s="104" t="s">
        <v>395</v>
      </c>
      <c r="I56" s="105" t="s">
        <v>3254</v>
      </c>
    </row>
    <row r="57" spans="1:9" ht="15" customHeight="1">
      <c r="A57" s="101" t="s">
        <v>535</v>
      </c>
      <c r="B57" s="102">
        <v>37</v>
      </c>
      <c r="C57" s="103" t="s">
        <v>355</v>
      </c>
      <c r="D57" s="104" t="s">
        <v>3499</v>
      </c>
      <c r="E57" s="104" t="s">
        <v>3500</v>
      </c>
      <c r="F57" s="103" t="s">
        <v>366</v>
      </c>
      <c r="G57" s="104" t="s">
        <v>390</v>
      </c>
      <c r="H57" s="104" t="s">
        <v>464</v>
      </c>
      <c r="I57" s="105" t="s">
        <v>3255</v>
      </c>
    </row>
    <row r="58" spans="1:9" ht="15" customHeight="1">
      <c r="A58" s="101" t="s">
        <v>537</v>
      </c>
      <c r="B58" s="102">
        <v>38</v>
      </c>
      <c r="C58" s="103" t="s">
        <v>364</v>
      </c>
      <c r="D58" s="104" t="s">
        <v>310</v>
      </c>
      <c r="E58" s="104" t="s">
        <v>417</v>
      </c>
      <c r="F58" s="103" t="s">
        <v>366</v>
      </c>
      <c r="G58" s="104" t="s">
        <v>367</v>
      </c>
      <c r="H58" s="104" t="s">
        <v>3502</v>
      </c>
      <c r="I58" s="105" t="s">
        <v>3256</v>
      </c>
    </row>
    <row r="59" spans="1:9" ht="15" customHeight="1">
      <c r="A59" s="101" t="s">
        <v>538</v>
      </c>
      <c r="B59" s="102">
        <v>57</v>
      </c>
      <c r="C59" s="103" t="s">
        <v>309</v>
      </c>
      <c r="D59" s="104" t="s">
        <v>3550</v>
      </c>
      <c r="E59" s="104" t="s">
        <v>3551</v>
      </c>
      <c r="F59" s="103" t="s">
        <v>366</v>
      </c>
      <c r="G59" s="104" t="s">
        <v>259</v>
      </c>
      <c r="H59" s="104" t="s">
        <v>277</v>
      </c>
      <c r="I59" s="105" t="s">
        <v>3257</v>
      </c>
    </row>
    <row r="60" spans="1:9" ht="15" customHeight="1">
      <c r="A60" s="101" t="s">
        <v>539</v>
      </c>
      <c r="B60" s="102">
        <v>64</v>
      </c>
      <c r="C60" s="103" t="s">
        <v>364</v>
      </c>
      <c r="D60" s="104" t="s">
        <v>26</v>
      </c>
      <c r="E60" s="104" t="s">
        <v>27</v>
      </c>
      <c r="F60" s="103" t="s">
        <v>365</v>
      </c>
      <c r="G60" s="104" t="s">
        <v>28</v>
      </c>
      <c r="H60" s="104" t="s">
        <v>29</v>
      </c>
      <c r="I60" s="105" t="s">
        <v>3258</v>
      </c>
    </row>
    <row r="61" spans="1:9" ht="15" customHeight="1">
      <c r="A61" s="101" t="s">
        <v>540</v>
      </c>
      <c r="B61" s="102">
        <v>76</v>
      </c>
      <c r="C61" s="103" t="s">
        <v>356</v>
      </c>
      <c r="D61" s="104" t="s">
        <v>62</v>
      </c>
      <c r="E61" s="104" t="s">
        <v>63</v>
      </c>
      <c r="F61" s="103" t="s">
        <v>366</v>
      </c>
      <c r="G61" s="104" t="s">
        <v>268</v>
      </c>
      <c r="H61" s="104" t="s">
        <v>287</v>
      </c>
      <c r="I61" s="105" t="s">
        <v>3259</v>
      </c>
    </row>
    <row r="62" spans="1:9" ht="15" customHeight="1">
      <c r="A62" s="101" t="s">
        <v>541</v>
      </c>
      <c r="B62" s="102">
        <v>58</v>
      </c>
      <c r="C62" s="103" t="s">
        <v>309</v>
      </c>
      <c r="D62" s="104" t="s">
        <v>0</v>
      </c>
      <c r="E62" s="104" t="s">
        <v>1</v>
      </c>
      <c r="F62" s="103" t="s">
        <v>366</v>
      </c>
      <c r="G62" s="104" t="s">
        <v>273</v>
      </c>
      <c r="H62" s="104" t="s">
        <v>2</v>
      </c>
      <c r="I62" s="105" t="s">
        <v>3260</v>
      </c>
    </row>
    <row r="63" spans="1:9" ht="15">
      <c r="A63" s="101" t="s">
        <v>542</v>
      </c>
      <c r="B63" s="102">
        <v>49</v>
      </c>
      <c r="C63" s="103" t="s">
        <v>361</v>
      </c>
      <c r="D63" s="104" t="s">
        <v>3530</v>
      </c>
      <c r="E63" s="104" t="s">
        <v>3531</v>
      </c>
      <c r="F63" s="103" t="s">
        <v>365</v>
      </c>
      <c r="G63" s="104" t="s">
        <v>3488</v>
      </c>
      <c r="H63" s="104" t="s">
        <v>368</v>
      </c>
      <c r="I63" s="105" t="s">
        <v>3261</v>
      </c>
    </row>
    <row r="64" spans="1:9" ht="15">
      <c r="A64" s="101" t="s">
        <v>543</v>
      </c>
      <c r="B64" s="102">
        <v>53</v>
      </c>
      <c r="C64" s="103" t="s">
        <v>309</v>
      </c>
      <c r="D64" s="104" t="s">
        <v>271</v>
      </c>
      <c r="E64" s="104" t="s">
        <v>272</v>
      </c>
      <c r="F64" s="103" t="s">
        <v>365</v>
      </c>
      <c r="G64" s="104" t="s">
        <v>462</v>
      </c>
      <c r="H64" s="104" t="s">
        <v>393</v>
      </c>
      <c r="I64" s="105" t="s">
        <v>3262</v>
      </c>
    </row>
    <row r="65" spans="1:9" ht="15">
      <c r="A65" s="101" t="s">
        <v>544</v>
      </c>
      <c r="B65" s="102">
        <v>79</v>
      </c>
      <c r="C65" s="103" t="s">
        <v>309</v>
      </c>
      <c r="D65" s="104" t="s">
        <v>73</v>
      </c>
      <c r="E65" s="104" t="s">
        <v>74</v>
      </c>
      <c r="F65" s="103" t="s">
        <v>366</v>
      </c>
      <c r="G65" s="104" t="s">
        <v>268</v>
      </c>
      <c r="H65" s="104" t="s">
        <v>2</v>
      </c>
      <c r="I65" s="105" t="s">
        <v>3263</v>
      </c>
    </row>
    <row r="66" spans="1:9" ht="15">
      <c r="A66" s="101" t="s">
        <v>545</v>
      </c>
      <c r="B66" s="102">
        <v>82</v>
      </c>
      <c r="C66" s="103" t="s">
        <v>355</v>
      </c>
      <c r="D66" s="104" t="s">
        <v>82</v>
      </c>
      <c r="E66" s="104" t="s">
        <v>83</v>
      </c>
      <c r="F66" s="103" t="s">
        <v>366</v>
      </c>
      <c r="G66" s="104" t="s">
        <v>259</v>
      </c>
      <c r="H66" s="104" t="s">
        <v>464</v>
      </c>
      <c r="I66" s="105" t="s">
        <v>3264</v>
      </c>
    </row>
    <row r="67" spans="1:9" ht="15">
      <c r="A67" s="101" t="s">
        <v>546</v>
      </c>
      <c r="B67" s="102">
        <v>65</v>
      </c>
      <c r="C67" s="103" t="s">
        <v>364</v>
      </c>
      <c r="D67" s="104" t="s">
        <v>31</v>
      </c>
      <c r="E67" s="104" t="s">
        <v>32</v>
      </c>
      <c r="F67" s="103" t="s">
        <v>366</v>
      </c>
      <c r="G67" s="104" t="s">
        <v>259</v>
      </c>
      <c r="H67" s="104" t="s">
        <v>33</v>
      </c>
      <c r="I67" s="105" t="s">
        <v>3265</v>
      </c>
    </row>
    <row r="68" spans="1:9" ht="15">
      <c r="A68" s="101" t="s">
        <v>547</v>
      </c>
      <c r="B68" s="102">
        <v>70</v>
      </c>
      <c r="C68" s="103" t="s">
        <v>309</v>
      </c>
      <c r="D68" s="104" t="s">
        <v>45</v>
      </c>
      <c r="E68" s="104" t="s">
        <v>46</v>
      </c>
      <c r="F68" s="103" t="s">
        <v>366</v>
      </c>
      <c r="G68" s="104" t="s">
        <v>259</v>
      </c>
      <c r="H68" s="104" t="s">
        <v>393</v>
      </c>
      <c r="I68" s="105" t="s">
        <v>3266</v>
      </c>
    </row>
    <row r="69" spans="1:9" ht="15">
      <c r="A69" s="101" t="s">
        <v>548</v>
      </c>
      <c r="B69" s="102">
        <v>52</v>
      </c>
      <c r="C69" s="103" t="s">
        <v>357</v>
      </c>
      <c r="D69" s="104" t="s">
        <v>3541</v>
      </c>
      <c r="E69" s="104" t="s">
        <v>3542</v>
      </c>
      <c r="F69" s="103" t="s">
        <v>366</v>
      </c>
      <c r="G69" s="104" t="s">
        <v>367</v>
      </c>
      <c r="H69" s="104" t="s">
        <v>384</v>
      </c>
      <c r="I69" s="105" t="s">
        <v>3267</v>
      </c>
    </row>
    <row r="70" spans="1:9" ht="15">
      <c r="A70" s="101" t="s">
        <v>549</v>
      </c>
      <c r="B70" s="102">
        <v>102</v>
      </c>
      <c r="C70" s="103" t="s">
        <v>356</v>
      </c>
      <c r="D70" s="104" t="s">
        <v>286</v>
      </c>
      <c r="E70" s="104" t="s">
        <v>146</v>
      </c>
      <c r="F70" s="103" t="s">
        <v>366</v>
      </c>
      <c r="G70" s="104" t="s">
        <v>268</v>
      </c>
      <c r="H70" s="104" t="s">
        <v>287</v>
      </c>
      <c r="I70" s="105" t="s">
        <v>3268</v>
      </c>
    </row>
    <row r="71" spans="1:9" ht="15">
      <c r="A71" s="101" t="s">
        <v>550</v>
      </c>
      <c r="B71" s="102">
        <v>66</v>
      </c>
      <c r="C71" s="103" t="s">
        <v>356</v>
      </c>
      <c r="D71" s="104" t="s">
        <v>35</v>
      </c>
      <c r="E71" s="104" t="s">
        <v>36</v>
      </c>
      <c r="F71" s="103" t="s">
        <v>365</v>
      </c>
      <c r="G71" s="104" t="s">
        <v>554</v>
      </c>
      <c r="H71" s="104" t="s">
        <v>37</v>
      </c>
      <c r="I71" s="105" t="s">
        <v>3269</v>
      </c>
    </row>
    <row r="72" spans="1:9" ht="15">
      <c r="A72" s="101" t="s">
        <v>551</v>
      </c>
      <c r="B72" s="102">
        <v>115</v>
      </c>
      <c r="C72" s="103" t="s">
        <v>356</v>
      </c>
      <c r="D72" s="104" t="s">
        <v>182</v>
      </c>
      <c r="E72" s="104" t="s">
        <v>183</v>
      </c>
      <c r="F72" s="103" t="s">
        <v>365</v>
      </c>
      <c r="G72" s="104" t="s">
        <v>184</v>
      </c>
      <c r="H72" s="104" t="s">
        <v>185</v>
      </c>
      <c r="I72" s="105" t="s">
        <v>3270</v>
      </c>
    </row>
    <row r="73" spans="1:9" ht="15">
      <c r="A73" s="101" t="s">
        <v>552</v>
      </c>
      <c r="B73" s="102">
        <v>74</v>
      </c>
      <c r="C73" s="103" t="s">
        <v>356</v>
      </c>
      <c r="D73" s="104" t="s">
        <v>55</v>
      </c>
      <c r="E73" s="104" t="s">
        <v>56</v>
      </c>
      <c r="F73" s="103" t="s">
        <v>365</v>
      </c>
      <c r="G73" s="104" t="s">
        <v>57</v>
      </c>
      <c r="H73" s="104" t="s">
        <v>378</v>
      </c>
      <c r="I73" s="105" t="s">
        <v>3271</v>
      </c>
    </row>
    <row r="74" spans="1:9" ht="15">
      <c r="A74" s="101" t="s">
        <v>553</v>
      </c>
      <c r="B74" s="102">
        <v>54</v>
      </c>
      <c r="C74" s="103" t="s">
        <v>356</v>
      </c>
      <c r="D74" s="104" t="s">
        <v>3545</v>
      </c>
      <c r="E74" s="104" t="s">
        <v>3546</v>
      </c>
      <c r="F74" s="103" t="s">
        <v>366</v>
      </c>
      <c r="G74" s="104" t="s">
        <v>367</v>
      </c>
      <c r="H74" s="104" t="s">
        <v>378</v>
      </c>
      <c r="I74" s="105" t="s">
        <v>3272</v>
      </c>
    </row>
    <row r="75" spans="1:9" ht="15">
      <c r="A75" s="101" t="s">
        <v>555</v>
      </c>
      <c r="B75" s="102">
        <v>80</v>
      </c>
      <c r="C75" s="103" t="s">
        <v>355</v>
      </c>
      <c r="D75" s="104" t="s">
        <v>76</v>
      </c>
      <c r="E75" s="104" t="s">
        <v>77</v>
      </c>
      <c r="F75" s="103" t="s">
        <v>366</v>
      </c>
      <c r="G75" s="104" t="s">
        <v>372</v>
      </c>
      <c r="H75" s="104" t="s">
        <v>368</v>
      </c>
      <c r="I75" s="105" t="s">
        <v>3273</v>
      </c>
    </row>
    <row r="76" spans="1:9" ht="15">
      <c r="A76" s="101" t="s">
        <v>556</v>
      </c>
      <c r="B76" s="102">
        <v>72</v>
      </c>
      <c r="C76" s="103" t="s">
        <v>364</v>
      </c>
      <c r="D76" s="104" t="s">
        <v>49</v>
      </c>
      <c r="E76" s="104" t="s">
        <v>50</v>
      </c>
      <c r="F76" s="103" t="s">
        <v>366</v>
      </c>
      <c r="G76" s="104" t="s">
        <v>259</v>
      </c>
      <c r="H76" s="104" t="s">
        <v>33</v>
      </c>
      <c r="I76" s="105" t="s">
        <v>3274</v>
      </c>
    </row>
    <row r="77" spans="1:9" ht="15">
      <c r="A77" s="101" t="s">
        <v>557</v>
      </c>
      <c r="B77" s="102">
        <v>85</v>
      </c>
      <c r="C77" s="103" t="s">
        <v>356</v>
      </c>
      <c r="D77" s="104" t="s">
        <v>94</v>
      </c>
      <c r="E77" s="104" t="s">
        <v>95</v>
      </c>
      <c r="F77" s="103" t="s">
        <v>365</v>
      </c>
      <c r="G77" s="104" t="s">
        <v>96</v>
      </c>
      <c r="H77" s="104" t="s">
        <v>3515</v>
      </c>
      <c r="I77" s="105" t="s">
        <v>3275</v>
      </c>
    </row>
    <row r="78" spans="1:9" ht="15">
      <c r="A78" s="101" t="s">
        <v>558</v>
      </c>
      <c r="B78" s="102">
        <v>81</v>
      </c>
      <c r="C78" s="103" t="s">
        <v>355</v>
      </c>
      <c r="D78" s="104" t="s">
        <v>79</v>
      </c>
      <c r="E78" s="104" t="s">
        <v>80</v>
      </c>
      <c r="F78" s="103" t="s">
        <v>365</v>
      </c>
      <c r="G78" s="104" t="s">
        <v>3488</v>
      </c>
      <c r="H78" s="104" t="s">
        <v>464</v>
      </c>
      <c r="I78" s="105" t="s">
        <v>3276</v>
      </c>
    </row>
    <row r="79" spans="1:9" ht="15">
      <c r="A79" s="101" t="s">
        <v>559</v>
      </c>
      <c r="B79" s="102">
        <v>51</v>
      </c>
      <c r="C79" s="103" t="s">
        <v>355</v>
      </c>
      <c r="D79" s="104" t="s">
        <v>3538</v>
      </c>
      <c r="E79" s="104" t="s">
        <v>3539</v>
      </c>
      <c r="F79" s="103" t="s">
        <v>365</v>
      </c>
      <c r="G79" s="104" t="s">
        <v>536</v>
      </c>
      <c r="H79" s="104" t="s">
        <v>3497</v>
      </c>
      <c r="I79" s="105" t="s">
        <v>3277</v>
      </c>
    </row>
    <row r="80" spans="1:9" ht="15">
      <c r="A80" s="101" t="s">
        <v>560</v>
      </c>
      <c r="B80" s="102">
        <v>112</v>
      </c>
      <c r="C80" s="103" t="s">
        <v>309</v>
      </c>
      <c r="D80" s="104" t="s">
        <v>175</v>
      </c>
      <c r="E80" s="104" t="s">
        <v>176</v>
      </c>
      <c r="F80" s="103" t="s">
        <v>366</v>
      </c>
      <c r="G80" s="104" t="s">
        <v>259</v>
      </c>
      <c r="H80" s="104" t="s">
        <v>393</v>
      </c>
      <c r="I80" s="105" t="s">
        <v>3278</v>
      </c>
    </row>
    <row r="81" spans="1:9" ht="15">
      <c r="A81" s="101" t="s">
        <v>561</v>
      </c>
      <c r="B81" s="102">
        <v>99</v>
      </c>
      <c r="C81" s="103" t="s">
        <v>356</v>
      </c>
      <c r="D81" s="104" t="s">
        <v>137</v>
      </c>
      <c r="E81" s="104" t="s">
        <v>138</v>
      </c>
      <c r="F81" s="103" t="s">
        <v>365</v>
      </c>
      <c r="G81" s="104" t="s">
        <v>139</v>
      </c>
      <c r="H81" s="104" t="s">
        <v>378</v>
      </c>
      <c r="I81" s="105" t="s">
        <v>3279</v>
      </c>
    </row>
    <row r="82" spans="1:9" ht="15">
      <c r="A82" s="101" t="s">
        <v>562</v>
      </c>
      <c r="B82" s="102">
        <v>56</v>
      </c>
      <c r="C82" s="103" t="s">
        <v>309</v>
      </c>
      <c r="D82" s="104" t="s">
        <v>274</v>
      </c>
      <c r="E82" s="104" t="s">
        <v>275</v>
      </c>
      <c r="F82" s="103" t="s">
        <v>404</v>
      </c>
      <c r="G82" s="104" t="s">
        <v>276</v>
      </c>
      <c r="H82" s="104" t="s">
        <v>277</v>
      </c>
      <c r="I82" s="105" t="s">
        <v>3280</v>
      </c>
    </row>
    <row r="83" spans="1:9" ht="15">
      <c r="A83" s="101" t="s">
        <v>563</v>
      </c>
      <c r="B83" s="102">
        <v>75</v>
      </c>
      <c r="C83" s="103" t="s">
        <v>356</v>
      </c>
      <c r="D83" s="104" t="s">
        <v>59</v>
      </c>
      <c r="E83" s="104" t="s">
        <v>60</v>
      </c>
      <c r="F83" s="103" t="s">
        <v>366</v>
      </c>
      <c r="G83" s="104" t="s">
        <v>281</v>
      </c>
      <c r="H83" s="104" t="s">
        <v>378</v>
      </c>
      <c r="I83" s="105" t="s">
        <v>3281</v>
      </c>
    </row>
    <row r="84" spans="1:9" ht="15">
      <c r="A84" s="101" t="s">
        <v>564</v>
      </c>
      <c r="B84" s="102">
        <v>87</v>
      </c>
      <c r="C84" s="103" t="s">
        <v>309</v>
      </c>
      <c r="D84" s="104" t="s">
        <v>242</v>
      </c>
      <c r="E84" s="104" t="s">
        <v>243</v>
      </c>
      <c r="F84" s="103" t="s">
        <v>366</v>
      </c>
      <c r="G84" s="104" t="s">
        <v>367</v>
      </c>
      <c r="H84" s="104" t="s">
        <v>101</v>
      </c>
      <c r="I84" s="105" t="s">
        <v>3282</v>
      </c>
    </row>
    <row r="85" spans="1:9" ht="15">
      <c r="A85" s="101" t="s">
        <v>565</v>
      </c>
      <c r="B85" s="102">
        <v>90</v>
      </c>
      <c r="C85" s="103" t="s">
        <v>364</v>
      </c>
      <c r="D85" s="104" t="s">
        <v>111</v>
      </c>
      <c r="E85" s="104" t="s">
        <v>112</v>
      </c>
      <c r="F85" s="103" t="s">
        <v>404</v>
      </c>
      <c r="G85" s="104" t="s">
        <v>70</v>
      </c>
      <c r="H85" s="104" t="s">
        <v>39</v>
      </c>
      <c r="I85" s="105" t="s">
        <v>3283</v>
      </c>
    </row>
    <row r="86" spans="1:9" ht="15">
      <c r="A86" s="101" t="s">
        <v>566</v>
      </c>
      <c r="B86" s="102">
        <v>109</v>
      </c>
      <c r="C86" s="103" t="s">
        <v>356</v>
      </c>
      <c r="D86" s="104" t="s">
        <v>164</v>
      </c>
      <c r="E86" s="104" t="s">
        <v>165</v>
      </c>
      <c r="F86" s="103" t="s">
        <v>366</v>
      </c>
      <c r="G86" s="104" t="s">
        <v>370</v>
      </c>
      <c r="H86" s="104" t="s">
        <v>244</v>
      </c>
      <c r="I86" s="105" t="s">
        <v>3284</v>
      </c>
    </row>
    <row r="87" spans="1:9" ht="15">
      <c r="A87" s="101" t="s">
        <v>567</v>
      </c>
      <c r="B87" s="102">
        <v>62</v>
      </c>
      <c r="C87" s="103" t="s">
        <v>364</v>
      </c>
      <c r="D87" s="104" t="s">
        <v>18</v>
      </c>
      <c r="E87" s="104" t="s">
        <v>19</v>
      </c>
      <c r="F87" s="103" t="s">
        <v>365</v>
      </c>
      <c r="G87" s="104" t="s">
        <v>20</v>
      </c>
      <c r="H87" s="104" t="s">
        <v>21</v>
      </c>
      <c r="I87" s="105" t="s">
        <v>3285</v>
      </c>
    </row>
    <row r="88" spans="1:9" ht="15">
      <c r="A88" s="101" t="s">
        <v>568</v>
      </c>
      <c r="B88" s="102">
        <v>106</v>
      </c>
      <c r="C88" s="103" t="s">
        <v>364</v>
      </c>
      <c r="D88" s="104" t="s">
        <v>157</v>
      </c>
      <c r="E88" s="104" t="s">
        <v>158</v>
      </c>
      <c r="F88" s="103" t="s">
        <v>366</v>
      </c>
      <c r="G88" s="104" t="s">
        <v>302</v>
      </c>
      <c r="H88" s="104" t="s">
        <v>2</v>
      </c>
      <c r="I88" s="105" t="s">
        <v>3286</v>
      </c>
    </row>
    <row r="89" spans="1:9" ht="15">
      <c r="A89" s="101" t="s">
        <v>569</v>
      </c>
      <c r="B89" s="102">
        <v>77</v>
      </c>
      <c r="C89" s="103" t="s">
        <v>364</v>
      </c>
      <c r="D89" s="104" t="s">
        <v>65</v>
      </c>
      <c r="E89" s="104" t="s">
        <v>66</v>
      </c>
      <c r="F89" s="103" t="s">
        <v>366</v>
      </c>
      <c r="G89" s="104" t="s">
        <v>285</v>
      </c>
      <c r="H89" s="104" t="s">
        <v>244</v>
      </c>
      <c r="I89" s="105" t="s">
        <v>3287</v>
      </c>
    </row>
    <row r="90" spans="1:9" ht="15">
      <c r="A90" s="101" t="s">
        <v>570</v>
      </c>
      <c r="B90" s="102">
        <v>83</v>
      </c>
      <c r="C90" s="103" t="s">
        <v>364</v>
      </c>
      <c r="D90" s="104" t="s">
        <v>85</v>
      </c>
      <c r="E90" s="104" t="s">
        <v>86</v>
      </c>
      <c r="F90" s="103" t="s">
        <v>366</v>
      </c>
      <c r="G90" s="104" t="s">
        <v>259</v>
      </c>
      <c r="H90" s="104" t="s">
        <v>87</v>
      </c>
      <c r="I90" s="105" t="s">
        <v>3288</v>
      </c>
    </row>
    <row r="91" spans="1:9" ht="15">
      <c r="A91" s="101" t="s">
        <v>571</v>
      </c>
      <c r="B91" s="102">
        <v>94</v>
      </c>
      <c r="C91" s="103" t="s">
        <v>309</v>
      </c>
      <c r="D91" s="104" t="s">
        <v>399</v>
      </c>
      <c r="E91" s="104" t="s">
        <v>284</v>
      </c>
      <c r="F91" s="103" t="s">
        <v>366</v>
      </c>
      <c r="G91" s="104" t="s">
        <v>268</v>
      </c>
      <c r="H91" s="104" t="s">
        <v>391</v>
      </c>
      <c r="I91" s="105" t="s">
        <v>3289</v>
      </c>
    </row>
    <row r="92" spans="1:9" ht="15">
      <c r="A92" s="101" t="s">
        <v>572</v>
      </c>
      <c r="B92" s="102">
        <v>61</v>
      </c>
      <c r="C92" s="103" t="s">
        <v>364</v>
      </c>
      <c r="D92" s="104" t="s">
        <v>14</v>
      </c>
      <c r="E92" s="104" t="s">
        <v>15</v>
      </c>
      <c r="F92" s="103" t="s">
        <v>366</v>
      </c>
      <c r="G92" s="104" t="s">
        <v>370</v>
      </c>
      <c r="H92" s="104" t="s">
        <v>16</v>
      </c>
      <c r="I92" s="105" t="s">
        <v>3290</v>
      </c>
    </row>
    <row r="93" spans="1:9" ht="15">
      <c r="A93" s="101" t="s">
        <v>573</v>
      </c>
      <c r="B93" s="102">
        <v>78</v>
      </c>
      <c r="C93" s="103" t="s">
        <v>309</v>
      </c>
      <c r="D93" s="104" t="s">
        <v>68</v>
      </c>
      <c r="E93" s="104" t="s">
        <v>69</v>
      </c>
      <c r="F93" s="103" t="s">
        <v>404</v>
      </c>
      <c r="G93" s="104" t="s">
        <v>70</v>
      </c>
      <c r="H93" s="104" t="s">
        <v>71</v>
      </c>
      <c r="I93" s="105" t="s">
        <v>3291</v>
      </c>
    </row>
    <row r="94" spans="1:9" ht="15">
      <c r="A94" s="101" t="s">
        <v>574</v>
      </c>
      <c r="B94" s="102">
        <v>116</v>
      </c>
      <c r="C94" s="103" t="s">
        <v>309</v>
      </c>
      <c r="D94" s="104" t="s">
        <v>187</v>
      </c>
      <c r="E94" s="104" t="s">
        <v>188</v>
      </c>
      <c r="F94" s="103" t="s">
        <v>366</v>
      </c>
      <c r="G94" s="104" t="s">
        <v>105</v>
      </c>
      <c r="H94" s="104" t="s">
        <v>189</v>
      </c>
      <c r="I94" s="105" t="s">
        <v>3292</v>
      </c>
    </row>
    <row r="95" spans="1:9" ht="15">
      <c r="A95" s="101" t="s">
        <v>575</v>
      </c>
      <c r="B95" s="102">
        <v>105</v>
      </c>
      <c r="C95" s="103" t="s">
        <v>356</v>
      </c>
      <c r="D95" s="104" t="s">
        <v>154</v>
      </c>
      <c r="E95" s="104" t="s">
        <v>155</v>
      </c>
      <c r="F95" s="103" t="s">
        <v>366</v>
      </c>
      <c r="G95" s="104" t="s">
        <v>268</v>
      </c>
      <c r="H95" s="104" t="s">
        <v>378</v>
      </c>
      <c r="I95" s="105" t="s">
        <v>3293</v>
      </c>
    </row>
    <row r="96" spans="1:9" ht="15">
      <c r="A96" s="101" t="s">
        <v>576</v>
      </c>
      <c r="B96" s="102">
        <v>92</v>
      </c>
      <c r="C96" s="103" t="s">
        <v>364</v>
      </c>
      <c r="D96" s="104" t="s">
        <v>118</v>
      </c>
      <c r="E96" s="104" t="s">
        <v>119</v>
      </c>
      <c r="F96" s="103" t="s">
        <v>365</v>
      </c>
      <c r="G96" s="104" t="s">
        <v>120</v>
      </c>
      <c r="H96" s="104" t="s">
        <v>121</v>
      </c>
      <c r="I96" s="105" t="s">
        <v>3294</v>
      </c>
    </row>
    <row r="97" spans="1:9" ht="15">
      <c r="A97" s="101" t="s">
        <v>577</v>
      </c>
      <c r="B97" s="102">
        <v>97</v>
      </c>
      <c r="C97" s="103" t="s">
        <v>309</v>
      </c>
      <c r="D97" s="104" t="s">
        <v>288</v>
      </c>
      <c r="E97" s="104" t="s">
        <v>289</v>
      </c>
      <c r="F97" s="103" t="s">
        <v>366</v>
      </c>
      <c r="G97" s="104" t="s">
        <v>290</v>
      </c>
      <c r="H97" s="104" t="s">
        <v>277</v>
      </c>
      <c r="I97" s="105" t="s">
        <v>3295</v>
      </c>
    </row>
    <row r="98" spans="1:9" ht="15">
      <c r="A98" s="101" t="s">
        <v>578</v>
      </c>
      <c r="B98" s="102">
        <v>95</v>
      </c>
      <c r="C98" s="103" t="s">
        <v>357</v>
      </c>
      <c r="D98" s="104" t="s">
        <v>126</v>
      </c>
      <c r="E98" s="104" t="s">
        <v>127</v>
      </c>
      <c r="F98" s="103" t="s">
        <v>366</v>
      </c>
      <c r="G98" s="104" t="s">
        <v>367</v>
      </c>
      <c r="H98" s="104" t="s">
        <v>384</v>
      </c>
      <c r="I98" s="105" t="s">
        <v>3296</v>
      </c>
    </row>
    <row r="99" spans="1:9" ht="15">
      <c r="A99" s="101" t="s">
        <v>579</v>
      </c>
      <c r="B99" s="102">
        <v>114</v>
      </c>
      <c r="C99" s="103" t="s">
        <v>364</v>
      </c>
      <c r="D99" s="104" t="s">
        <v>180</v>
      </c>
      <c r="E99" s="104" t="s">
        <v>181</v>
      </c>
      <c r="F99" s="103" t="s">
        <v>366</v>
      </c>
      <c r="G99" s="104" t="s">
        <v>281</v>
      </c>
      <c r="H99" s="104" t="s">
        <v>2</v>
      </c>
      <c r="I99" s="105" t="s">
        <v>3297</v>
      </c>
    </row>
    <row r="100" spans="1:9" ht="15">
      <c r="A100" s="101" t="s">
        <v>580</v>
      </c>
      <c r="B100" s="102">
        <v>96</v>
      </c>
      <c r="C100" s="103" t="s">
        <v>364</v>
      </c>
      <c r="D100" s="104" t="s">
        <v>129</v>
      </c>
      <c r="E100" s="104" t="s">
        <v>130</v>
      </c>
      <c r="F100" s="103" t="s">
        <v>366</v>
      </c>
      <c r="G100" s="104" t="s">
        <v>377</v>
      </c>
      <c r="H100" s="104" t="s">
        <v>131</v>
      </c>
      <c r="I100" s="105" t="s">
        <v>3298</v>
      </c>
    </row>
    <row r="101" spans="1:9" ht="15">
      <c r="A101" s="101" t="s">
        <v>581</v>
      </c>
      <c r="B101" s="102">
        <v>101</v>
      </c>
      <c r="C101" s="103" t="s">
        <v>357</v>
      </c>
      <c r="D101" s="104" t="s">
        <v>291</v>
      </c>
      <c r="E101" s="104" t="s">
        <v>292</v>
      </c>
      <c r="F101" s="103" t="s">
        <v>404</v>
      </c>
      <c r="G101" s="104" t="s">
        <v>293</v>
      </c>
      <c r="H101" s="104" t="s">
        <v>384</v>
      </c>
      <c r="I101" s="105" t="s">
        <v>3299</v>
      </c>
    </row>
    <row r="102" spans="1:9" ht="15">
      <c r="A102" s="101" t="s">
        <v>582</v>
      </c>
      <c r="B102" s="102">
        <v>110</v>
      </c>
      <c r="C102" s="103" t="s">
        <v>309</v>
      </c>
      <c r="D102" s="104" t="s">
        <v>167</v>
      </c>
      <c r="E102" s="104" t="s">
        <v>168</v>
      </c>
      <c r="F102" s="103" t="s">
        <v>366</v>
      </c>
      <c r="G102" s="104" t="s">
        <v>370</v>
      </c>
      <c r="H102" s="104" t="s">
        <v>169</v>
      </c>
      <c r="I102" s="105" t="s">
        <v>3300</v>
      </c>
    </row>
    <row r="103" spans="1:9" ht="15">
      <c r="A103" s="101" t="s">
        <v>583</v>
      </c>
      <c r="B103" s="102">
        <v>104</v>
      </c>
      <c r="C103" s="103" t="s">
        <v>364</v>
      </c>
      <c r="D103" s="104" t="s">
        <v>151</v>
      </c>
      <c r="E103" s="104" t="s">
        <v>152</v>
      </c>
      <c r="F103" s="103" t="s">
        <v>366</v>
      </c>
      <c r="G103" s="104" t="s">
        <v>268</v>
      </c>
      <c r="H103" s="104" t="s">
        <v>3502</v>
      </c>
      <c r="I103" s="105" t="s">
        <v>3301</v>
      </c>
    </row>
    <row r="104" spans="1:9" ht="15">
      <c r="A104" s="101" t="s">
        <v>584</v>
      </c>
      <c r="B104" s="102">
        <v>84</v>
      </c>
      <c r="C104" s="103" t="s">
        <v>309</v>
      </c>
      <c r="D104" s="104" t="s">
        <v>89</v>
      </c>
      <c r="E104" s="104" t="s">
        <v>90</v>
      </c>
      <c r="F104" s="103" t="s">
        <v>398</v>
      </c>
      <c r="G104" s="104" t="s">
        <v>91</v>
      </c>
      <c r="H104" s="104" t="s">
        <v>92</v>
      </c>
      <c r="I104" s="105" t="s">
        <v>3302</v>
      </c>
    </row>
    <row r="105" spans="1:9" ht="15">
      <c r="A105" s="101" t="s">
        <v>585</v>
      </c>
      <c r="B105" s="102">
        <v>93</v>
      </c>
      <c r="C105" s="103" t="s">
        <v>309</v>
      </c>
      <c r="D105" s="104" t="s">
        <v>245</v>
      </c>
      <c r="E105" s="104" t="s">
        <v>123</v>
      </c>
      <c r="F105" s="103" t="s">
        <v>366</v>
      </c>
      <c r="G105" s="104" t="s">
        <v>367</v>
      </c>
      <c r="H105" s="104" t="s">
        <v>33</v>
      </c>
      <c r="I105" s="105" t="s">
        <v>3303</v>
      </c>
    </row>
    <row r="106" spans="1:9" ht="15">
      <c r="A106" s="101" t="s">
        <v>586</v>
      </c>
      <c r="B106" s="102">
        <v>111</v>
      </c>
      <c r="C106" s="103" t="s">
        <v>364</v>
      </c>
      <c r="D106" s="104" t="s">
        <v>171</v>
      </c>
      <c r="E106" s="104" t="s">
        <v>172</v>
      </c>
      <c r="F106" s="103" t="s">
        <v>366</v>
      </c>
      <c r="G106" s="104" t="s">
        <v>281</v>
      </c>
      <c r="H106" s="104" t="s">
        <v>173</v>
      </c>
      <c r="I106" s="105" t="s">
        <v>3304</v>
      </c>
    </row>
    <row r="107" spans="1:9" ht="15">
      <c r="A107" s="101" t="s">
        <v>587</v>
      </c>
      <c r="B107" s="102">
        <v>103</v>
      </c>
      <c r="C107" s="103" t="s">
        <v>364</v>
      </c>
      <c r="D107" s="104" t="s">
        <v>148</v>
      </c>
      <c r="E107" s="104" t="s">
        <v>149</v>
      </c>
      <c r="F107" s="103" t="s">
        <v>366</v>
      </c>
      <c r="G107" s="104" t="s">
        <v>296</v>
      </c>
      <c r="H107" s="104" t="s">
        <v>3502</v>
      </c>
      <c r="I107" s="105" t="s">
        <v>3305</v>
      </c>
    </row>
    <row r="108" spans="1:9" ht="15">
      <c r="A108" s="101" t="s">
        <v>588</v>
      </c>
      <c r="B108" s="102">
        <v>113</v>
      </c>
      <c r="C108" s="103" t="s">
        <v>309</v>
      </c>
      <c r="D108" s="104" t="s">
        <v>178</v>
      </c>
      <c r="E108" s="104" t="s">
        <v>179</v>
      </c>
      <c r="F108" s="103" t="s">
        <v>398</v>
      </c>
      <c r="G108" s="104" t="s">
        <v>598</v>
      </c>
      <c r="H108" s="104" t="s">
        <v>92</v>
      </c>
      <c r="I108" s="105" t="s">
        <v>3306</v>
      </c>
    </row>
    <row r="109" spans="1:9" ht="15">
      <c r="A109" s="101" t="s">
        <v>589</v>
      </c>
      <c r="B109" s="102">
        <v>88</v>
      </c>
      <c r="C109" s="103" t="s">
        <v>364</v>
      </c>
      <c r="D109" s="104" t="s">
        <v>103</v>
      </c>
      <c r="E109" s="104" t="s">
        <v>104</v>
      </c>
      <c r="F109" s="103" t="s">
        <v>365</v>
      </c>
      <c r="G109" s="104" t="s">
        <v>105</v>
      </c>
      <c r="H109" s="104" t="s">
        <v>3502</v>
      </c>
      <c r="I109" s="105" t="s">
        <v>3307</v>
      </c>
    </row>
    <row r="110" spans="1:9" ht="15">
      <c r="A110" s="101" t="s">
        <v>590</v>
      </c>
      <c r="B110" s="102">
        <v>107</v>
      </c>
      <c r="C110" s="103" t="s">
        <v>356</v>
      </c>
      <c r="D110" s="104" t="s">
        <v>160</v>
      </c>
      <c r="E110" s="104" t="s">
        <v>161</v>
      </c>
      <c r="F110" s="103" t="s">
        <v>366</v>
      </c>
      <c r="G110" s="104" t="s">
        <v>268</v>
      </c>
      <c r="H110" s="104" t="s">
        <v>244</v>
      </c>
      <c r="I110" s="105" t="s">
        <v>3308</v>
      </c>
    </row>
    <row r="111" spans="1:9" ht="15">
      <c r="A111" s="101" t="s">
        <v>591</v>
      </c>
      <c r="B111" s="102">
        <v>98</v>
      </c>
      <c r="C111" s="103" t="s">
        <v>357</v>
      </c>
      <c r="D111" s="104" t="s">
        <v>134</v>
      </c>
      <c r="E111" s="104" t="s">
        <v>135</v>
      </c>
      <c r="F111" s="103" t="s">
        <v>366</v>
      </c>
      <c r="G111" s="104" t="s">
        <v>377</v>
      </c>
      <c r="H111" s="104" t="s">
        <v>384</v>
      </c>
      <c r="I111" s="105" t="s">
        <v>3309</v>
      </c>
    </row>
    <row r="112" spans="1:9" ht="15">
      <c r="A112" s="101" t="s">
        <v>592</v>
      </c>
      <c r="B112" s="102">
        <v>123</v>
      </c>
      <c r="C112" s="265" t="s">
        <v>311</v>
      </c>
      <c r="D112" s="104" t="s">
        <v>294</v>
      </c>
      <c r="E112" s="104" t="s">
        <v>295</v>
      </c>
      <c r="F112" s="103" t="s">
        <v>366</v>
      </c>
      <c r="G112" s="104" t="s">
        <v>296</v>
      </c>
      <c r="H112" s="104" t="s">
        <v>313</v>
      </c>
      <c r="I112" s="105" t="s">
        <v>3310</v>
      </c>
    </row>
    <row r="113" spans="1:9" ht="15">
      <c r="A113" s="101" t="s">
        <v>593</v>
      </c>
      <c r="B113" s="102">
        <v>119</v>
      </c>
      <c r="C113" s="265" t="s">
        <v>311</v>
      </c>
      <c r="D113" s="104" t="s">
        <v>407</v>
      </c>
      <c r="E113" s="104" t="s">
        <v>312</v>
      </c>
      <c r="F113" s="103" t="s">
        <v>366</v>
      </c>
      <c r="G113" s="104" t="s">
        <v>392</v>
      </c>
      <c r="H113" s="104" t="s">
        <v>313</v>
      </c>
      <c r="I113" s="105" t="s">
        <v>3311</v>
      </c>
    </row>
    <row r="114" spans="1:9" ht="15">
      <c r="A114" s="101" t="s">
        <v>594</v>
      </c>
      <c r="B114" s="102">
        <v>118</v>
      </c>
      <c r="C114" s="265" t="s">
        <v>311</v>
      </c>
      <c r="D114" s="104" t="s">
        <v>405</v>
      </c>
      <c r="E114" s="104" t="s">
        <v>406</v>
      </c>
      <c r="F114" s="103" t="s">
        <v>366</v>
      </c>
      <c r="G114" s="104" t="s">
        <v>392</v>
      </c>
      <c r="H114" s="104" t="s">
        <v>313</v>
      </c>
      <c r="I114" s="105" t="s">
        <v>3312</v>
      </c>
    </row>
    <row r="115" spans="1:9" ht="15">
      <c r="A115" s="101" t="s">
        <v>595</v>
      </c>
      <c r="B115" s="102">
        <v>130</v>
      </c>
      <c r="C115" s="265" t="s">
        <v>311</v>
      </c>
      <c r="D115" s="104" t="s">
        <v>218</v>
      </c>
      <c r="E115" s="104" t="s">
        <v>219</v>
      </c>
      <c r="F115" s="103" t="s">
        <v>366</v>
      </c>
      <c r="G115" s="104" t="s">
        <v>372</v>
      </c>
      <c r="H115" s="104" t="s">
        <v>313</v>
      </c>
      <c r="I115" s="105" t="s">
        <v>3313</v>
      </c>
    </row>
    <row r="116" spans="1:9" ht="15">
      <c r="A116" s="101" t="s">
        <v>596</v>
      </c>
      <c r="B116" s="102">
        <v>129</v>
      </c>
      <c r="C116" s="265" t="s">
        <v>311</v>
      </c>
      <c r="D116" s="104" t="s">
        <v>215</v>
      </c>
      <c r="E116" s="104" t="s">
        <v>216</v>
      </c>
      <c r="F116" s="103" t="s">
        <v>366</v>
      </c>
      <c r="G116" s="104" t="s">
        <v>392</v>
      </c>
      <c r="H116" s="104" t="s">
        <v>313</v>
      </c>
      <c r="I116" s="105" t="s">
        <v>3314</v>
      </c>
    </row>
    <row r="117" spans="1:9" ht="15">
      <c r="A117" s="101" t="s">
        <v>597</v>
      </c>
      <c r="B117" s="102">
        <v>120</v>
      </c>
      <c r="C117" s="265" t="s">
        <v>311</v>
      </c>
      <c r="D117" s="104" t="s">
        <v>425</v>
      </c>
      <c r="E117" s="104" t="s">
        <v>297</v>
      </c>
      <c r="F117" s="103" t="s">
        <v>366</v>
      </c>
      <c r="G117" s="104" t="s">
        <v>392</v>
      </c>
      <c r="H117" s="104" t="s">
        <v>313</v>
      </c>
      <c r="I117" s="105" t="s">
        <v>3315</v>
      </c>
    </row>
    <row r="118" spans="1:9" ht="15">
      <c r="A118" s="101" t="s">
        <v>599</v>
      </c>
      <c r="B118" s="102">
        <v>121</v>
      </c>
      <c r="C118" s="265" t="s">
        <v>311</v>
      </c>
      <c r="D118" s="104" t="s">
        <v>408</v>
      </c>
      <c r="E118" s="104" t="s">
        <v>409</v>
      </c>
      <c r="F118" s="103" t="s">
        <v>366</v>
      </c>
      <c r="G118" s="104" t="s">
        <v>296</v>
      </c>
      <c r="H118" s="104" t="s">
        <v>313</v>
      </c>
      <c r="I118" s="105" t="s">
        <v>3316</v>
      </c>
    </row>
    <row r="119" spans="1:9" ht="15">
      <c r="A119" s="101" t="s">
        <v>600</v>
      </c>
      <c r="B119" s="102">
        <v>122</v>
      </c>
      <c r="C119" s="265" t="s">
        <v>311</v>
      </c>
      <c r="D119" s="104" t="s">
        <v>298</v>
      </c>
      <c r="E119" s="104" t="s">
        <v>299</v>
      </c>
      <c r="F119" s="103" t="s">
        <v>366</v>
      </c>
      <c r="G119" s="104" t="s">
        <v>296</v>
      </c>
      <c r="H119" s="104" t="s">
        <v>200</v>
      </c>
      <c r="I119" s="105" t="s">
        <v>3317</v>
      </c>
    </row>
    <row r="120" spans="1:9" ht="15">
      <c r="A120" s="101" t="s">
        <v>601</v>
      </c>
      <c r="B120" s="102">
        <v>126</v>
      </c>
      <c r="C120" s="265" t="s">
        <v>311</v>
      </c>
      <c r="D120" s="104" t="s">
        <v>207</v>
      </c>
      <c r="E120" s="104" t="s">
        <v>208</v>
      </c>
      <c r="F120" s="103" t="s">
        <v>366</v>
      </c>
      <c r="G120" s="104" t="s">
        <v>209</v>
      </c>
      <c r="H120" s="104" t="s">
        <v>313</v>
      </c>
      <c r="I120" s="105" t="s">
        <v>3318</v>
      </c>
    </row>
    <row r="121" spans="1:9" ht="15">
      <c r="A121" s="101" t="s">
        <v>602</v>
      </c>
      <c r="B121" s="102">
        <v>134</v>
      </c>
      <c r="C121" s="265" t="s">
        <v>311</v>
      </c>
      <c r="D121" s="104" t="s">
        <v>228</v>
      </c>
      <c r="E121" s="104" t="s">
        <v>229</v>
      </c>
      <c r="F121" s="103" t="s">
        <v>366</v>
      </c>
      <c r="G121" s="104" t="s">
        <v>392</v>
      </c>
      <c r="H121" s="104" t="s">
        <v>313</v>
      </c>
      <c r="I121" s="105" t="s">
        <v>3319</v>
      </c>
    </row>
    <row r="122" spans="1:9" ht="15">
      <c r="A122" s="101" t="s">
        <v>603</v>
      </c>
      <c r="B122" s="102">
        <v>124</v>
      </c>
      <c r="C122" s="265" t="s">
        <v>311</v>
      </c>
      <c r="D122" s="104" t="s">
        <v>203</v>
      </c>
      <c r="E122" s="104" t="s">
        <v>204</v>
      </c>
      <c r="F122" s="103" t="s">
        <v>366</v>
      </c>
      <c r="G122" s="104" t="s">
        <v>296</v>
      </c>
      <c r="H122" s="104" t="s">
        <v>313</v>
      </c>
      <c r="I122" s="105" t="s">
        <v>3320</v>
      </c>
    </row>
    <row r="123" spans="1:9" ht="15">
      <c r="A123" s="101" t="s">
        <v>604</v>
      </c>
      <c r="B123" s="102">
        <v>127</v>
      </c>
      <c r="C123" s="265" t="s">
        <v>311</v>
      </c>
      <c r="D123" s="104" t="s">
        <v>211</v>
      </c>
      <c r="E123" s="104" t="s">
        <v>212</v>
      </c>
      <c r="F123" s="103" t="s">
        <v>366</v>
      </c>
      <c r="G123" s="104" t="s">
        <v>392</v>
      </c>
      <c r="H123" s="104" t="s">
        <v>313</v>
      </c>
      <c r="I123" s="105" t="s">
        <v>3321</v>
      </c>
    </row>
    <row r="124" spans="1:9" ht="15">
      <c r="A124" s="101" t="s">
        <v>605</v>
      </c>
      <c r="B124" s="102">
        <v>133</v>
      </c>
      <c r="C124" s="265" t="s">
        <v>311</v>
      </c>
      <c r="D124" s="104" t="s">
        <v>226</v>
      </c>
      <c r="E124" s="104" t="s">
        <v>227</v>
      </c>
      <c r="F124" s="103" t="s">
        <v>366</v>
      </c>
      <c r="G124" s="104" t="s">
        <v>392</v>
      </c>
      <c r="H124" s="104" t="s">
        <v>313</v>
      </c>
      <c r="I124" s="105" t="s">
        <v>3322</v>
      </c>
    </row>
    <row r="125" spans="1:9" ht="15">
      <c r="A125" s="101" t="s">
        <v>606</v>
      </c>
      <c r="B125" s="102">
        <v>128</v>
      </c>
      <c r="C125" s="265" t="s">
        <v>311</v>
      </c>
      <c r="D125" s="104" t="s">
        <v>300</v>
      </c>
      <c r="E125" s="104" t="s">
        <v>301</v>
      </c>
      <c r="F125" s="103" t="s">
        <v>366</v>
      </c>
      <c r="G125" s="104" t="s">
        <v>302</v>
      </c>
      <c r="H125" s="104" t="s">
        <v>313</v>
      </c>
      <c r="I125" s="105" t="s">
        <v>3323</v>
      </c>
    </row>
    <row r="126" spans="1:9" ht="15">
      <c r="A126" s="101" t="s">
        <v>607</v>
      </c>
      <c r="B126" s="102">
        <v>136</v>
      </c>
      <c r="C126" s="265" t="s">
        <v>311</v>
      </c>
      <c r="D126" s="104" t="s">
        <v>230</v>
      </c>
      <c r="E126" s="104" t="s">
        <v>231</v>
      </c>
      <c r="F126" s="103" t="s">
        <v>366</v>
      </c>
      <c r="G126" s="104" t="s">
        <v>209</v>
      </c>
      <c r="H126" s="104" t="s">
        <v>200</v>
      </c>
      <c r="I126" s="105" t="s">
        <v>3324</v>
      </c>
    </row>
    <row r="127" spans="1:9" ht="15">
      <c r="A127" s="101" t="s">
        <v>608</v>
      </c>
      <c r="B127" s="102">
        <v>132</v>
      </c>
      <c r="C127" s="265" t="s">
        <v>311</v>
      </c>
      <c r="D127" s="104" t="s">
        <v>224</v>
      </c>
      <c r="E127" s="104" t="s">
        <v>225</v>
      </c>
      <c r="F127" s="103" t="s">
        <v>366</v>
      </c>
      <c r="G127" s="104" t="s">
        <v>251</v>
      </c>
      <c r="H127" s="104" t="s">
        <v>200</v>
      </c>
      <c r="I127" s="105" t="s">
        <v>3325</v>
      </c>
    </row>
    <row r="128" spans="1:9" ht="15">
      <c r="A128" s="101" t="s">
        <v>609</v>
      </c>
      <c r="B128" s="102">
        <v>137</v>
      </c>
      <c r="C128" s="265" t="s">
        <v>311</v>
      </c>
      <c r="D128" s="104" t="s">
        <v>232</v>
      </c>
      <c r="E128" s="104" t="s">
        <v>233</v>
      </c>
      <c r="F128" s="103" t="s">
        <v>366</v>
      </c>
      <c r="G128" s="104" t="s">
        <v>296</v>
      </c>
      <c r="H128" s="104" t="s">
        <v>313</v>
      </c>
      <c r="I128" s="105" t="s">
        <v>3326</v>
      </c>
    </row>
    <row r="129" spans="1:9" ht="15">
      <c r="A129" s="101" t="s">
        <v>610</v>
      </c>
      <c r="B129" s="102">
        <v>131</v>
      </c>
      <c r="C129" s="265" t="s">
        <v>311</v>
      </c>
      <c r="D129" s="104" t="s">
        <v>221</v>
      </c>
      <c r="E129" s="104" t="s">
        <v>222</v>
      </c>
      <c r="F129" s="103" t="s">
        <v>366</v>
      </c>
      <c r="G129" s="104" t="s">
        <v>296</v>
      </c>
      <c r="H129" s="104" t="s">
        <v>313</v>
      </c>
      <c r="I129" s="105" t="s">
        <v>3327</v>
      </c>
    </row>
    <row r="130" spans="1:9" ht="15">
      <c r="A130" s="101" t="s">
        <v>611</v>
      </c>
      <c r="B130" s="102">
        <v>125</v>
      </c>
      <c r="C130" s="265" t="s">
        <v>311</v>
      </c>
      <c r="D130" s="104" t="s">
        <v>410</v>
      </c>
      <c r="E130" s="104" t="s">
        <v>411</v>
      </c>
      <c r="F130" s="103" t="s">
        <v>366</v>
      </c>
      <c r="G130" s="104" t="s">
        <v>296</v>
      </c>
      <c r="H130" s="104" t="s">
        <v>313</v>
      </c>
      <c r="I130" s="105" t="s">
        <v>3328</v>
      </c>
    </row>
  </sheetData>
  <sheetProtection/>
  <autoFilter ref="A9:I130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44" customWidth="1"/>
    <col min="2" max="2" width="4.28125" style="44" customWidth="1"/>
    <col min="3" max="3" width="23.421875" style="44" customWidth="1"/>
    <col min="4" max="6" width="8.00390625" style="122" customWidth="1"/>
    <col min="7" max="7" width="6.7109375" style="44" customWidth="1"/>
    <col min="8" max="8" width="12.28125" style="44" customWidth="1"/>
    <col min="9" max="9" width="3.421875" style="44" customWidth="1"/>
    <col min="10" max="10" width="9.140625" style="110" customWidth="1"/>
  </cols>
  <sheetData>
    <row r="1" spans="1:8" ht="6" customHeight="1">
      <c r="A1" s="52"/>
      <c r="B1" s="51"/>
      <c r="C1" s="51"/>
      <c r="D1" s="111"/>
      <c r="E1" s="111"/>
      <c r="F1" s="111"/>
      <c r="G1" s="51"/>
      <c r="H1" s="51"/>
    </row>
    <row r="2" spans="1:8" ht="15.75">
      <c r="A2" s="287" t="str">
        <f>Startlist!$A1</f>
        <v>51. Saaremaa Rally 2018</v>
      </c>
      <c r="B2" s="287"/>
      <c r="C2" s="287"/>
      <c r="D2" s="287"/>
      <c r="E2" s="287"/>
      <c r="F2" s="287"/>
      <c r="G2" s="287"/>
      <c r="H2" s="287"/>
    </row>
    <row r="3" spans="1:8" ht="15">
      <c r="A3" s="288" t="str">
        <f>Startlist!$F2</f>
        <v>October 12-13, 2018</v>
      </c>
      <c r="B3" s="288"/>
      <c r="C3" s="288"/>
      <c r="D3" s="288"/>
      <c r="E3" s="288"/>
      <c r="F3" s="288"/>
      <c r="G3" s="288"/>
      <c r="H3" s="288"/>
    </row>
    <row r="4" spans="1:8" ht="15">
      <c r="A4" s="288" t="str">
        <f>Startlist!$F3</f>
        <v>Saaremaa</v>
      </c>
      <c r="B4" s="288"/>
      <c r="C4" s="288"/>
      <c r="D4" s="288"/>
      <c r="E4" s="288"/>
      <c r="F4" s="288"/>
      <c r="G4" s="288"/>
      <c r="H4" s="288"/>
    </row>
    <row r="5" spans="1:8" ht="15">
      <c r="A5" s="10" t="s">
        <v>360</v>
      </c>
      <c r="B5" s="43"/>
      <c r="C5" s="43"/>
      <c r="D5" s="112"/>
      <c r="E5" s="112"/>
      <c r="F5" s="112"/>
      <c r="G5" s="43"/>
      <c r="H5" s="43"/>
    </row>
    <row r="6" spans="1:8" ht="12.75">
      <c r="A6" s="32" t="s">
        <v>326</v>
      </c>
      <c r="B6" s="26" t="s">
        <v>327</v>
      </c>
      <c r="C6" s="27" t="s">
        <v>328</v>
      </c>
      <c r="D6" s="289" t="s">
        <v>363</v>
      </c>
      <c r="E6" s="290"/>
      <c r="F6" s="290"/>
      <c r="G6" s="25" t="s">
        <v>337</v>
      </c>
      <c r="H6" s="25" t="s">
        <v>347</v>
      </c>
    </row>
    <row r="7" spans="1:8" ht="12.75">
      <c r="A7" s="31" t="s">
        <v>349</v>
      </c>
      <c r="B7" s="28"/>
      <c r="C7" s="29" t="s">
        <v>324</v>
      </c>
      <c r="D7" s="114" t="s">
        <v>329</v>
      </c>
      <c r="E7" s="114" t="s">
        <v>330</v>
      </c>
      <c r="F7" s="114" t="s">
        <v>331</v>
      </c>
      <c r="G7" s="30"/>
      <c r="H7" s="31" t="s">
        <v>348</v>
      </c>
    </row>
    <row r="8" spans="1:10" ht="12.75">
      <c r="A8" s="155" t="s">
        <v>635</v>
      </c>
      <c r="B8" s="156">
        <v>1</v>
      </c>
      <c r="C8" s="157" t="s">
        <v>636</v>
      </c>
      <c r="D8" s="158" t="s">
        <v>637</v>
      </c>
      <c r="E8" s="159" t="s">
        <v>638</v>
      </c>
      <c r="F8" s="159" t="s">
        <v>1202</v>
      </c>
      <c r="G8" s="160"/>
      <c r="H8" s="161" t="s">
        <v>1203</v>
      </c>
      <c r="I8" s="180"/>
      <c r="J8"/>
    </row>
    <row r="9" spans="1:10" ht="12.75">
      <c r="A9" s="164" t="s">
        <v>361</v>
      </c>
      <c r="B9" s="165"/>
      <c r="C9" s="166" t="s">
        <v>306</v>
      </c>
      <c r="D9" s="167" t="s">
        <v>639</v>
      </c>
      <c r="E9" s="168" t="s">
        <v>639</v>
      </c>
      <c r="F9" s="168" t="s">
        <v>639</v>
      </c>
      <c r="G9" s="169"/>
      <c r="H9" s="154" t="s">
        <v>640</v>
      </c>
      <c r="I9" s="180"/>
      <c r="J9"/>
    </row>
    <row r="10" spans="1:10" ht="12.75">
      <c r="A10" s="155" t="s">
        <v>641</v>
      </c>
      <c r="B10" s="156">
        <v>9</v>
      </c>
      <c r="C10" s="157" t="s">
        <v>642</v>
      </c>
      <c r="D10" s="158" t="s">
        <v>643</v>
      </c>
      <c r="E10" s="159" t="s">
        <v>644</v>
      </c>
      <c r="F10" s="159" t="s">
        <v>1204</v>
      </c>
      <c r="G10" s="160"/>
      <c r="H10" s="161" t="s">
        <v>1205</v>
      </c>
      <c r="I10" s="180"/>
      <c r="J10"/>
    </row>
    <row r="11" spans="1:10" ht="12.75">
      <c r="A11" s="164" t="s">
        <v>358</v>
      </c>
      <c r="B11" s="165"/>
      <c r="C11" s="166" t="s">
        <v>431</v>
      </c>
      <c r="D11" s="167" t="s">
        <v>645</v>
      </c>
      <c r="E11" s="168" t="s">
        <v>646</v>
      </c>
      <c r="F11" s="168" t="s">
        <v>645</v>
      </c>
      <c r="G11" s="169"/>
      <c r="H11" s="154" t="s">
        <v>1206</v>
      </c>
      <c r="I11" s="180"/>
      <c r="J11"/>
    </row>
    <row r="12" spans="1:10" ht="12.75">
      <c r="A12" s="155" t="s">
        <v>647</v>
      </c>
      <c r="B12" s="156">
        <v>4</v>
      </c>
      <c r="C12" s="157" t="s">
        <v>648</v>
      </c>
      <c r="D12" s="158" t="s">
        <v>649</v>
      </c>
      <c r="E12" s="159" t="s">
        <v>650</v>
      </c>
      <c r="F12" s="159" t="s">
        <v>1207</v>
      </c>
      <c r="G12" s="160"/>
      <c r="H12" s="161" t="s">
        <v>1208</v>
      </c>
      <c r="I12" s="180"/>
      <c r="J12"/>
    </row>
    <row r="13" spans="1:10" ht="12.75">
      <c r="A13" s="164" t="s">
        <v>361</v>
      </c>
      <c r="B13" s="165"/>
      <c r="C13" s="166" t="s">
        <v>308</v>
      </c>
      <c r="D13" s="167" t="s">
        <v>651</v>
      </c>
      <c r="E13" s="168" t="s">
        <v>652</v>
      </c>
      <c r="F13" s="168" t="s">
        <v>1482</v>
      </c>
      <c r="G13" s="169"/>
      <c r="H13" s="154" t="s">
        <v>1209</v>
      </c>
      <c r="I13" s="180"/>
      <c r="J13"/>
    </row>
    <row r="14" spans="1:10" ht="12.75">
      <c r="A14" s="155" t="s">
        <v>653</v>
      </c>
      <c r="B14" s="156">
        <v>2</v>
      </c>
      <c r="C14" s="157" t="s">
        <v>654</v>
      </c>
      <c r="D14" s="158" t="s">
        <v>643</v>
      </c>
      <c r="E14" s="159" t="s">
        <v>655</v>
      </c>
      <c r="F14" s="159" t="s">
        <v>1210</v>
      </c>
      <c r="G14" s="160"/>
      <c r="H14" s="161" t="s">
        <v>1211</v>
      </c>
      <c r="I14" s="180"/>
      <c r="J14"/>
    </row>
    <row r="15" spans="1:10" ht="12.75">
      <c r="A15" s="164" t="s">
        <v>361</v>
      </c>
      <c r="B15" s="165"/>
      <c r="C15" s="166" t="s">
        <v>453</v>
      </c>
      <c r="D15" s="167" t="s">
        <v>652</v>
      </c>
      <c r="E15" s="168" t="s">
        <v>656</v>
      </c>
      <c r="F15" s="168" t="s">
        <v>1212</v>
      </c>
      <c r="G15" s="169"/>
      <c r="H15" s="154" t="s">
        <v>1213</v>
      </c>
      <c r="I15" s="180"/>
      <c r="J15"/>
    </row>
    <row r="16" spans="1:10" ht="12.75">
      <c r="A16" s="155" t="s">
        <v>657</v>
      </c>
      <c r="B16" s="156">
        <v>5</v>
      </c>
      <c r="C16" s="157" t="s">
        <v>658</v>
      </c>
      <c r="D16" s="158" t="s">
        <v>659</v>
      </c>
      <c r="E16" s="159" t="s">
        <v>660</v>
      </c>
      <c r="F16" s="159" t="s">
        <v>1214</v>
      </c>
      <c r="G16" s="160"/>
      <c r="H16" s="161" t="s">
        <v>1215</v>
      </c>
      <c r="I16" s="180"/>
      <c r="J16"/>
    </row>
    <row r="17" spans="1:10" ht="12.75">
      <c r="A17" s="164" t="s">
        <v>358</v>
      </c>
      <c r="B17" s="165"/>
      <c r="C17" s="166" t="s">
        <v>457</v>
      </c>
      <c r="D17" s="167" t="s">
        <v>808</v>
      </c>
      <c r="E17" s="168" t="s">
        <v>662</v>
      </c>
      <c r="F17" s="168" t="s">
        <v>1216</v>
      </c>
      <c r="G17" s="169"/>
      <c r="H17" s="154" t="s">
        <v>1217</v>
      </c>
      <c r="I17" s="180"/>
      <c r="J17"/>
    </row>
    <row r="18" spans="1:10" ht="12.75">
      <c r="A18" s="155" t="s">
        <v>663</v>
      </c>
      <c r="B18" s="156">
        <v>3</v>
      </c>
      <c r="C18" s="157" t="s">
        <v>664</v>
      </c>
      <c r="D18" s="158" t="s">
        <v>665</v>
      </c>
      <c r="E18" s="159" t="s">
        <v>666</v>
      </c>
      <c r="F18" s="159" t="s">
        <v>1218</v>
      </c>
      <c r="G18" s="160"/>
      <c r="H18" s="161" t="s">
        <v>1219</v>
      </c>
      <c r="I18" s="180"/>
      <c r="J18"/>
    </row>
    <row r="19" spans="1:10" ht="12.75">
      <c r="A19" s="164" t="s">
        <v>358</v>
      </c>
      <c r="B19" s="165"/>
      <c r="C19" s="166" t="s">
        <v>457</v>
      </c>
      <c r="D19" s="167" t="s">
        <v>667</v>
      </c>
      <c r="E19" s="168" t="s">
        <v>668</v>
      </c>
      <c r="F19" s="168" t="s">
        <v>651</v>
      </c>
      <c r="G19" s="169"/>
      <c r="H19" s="154" t="s">
        <v>1220</v>
      </c>
      <c r="I19" s="180"/>
      <c r="J19"/>
    </row>
    <row r="20" spans="1:10" ht="12.75">
      <c r="A20" s="155" t="s">
        <v>669</v>
      </c>
      <c r="B20" s="156">
        <v>8</v>
      </c>
      <c r="C20" s="157" t="s">
        <v>670</v>
      </c>
      <c r="D20" s="158" t="s">
        <v>671</v>
      </c>
      <c r="E20" s="159" t="s">
        <v>672</v>
      </c>
      <c r="F20" s="159" t="s">
        <v>1221</v>
      </c>
      <c r="G20" s="160"/>
      <c r="H20" s="161" t="s">
        <v>1222</v>
      </c>
      <c r="I20" s="180"/>
      <c r="J20"/>
    </row>
    <row r="21" spans="1:10" ht="12.75">
      <c r="A21" s="164" t="s">
        <v>361</v>
      </c>
      <c r="B21" s="165"/>
      <c r="C21" s="166" t="s">
        <v>308</v>
      </c>
      <c r="D21" s="167" t="s">
        <v>673</v>
      </c>
      <c r="E21" s="168" t="s">
        <v>674</v>
      </c>
      <c r="F21" s="168" t="s">
        <v>661</v>
      </c>
      <c r="G21" s="169"/>
      <c r="H21" s="154" t="s">
        <v>1223</v>
      </c>
      <c r="I21" s="180"/>
      <c r="J21"/>
    </row>
    <row r="22" spans="1:10" ht="12.75">
      <c r="A22" s="155" t="s">
        <v>675</v>
      </c>
      <c r="B22" s="156">
        <v>11</v>
      </c>
      <c r="C22" s="157" t="s">
        <v>676</v>
      </c>
      <c r="D22" s="158" t="s">
        <v>677</v>
      </c>
      <c r="E22" s="159" t="s">
        <v>678</v>
      </c>
      <c r="F22" s="159" t="s">
        <v>1221</v>
      </c>
      <c r="G22" s="160"/>
      <c r="H22" s="161" t="s">
        <v>1224</v>
      </c>
      <c r="I22" s="180"/>
      <c r="J22"/>
    </row>
    <row r="23" spans="1:10" ht="12.75">
      <c r="A23" s="164" t="s">
        <v>358</v>
      </c>
      <c r="B23" s="165"/>
      <c r="C23" s="166" t="s">
        <v>431</v>
      </c>
      <c r="D23" s="167" t="s">
        <v>815</v>
      </c>
      <c r="E23" s="168" t="s">
        <v>679</v>
      </c>
      <c r="F23" s="168" t="s">
        <v>674</v>
      </c>
      <c r="G23" s="169"/>
      <c r="H23" s="154" t="s">
        <v>1225</v>
      </c>
      <c r="I23" s="180"/>
      <c r="J23"/>
    </row>
    <row r="24" spans="1:10" ht="12.75">
      <c r="A24" s="155" t="s">
        <v>1226</v>
      </c>
      <c r="B24" s="156">
        <v>25</v>
      </c>
      <c r="C24" s="157" t="s">
        <v>701</v>
      </c>
      <c r="D24" s="158" t="s">
        <v>809</v>
      </c>
      <c r="E24" s="159" t="s">
        <v>810</v>
      </c>
      <c r="F24" s="159" t="s">
        <v>1227</v>
      </c>
      <c r="G24" s="160"/>
      <c r="H24" s="161" t="s">
        <v>1228</v>
      </c>
      <c r="I24" s="180"/>
      <c r="J24"/>
    </row>
    <row r="25" spans="1:10" ht="12.75">
      <c r="A25" s="164" t="s">
        <v>356</v>
      </c>
      <c r="B25" s="165"/>
      <c r="C25" s="166" t="s">
        <v>378</v>
      </c>
      <c r="D25" s="167" t="s">
        <v>811</v>
      </c>
      <c r="E25" s="168" t="s">
        <v>812</v>
      </c>
      <c r="F25" s="168" t="s">
        <v>869</v>
      </c>
      <c r="G25" s="169"/>
      <c r="H25" s="154" t="s">
        <v>1229</v>
      </c>
      <c r="I25" s="180"/>
      <c r="J25"/>
    </row>
    <row r="26" spans="1:10" ht="12.75">
      <c r="A26" s="155" t="s">
        <v>814</v>
      </c>
      <c r="B26" s="156">
        <v>12</v>
      </c>
      <c r="C26" s="157" t="s">
        <v>680</v>
      </c>
      <c r="D26" s="158" t="s">
        <v>681</v>
      </c>
      <c r="E26" s="159" t="s">
        <v>682</v>
      </c>
      <c r="F26" s="159" t="s">
        <v>1230</v>
      </c>
      <c r="G26" s="160"/>
      <c r="H26" s="161" t="s">
        <v>1231</v>
      </c>
      <c r="I26" s="180"/>
      <c r="J26"/>
    </row>
    <row r="27" spans="1:10" ht="12.75">
      <c r="A27" s="164" t="s">
        <v>358</v>
      </c>
      <c r="B27" s="165"/>
      <c r="C27" s="166" t="s">
        <v>373</v>
      </c>
      <c r="D27" s="167" t="s">
        <v>1097</v>
      </c>
      <c r="E27" s="168" t="s">
        <v>815</v>
      </c>
      <c r="F27" s="168" t="s">
        <v>837</v>
      </c>
      <c r="G27" s="169"/>
      <c r="H27" s="154" t="s">
        <v>1232</v>
      </c>
      <c r="I27" s="180"/>
      <c r="J27"/>
    </row>
    <row r="28" spans="1:10" ht="12.75">
      <c r="A28" s="155" t="s">
        <v>816</v>
      </c>
      <c r="B28" s="156">
        <v>29</v>
      </c>
      <c r="C28" s="157" t="s">
        <v>705</v>
      </c>
      <c r="D28" s="158" t="s">
        <v>817</v>
      </c>
      <c r="E28" s="159" t="s">
        <v>818</v>
      </c>
      <c r="F28" s="159" t="s">
        <v>1233</v>
      </c>
      <c r="G28" s="160"/>
      <c r="H28" s="161" t="s">
        <v>1234</v>
      </c>
      <c r="I28" s="180"/>
      <c r="J28"/>
    </row>
    <row r="29" spans="1:10" ht="12.75">
      <c r="A29" s="164" t="s">
        <v>355</v>
      </c>
      <c r="B29" s="165"/>
      <c r="C29" s="166" t="s">
        <v>371</v>
      </c>
      <c r="D29" s="167" t="s">
        <v>825</v>
      </c>
      <c r="E29" s="168" t="s">
        <v>820</v>
      </c>
      <c r="F29" s="168" t="s">
        <v>1235</v>
      </c>
      <c r="G29" s="169"/>
      <c r="H29" s="154" t="s">
        <v>1236</v>
      </c>
      <c r="I29" s="180"/>
      <c r="J29"/>
    </row>
    <row r="30" spans="1:10" ht="12.75">
      <c r="A30" s="155" t="s">
        <v>821</v>
      </c>
      <c r="B30" s="156">
        <v>30</v>
      </c>
      <c r="C30" s="157" t="s">
        <v>706</v>
      </c>
      <c r="D30" s="158" t="s">
        <v>827</v>
      </c>
      <c r="E30" s="159" t="s">
        <v>828</v>
      </c>
      <c r="F30" s="159" t="s">
        <v>1237</v>
      </c>
      <c r="G30" s="160"/>
      <c r="H30" s="161" t="s">
        <v>1238</v>
      </c>
      <c r="I30" s="180"/>
      <c r="J30"/>
    </row>
    <row r="31" spans="1:10" ht="12.75">
      <c r="A31" s="164" t="s">
        <v>355</v>
      </c>
      <c r="B31" s="165"/>
      <c r="C31" s="166" t="s">
        <v>464</v>
      </c>
      <c r="D31" s="167" t="s">
        <v>1098</v>
      </c>
      <c r="E31" s="168" t="s">
        <v>824</v>
      </c>
      <c r="F31" s="168" t="s">
        <v>1239</v>
      </c>
      <c r="G31" s="169"/>
      <c r="H31" s="154" t="s">
        <v>1240</v>
      </c>
      <c r="I31" s="180"/>
      <c r="J31"/>
    </row>
    <row r="32" spans="1:10" ht="12.75">
      <c r="A32" s="155" t="s">
        <v>826</v>
      </c>
      <c r="B32" s="156">
        <v>24</v>
      </c>
      <c r="C32" s="157" t="s">
        <v>700</v>
      </c>
      <c r="D32" s="158" t="s">
        <v>822</v>
      </c>
      <c r="E32" s="159" t="s">
        <v>823</v>
      </c>
      <c r="F32" s="159" t="s">
        <v>1241</v>
      </c>
      <c r="G32" s="160"/>
      <c r="H32" s="161" t="s">
        <v>1242</v>
      </c>
      <c r="I32" s="180"/>
      <c r="J32"/>
    </row>
    <row r="33" spans="1:10" ht="12.75">
      <c r="A33" s="164" t="s">
        <v>356</v>
      </c>
      <c r="B33" s="165"/>
      <c r="C33" s="166" t="s">
        <v>378</v>
      </c>
      <c r="D33" s="167" t="s">
        <v>819</v>
      </c>
      <c r="E33" s="168" t="s">
        <v>834</v>
      </c>
      <c r="F33" s="168" t="s">
        <v>862</v>
      </c>
      <c r="G33" s="169"/>
      <c r="H33" s="154" t="s">
        <v>1243</v>
      </c>
      <c r="I33" s="180"/>
      <c r="J33"/>
    </row>
    <row r="34" spans="1:10" ht="12.75">
      <c r="A34" s="155" t="s">
        <v>1244</v>
      </c>
      <c r="B34" s="156">
        <v>26</v>
      </c>
      <c r="C34" s="157" t="s">
        <v>702</v>
      </c>
      <c r="D34" s="158" t="s">
        <v>832</v>
      </c>
      <c r="E34" s="159" t="s">
        <v>833</v>
      </c>
      <c r="F34" s="159" t="s">
        <v>1245</v>
      </c>
      <c r="G34" s="160"/>
      <c r="H34" s="161" t="s">
        <v>1246</v>
      </c>
      <c r="I34" s="180"/>
      <c r="J34"/>
    </row>
    <row r="35" spans="1:10" ht="12.75">
      <c r="A35" s="164" t="s">
        <v>356</v>
      </c>
      <c r="B35" s="165"/>
      <c r="C35" s="166" t="s">
        <v>378</v>
      </c>
      <c r="D35" s="167" t="s">
        <v>866</v>
      </c>
      <c r="E35" s="168" t="s">
        <v>1082</v>
      </c>
      <c r="F35" s="168" t="s">
        <v>866</v>
      </c>
      <c r="G35" s="169"/>
      <c r="H35" s="154" t="s">
        <v>1247</v>
      </c>
      <c r="I35" s="180"/>
      <c r="J35"/>
    </row>
    <row r="36" spans="1:10" ht="12.75">
      <c r="A36" s="155" t="s">
        <v>1248</v>
      </c>
      <c r="B36" s="156">
        <v>21</v>
      </c>
      <c r="C36" s="157" t="s">
        <v>697</v>
      </c>
      <c r="D36" s="158" t="s">
        <v>830</v>
      </c>
      <c r="E36" s="159" t="s">
        <v>831</v>
      </c>
      <c r="F36" s="159" t="s">
        <v>1249</v>
      </c>
      <c r="G36" s="160"/>
      <c r="H36" s="161" t="s">
        <v>1250</v>
      </c>
      <c r="I36" s="180"/>
      <c r="J36"/>
    </row>
    <row r="37" spans="1:10" ht="12.75">
      <c r="A37" s="164" t="s">
        <v>354</v>
      </c>
      <c r="B37" s="165"/>
      <c r="C37" s="166" t="s">
        <v>419</v>
      </c>
      <c r="D37" s="167" t="s">
        <v>858</v>
      </c>
      <c r="E37" s="168" t="s">
        <v>930</v>
      </c>
      <c r="F37" s="168" t="s">
        <v>1483</v>
      </c>
      <c r="G37" s="169"/>
      <c r="H37" s="154" t="s">
        <v>1251</v>
      </c>
      <c r="I37" s="180"/>
      <c r="J37"/>
    </row>
    <row r="38" spans="1:10" ht="12.75">
      <c r="A38" s="155" t="s">
        <v>1252</v>
      </c>
      <c r="B38" s="156">
        <v>34</v>
      </c>
      <c r="C38" s="157" t="s">
        <v>710</v>
      </c>
      <c r="D38" s="158" t="s">
        <v>859</v>
      </c>
      <c r="E38" s="159" t="s">
        <v>860</v>
      </c>
      <c r="F38" s="159" t="s">
        <v>1241</v>
      </c>
      <c r="G38" s="160"/>
      <c r="H38" s="161" t="s">
        <v>1253</v>
      </c>
      <c r="I38" s="180"/>
      <c r="J38"/>
    </row>
    <row r="39" spans="1:10" ht="12.75">
      <c r="A39" s="164" t="s">
        <v>358</v>
      </c>
      <c r="B39" s="165"/>
      <c r="C39" s="166" t="s">
        <v>368</v>
      </c>
      <c r="D39" s="167" t="s">
        <v>842</v>
      </c>
      <c r="E39" s="168" t="s">
        <v>964</v>
      </c>
      <c r="F39" s="168" t="s">
        <v>1484</v>
      </c>
      <c r="G39" s="169"/>
      <c r="H39" s="154" t="s">
        <v>1254</v>
      </c>
      <c r="I39" s="180"/>
      <c r="J39"/>
    </row>
    <row r="40" spans="1:10" ht="12.75">
      <c r="A40" s="155" t="s">
        <v>1255</v>
      </c>
      <c r="B40" s="156">
        <v>15</v>
      </c>
      <c r="C40" s="157" t="s">
        <v>691</v>
      </c>
      <c r="D40" s="158" t="s">
        <v>838</v>
      </c>
      <c r="E40" s="159" t="s">
        <v>839</v>
      </c>
      <c r="F40" s="159" t="s">
        <v>1256</v>
      </c>
      <c r="G40" s="160"/>
      <c r="H40" s="161" t="s">
        <v>1257</v>
      </c>
      <c r="I40" s="180"/>
      <c r="J40"/>
    </row>
    <row r="41" spans="1:10" ht="12.75">
      <c r="A41" s="164" t="s">
        <v>358</v>
      </c>
      <c r="B41" s="165"/>
      <c r="C41" s="166" t="s">
        <v>373</v>
      </c>
      <c r="D41" s="167" t="s">
        <v>1099</v>
      </c>
      <c r="E41" s="168" t="s">
        <v>965</v>
      </c>
      <c r="F41" s="168" t="s">
        <v>966</v>
      </c>
      <c r="G41" s="169"/>
      <c r="H41" s="154" t="s">
        <v>1258</v>
      </c>
      <c r="I41" s="180"/>
      <c r="J41"/>
    </row>
    <row r="42" spans="1:10" ht="12.75">
      <c r="A42" s="155" t="s">
        <v>1259</v>
      </c>
      <c r="B42" s="156">
        <v>32</v>
      </c>
      <c r="C42" s="157" t="s">
        <v>708</v>
      </c>
      <c r="D42" s="158" t="s">
        <v>835</v>
      </c>
      <c r="E42" s="159" t="s">
        <v>836</v>
      </c>
      <c r="F42" s="159" t="s">
        <v>1260</v>
      </c>
      <c r="G42" s="160"/>
      <c r="H42" s="161" t="s">
        <v>1261</v>
      </c>
      <c r="I42" s="180"/>
      <c r="J42"/>
    </row>
    <row r="43" spans="1:10" ht="12.75">
      <c r="A43" s="164" t="s">
        <v>361</v>
      </c>
      <c r="B43" s="165"/>
      <c r="C43" s="166" t="s">
        <v>263</v>
      </c>
      <c r="D43" s="167" t="s">
        <v>861</v>
      </c>
      <c r="E43" s="168" t="s">
        <v>837</v>
      </c>
      <c r="F43" s="168" t="s">
        <v>889</v>
      </c>
      <c r="G43" s="169"/>
      <c r="H43" s="154" t="s">
        <v>1262</v>
      </c>
      <c r="I43" s="180"/>
      <c r="J43"/>
    </row>
    <row r="44" spans="1:10" ht="12.75">
      <c r="A44" s="155" t="s">
        <v>843</v>
      </c>
      <c r="B44" s="156">
        <v>91</v>
      </c>
      <c r="C44" s="157" t="s">
        <v>767</v>
      </c>
      <c r="D44" s="158" t="s">
        <v>864</v>
      </c>
      <c r="E44" s="159" t="s">
        <v>865</v>
      </c>
      <c r="F44" s="159" t="s">
        <v>1263</v>
      </c>
      <c r="G44" s="160"/>
      <c r="H44" s="161" t="s">
        <v>1264</v>
      </c>
      <c r="I44" s="180"/>
      <c r="J44"/>
    </row>
    <row r="45" spans="1:10" ht="12.75">
      <c r="A45" s="164" t="s">
        <v>356</v>
      </c>
      <c r="B45" s="165"/>
      <c r="C45" s="166" t="s">
        <v>378</v>
      </c>
      <c r="D45" s="167" t="s">
        <v>857</v>
      </c>
      <c r="E45" s="168" t="s">
        <v>926</v>
      </c>
      <c r="F45" s="168" t="s">
        <v>820</v>
      </c>
      <c r="G45" s="169"/>
      <c r="H45" s="154" t="s">
        <v>1265</v>
      </c>
      <c r="I45" s="180"/>
      <c r="J45"/>
    </row>
    <row r="46" spans="1:10" ht="12.75">
      <c r="A46" s="155" t="s">
        <v>1266</v>
      </c>
      <c r="B46" s="156">
        <v>23</v>
      </c>
      <c r="C46" s="157" t="s">
        <v>699</v>
      </c>
      <c r="D46" s="158" t="s">
        <v>844</v>
      </c>
      <c r="E46" s="159" t="s">
        <v>845</v>
      </c>
      <c r="F46" s="159" t="s">
        <v>1267</v>
      </c>
      <c r="G46" s="160"/>
      <c r="H46" s="161" t="s">
        <v>1268</v>
      </c>
      <c r="I46" s="180"/>
      <c r="J46"/>
    </row>
    <row r="47" spans="1:10" ht="12.75">
      <c r="A47" s="164" t="s">
        <v>356</v>
      </c>
      <c r="B47" s="165"/>
      <c r="C47" s="166" t="s">
        <v>378</v>
      </c>
      <c r="D47" s="167" t="s">
        <v>1101</v>
      </c>
      <c r="E47" s="168" t="s">
        <v>861</v>
      </c>
      <c r="F47" s="168" t="s">
        <v>825</v>
      </c>
      <c r="G47" s="169"/>
      <c r="H47" s="154" t="s">
        <v>1269</v>
      </c>
      <c r="I47" s="180"/>
      <c r="J47"/>
    </row>
    <row r="48" spans="1:10" ht="12.75">
      <c r="A48" s="155" t="s">
        <v>1270</v>
      </c>
      <c r="B48" s="156">
        <v>31</v>
      </c>
      <c r="C48" s="157" t="s">
        <v>707</v>
      </c>
      <c r="D48" s="158" t="s">
        <v>840</v>
      </c>
      <c r="E48" s="159" t="s">
        <v>841</v>
      </c>
      <c r="F48" s="159" t="s">
        <v>1271</v>
      </c>
      <c r="G48" s="160"/>
      <c r="H48" s="161" t="s">
        <v>1272</v>
      </c>
      <c r="I48" s="180"/>
      <c r="J48"/>
    </row>
    <row r="49" spans="1:10" ht="12.75">
      <c r="A49" s="164" t="s">
        <v>358</v>
      </c>
      <c r="B49" s="165"/>
      <c r="C49" s="166" t="s">
        <v>373</v>
      </c>
      <c r="D49" s="167" t="s">
        <v>3336</v>
      </c>
      <c r="E49" s="168" t="s">
        <v>924</v>
      </c>
      <c r="F49" s="168" t="s">
        <v>923</v>
      </c>
      <c r="G49" s="169"/>
      <c r="H49" s="154" t="s">
        <v>1273</v>
      </c>
      <c r="I49" s="180"/>
      <c r="J49"/>
    </row>
    <row r="50" spans="1:10" ht="12.75">
      <c r="A50" s="155" t="s">
        <v>1274</v>
      </c>
      <c r="B50" s="156">
        <v>36</v>
      </c>
      <c r="C50" s="157" t="s">
        <v>712</v>
      </c>
      <c r="D50" s="158" t="s">
        <v>870</v>
      </c>
      <c r="E50" s="159" t="s">
        <v>871</v>
      </c>
      <c r="F50" s="159" t="s">
        <v>1275</v>
      </c>
      <c r="G50" s="160"/>
      <c r="H50" s="161" t="s">
        <v>1276</v>
      </c>
      <c r="I50" s="180"/>
      <c r="J50"/>
    </row>
    <row r="51" spans="1:10" ht="12.75">
      <c r="A51" s="164" t="s">
        <v>355</v>
      </c>
      <c r="B51" s="165"/>
      <c r="C51" s="166" t="s">
        <v>3497</v>
      </c>
      <c r="D51" s="167" t="s">
        <v>1287</v>
      </c>
      <c r="E51" s="168" t="s">
        <v>829</v>
      </c>
      <c r="F51" s="168" t="s">
        <v>1485</v>
      </c>
      <c r="G51" s="169"/>
      <c r="H51" s="154" t="s">
        <v>1278</v>
      </c>
      <c r="I51" s="180"/>
      <c r="J51"/>
    </row>
    <row r="52" spans="1:10" ht="12.75">
      <c r="A52" s="155" t="s">
        <v>1279</v>
      </c>
      <c r="B52" s="156">
        <v>19</v>
      </c>
      <c r="C52" s="157" t="s">
        <v>695</v>
      </c>
      <c r="D52" s="158" t="s">
        <v>867</v>
      </c>
      <c r="E52" s="159" t="s">
        <v>868</v>
      </c>
      <c r="F52" s="159" t="s">
        <v>1280</v>
      </c>
      <c r="G52" s="160"/>
      <c r="H52" s="161" t="s">
        <v>1281</v>
      </c>
      <c r="I52" s="180"/>
      <c r="J52"/>
    </row>
    <row r="53" spans="1:10" ht="12.75">
      <c r="A53" s="164" t="s">
        <v>364</v>
      </c>
      <c r="B53" s="165"/>
      <c r="C53" s="166" t="s">
        <v>416</v>
      </c>
      <c r="D53" s="167" t="s">
        <v>1100</v>
      </c>
      <c r="E53" s="168" t="s">
        <v>925</v>
      </c>
      <c r="F53" s="168" t="s">
        <v>1016</v>
      </c>
      <c r="G53" s="169"/>
      <c r="H53" s="154" t="s">
        <v>1282</v>
      </c>
      <c r="I53" s="180"/>
      <c r="J53"/>
    </row>
    <row r="54" spans="1:10" ht="12.75">
      <c r="A54" s="155" t="s">
        <v>927</v>
      </c>
      <c r="B54" s="156">
        <v>60</v>
      </c>
      <c r="C54" s="157" t="s">
        <v>736</v>
      </c>
      <c r="D54" s="158" t="s">
        <v>928</v>
      </c>
      <c r="E54" s="159" t="s">
        <v>929</v>
      </c>
      <c r="F54" s="159" t="s">
        <v>1283</v>
      </c>
      <c r="G54" s="160"/>
      <c r="H54" s="161" t="s">
        <v>1284</v>
      </c>
      <c r="I54" s="180"/>
      <c r="J54"/>
    </row>
    <row r="55" spans="1:10" ht="12.75">
      <c r="A55" s="164" t="s">
        <v>364</v>
      </c>
      <c r="B55" s="165"/>
      <c r="C55" s="166" t="s">
        <v>12</v>
      </c>
      <c r="D55" s="167" t="s">
        <v>933</v>
      </c>
      <c r="E55" s="168" t="s">
        <v>968</v>
      </c>
      <c r="F55" s="168" t="s">
        <v>1486</v>
      </c>
      <c r="G55" s="169"/>
      <c r="H55" s="154" t="s">
        <v>1285</v>
      </c>
      <c r="I55" s="180"/>
      <c r="J55"/>
    </row>
    <row r="56" spans="1:10" ht="12.75">
      <c r="A56" s="155" t="s">
        <v>872</v>
      </c>
      <c r="B56" s="156">
        <v>35</v>
      </c>
      <c r="C56" s="157" t="s">
        <v>711</v>
      </c>
      <c r="D56" s="158" t="s">
        <v>873</v>
      </c>
      <c r="E56" s="159" t="s">
        <v>874</v>
      </c>
      <c r="F56" s="159" t="s">
        <v>1283</v>
      </c>
      <c r="G56" s="160"/>
      <c r="H56" s="161" t="s">
        <v>1286</v>
      </c>
      <c r="I56" s="180"/>
      <c r="J56"/>
    </row>
    <row r="57" spans="1:10" ht="12.75">
      <c r="A57" s="164" t="s">
        <v>355</v>
      </c>
      <c r="B57" s="165"/>
      <c r="C57" s="166" t="s">
        <v>371</v>
      </c>
      <c r="D57" s="167" t="s">
        <v>1482</v>
      </c>
      <c r="E57" s="168" t="s">
        <v>969</v>
      </c>
      <c r="F57" s="168" t="s">
        <v>1487</v>
      </c>
      <c r="G57" s="169"/>
      <c r="H57" s="154" t="s">
        <v>1288</v>
      </c>
      <c r="I57" s="180"/>
      <c r="J57"/>
    </row>
    <row r="58" spans="1:10" ht="12.75">
      <c r="A58" s="155" t="s">
        <v>875</v>
      </c>
      <c r="B58" s="156">
        <v>10</v>
      </c>
      <c r="C58" s="157" t="s">
        <v>683</v>
      </c>
      <c r="D58" s="158" t="s">
        <v>684</v>
      </c>
      <c r="E58" s="159" t="s">
        <v>685</v>
      </c>
      <c r="F58" s="159" t="s">
        <v>1289</v>
      </c>
      <c r="G58" s="160"/>
      <c r="H58" s="161" t="s">
        <v>1290</v>
      </c>
      <c r="I58" s="180"/>
      <c r="J58"/>
    </row>
    <row r="59" spans="1:10" ht="12.75">
      <c r="A59" s="164" t="s">
        <v>355</v>
      </c>
      <c r="B59" s="165"/>
      <c r="C59" s="166" t="s">
        <v>368</v>
      </c>
      <c r="D59" s="167" t="s">
        <v>869</v>
      </c>
      <c r="E59" s="168" t="s">
        <v>1301</v>
      </c>
      <c r="F59" s="168" t="s">
        <v>996</v>
      </c>
      <c r="G59" s="169"/>
      <c r="H59" s="154" t="s">
        <v>1291</v>
      </c>
      <c r="I59" s="180"/>
      <c r="J59"/>
    </row>
    <row r="60" spans="1:10" ht="12.75">
      <c r="A60" s="155" t="s">
        <v>3337</v>
      </c>
      <c r="B60" s="156">
        <v>44</v>
      </c>
      <c r="C60" s="157" t="s">
        <v>720</v>
      </c>
      <c r="D60" s="158" t="s">
        <v>876</v>
      </c>
      <c r="E60" s="159" t="s">
        <v>877</v>
      </c>
      <c r="F60" s="159" t="s">
        <v>1292</v>
      </c>
      <c r="G60" s="160"/>
      <c r="H60" s="161" t="s">
        <v>1293</v>
      </c>
      <c r="I60" s="180"/>
      <c r="J60"/>
    </row>
    <row r="61" spans="1:10" ht="12.75">
      <c r="A61" s="164" t="s">
        <v>355</v>
      </c>
      <c r="B61" s="165"/>
      <c r="C61" s="166" t="s">
        <v>464</v>
      </c>
      <c r="D61" s="167" t="s">
        <v>931</v>
      </c>
      <c r="E61" s="168" t="s">
        <v>1514</v>
      </c>
      <c r="F61" s="168" t="s">
        <v>1277</v>
      </c>
      <c r="G61" s="169"/>
      <c r="H61" s="154" t="s">
        <v>1295</v>
      </c>
      <c r="I61" s="180"/>
      <c r="J61"/>
    </row>
    <row r="62" spans="1:10" ht="12.75">
      <c r="A62" s="155" t="s">
        <v>932</v>
      </c>
      <c r="B62" s="156">
        <v>20</v>
      </c>
      <c r="C62" s="157" t="s">
        <v>696</v>
      </c>
      <c r="D62" s="158" t="s">
        <v>846</v>
      </c>
      <c r="E62" s="159" t="s">
        <v>847</v>
      </c>
      <c r="F62" s="159" t="s">
        <v>1296</v>
      </c>
      <c r="G62" s="160"/>
      <c r="H62" s="161" t="s">
        <v>1297</v>
      </c>
      <c r="I62" s="180"/>
      <c r="J62"/>
    </row>
    <row r="63" spans="1:10" ht="12.75">
      <c r="A63" s="164" t="s">
        <v>354</v>
      </c>
      <c r="B63" s="165"/>
      <c r="C63" s="166" t="s">
        <v>418</v>
      </c>
      <c r="D63" s="167" t="s">
        <v>1102</v>
      </c>
      <c r="E63" s="168" t="s">
        <v>879</v>
      </c>
      <c r="F63" s="168" t="s">
        <v>1488</v>
      </c>
      <c r="G63" s="169"/>
      <c r="H63" s="154" t="s">
        <v>1298</v>
      </c>
      <c r="I63" s="180"/>
      <c r="J63"/>
    </row>
    <row r="64" spans="1:10" ht="12.75">
      <c r="A64" s="155" t="s">
        <v>934</v>
      </c>
      <c r="B64" s="156">
        <v>43</v>
      </c>
      <c r="C64" s="157" t="s">
        <v>719</v>
      </c>
      <c r="D64" s="158" t="s">
        <v>880</v>
      </c>
      <c r="E64" s="159" t="s">
        <v>881</v>
      </c>
      <c r="F64" s="159" t="s">
        <v>1299</v>
      </c>
      <c r="G64" s="160"/>
      <c r="H64" s="161" t="s">
        <v>1300</v>
      </c>
      <c r="I64" s="180"/>
      <c r="J64"/>
    </row>
    <row r="65" spans="1:10" ht="12.75">
      <c r="A65" s="164" t="s">
        <v>356</v>
      </c>
      <c r="B65" s="165"/>
      <c r="C65" s="166" t="s">
        <v>378</v>
      </c>
      <c r="D65" s="167" t="s">
        <v>878</v>
      </c>
      <c r="E65" s="168" t="s">
        <v>1083</v>
      </c>
      <c r="F65" s="168" t="s">
        <v>888</v>
      </c>
      <c r="G65" s="169"/>
      <c r="H65" s="154" t="s">
        <v>1302</v>
      </c>
      <c r="I65" s="180"/>
      <c r="J65"/>
    </row>
    <row r="66" spans="1:10" ht="12.75">
      <c r="A66" s="155" t="s">
        <v>970</v>
      </c>
      <c r="B66" s="156">
        <v>73</v>
      </c>
      <c r="C66" s="157" t="s">
        <v>749</v>
      </c>
      <c r="D66" s="158" t="s">
        <v>971</v>
      </c>
      <c r="E66" s="159" t="s">
        <v>972</v>
      </c>
      <c r="F66" s="159" t="s">
        <v>1280</v>
      </c>
      <c r="G66" s="160"/>
      <c r="H66" s="161" t="s">
        <v>1489</v>
      </c>
      <c r="I66" s="180"/>
      <c r="J66"/>
    </row>
    <row r="67" spans="1:10" ht="12.75">
      <c r="A67" s="164" t="s">
        <v>356</v>
      </c>
      <c r="B67" s="165"/>
      <c r="C67" s="166" t="s">
        <v>378</v>
      </c>
      <c r="D67" s="167" t="s">
        <v>1103</v>
      </c>
      <c r="E67" s="168" t="s">
        <v>974</v>
      </c>
      <c r="F67" s="168" t="s">
        <v>941</v>
      </c>
      <c r="G67" s="169"/>
      <c r="H67" s="154" t="s">
        <v>1490</v>
      </c>
      <c r="I67" s="180"/>
      <c r="J67"/>
    </row>
    <row r="68" spans="1:10" ht="12.75">
      <c r="A68" s="155" t="s">
        <v>975</v>
      </c>
      <c r="B68" s="156">
        <v>28</v>
      </c>
      <c r="C68" s="157" t="s">
        <v>704</v>
      </c>
      <c r="D68" s="158" t="s">
        <v>849</v>
      </c>
      <c r="E68" s="159" t="s">
        <v>850</v>
      </c>
      <c r="F68" s="159" t="s">
        <v>1303</v>
      </c>
      <c r="G68" s="160"/>
      <c r="H68" s="161" t="s">
        <v>1304</v>
      </c>
      <c r="I68" s="180"/>
      <c r="J68"/>
    </row>
    <row r="69" spans="1:10" ht="12.75">
      <c r="A69" s="164" t="s">
        <v>357</v>
      </c>
      <c r="B69" s="165"/>
      <c r="C69" s="166" t="s">
        <v>384</v>
      </c>
      <c r="D69" s="167" t="s">
        <v>882</v>
      </c>
      <c r="E69" s="168" t="s">
        <v>976</v>
      </c>
      <c r="F69" s="168" t="s">
        <v>1100</v>
      </c>
      <c r="G69" s="169"/>
      <c r="H69" s="154" t="s">
        <v>1305</v>
      </c>
      <c r="I69" s="180"/>
      <c r="J69"/>
    </row>
    <row r="70" spans="1:10" ht="12.75">
      <c r="A70" s="155" t="s">
        <v>1491</v>
      </c>
      <c r="B70" s="156">
        <v>86</v>
      </c>
      <c r="C70" s="157" t="s">
        <v>762</v>
      </c>
      <c r="D70" s="158" t="s">
        <v>1014</v>
      </c>
      <c r="E70" s="159" t="s">
        <v>1015</v>
      </c>
      <c r="F70" s="159" t="s">
        <v>1492</v>
      </c>
      <c r="G70" s="160"/>
      <c r="H70" s="161" t="s">
        <v>1493</v>
      </c>
      <c r="I70" s="180"/>
      <c r="J70"/>
    </row>
    <row r="71" spans="1:10" ht="12.75">
      <c r="A71" s="164" t="s">
        <v>356</v>
      </c>
      <c r="B71" s="165"/>
      <c r="C71" s="166" t="s">
        <v>378</v>
      </c>
      <c r="D71" s="167" t="s">
        <v>906</v>
      </c>
      <c r="E71" s="168" t="s">
        <v>923</v>
      </c>
      <c r="F71" s="168" t="s">
        <v>1113</v>
      </c>
      <c r="G71" s="169"/>
      <c r="H71" s="154" t="s">
        <v>1494</v>
      </c>
      <c r="I71" s="180"/>
      <c r="J71"/>
    </row>
    <row r="72" spans="1:10" ht="12.75">
      <c r="A72" s="155" t="s">
        <v>1495</v>
      </c>
      <c r="B72" s="156">
        <v>42</v>
      </c>
      <c r="C72" s="157" t="s">
        <v>718</v>
      </c>
      <c r="D72" s="158" t="s">
        <v>883</v>
      </c>
      <c r="E72" s="159" t="s">
        <v>884</v>
      </c>
      <c r="F72" s="159" t="s">
        <v>1306</v>
      </c>
      <c r="G72" s="160"/>
      <c r="H72" s="161" t="s">
        <v>1307</v>
      </c>
      <c r="I72" s="180"/>
      <c r="J72"/>
    </row>
    <row r="73" spans="1:10" ht="12.75">
      <c r="A73" s="164" t="s">
        <v>356</v>
      </c>
      <c r="B73" s="165"/>
      <c r="C73" s="166" t="s">
        <v>3515</v>
      </c>
      <c r="D73" s="167" t="s">
        <v>1107</v>
      </c>
      <c r="E73" s="168" t="s">
        <v>1017</v>
      </c>
      <c r="F73" s="168" t="s">
        <v>945</v>
      </c>
      <c r="G73" s="169"/>
      <c r="H73" s="154" t="s">
        <v>1308</v>
      </c>
      <c r="I73" s="180"/>
      <c r="J73"/>
    </row>
    <row r="74" spans="1:10" ht="12.75">
      <c r="A74" s="155" t="s">
        <v>936</v>
      </c>
      <c r="B74" s="156">
        <v>45</v>
      </c>
      <c r="C74" s="157" t="s">
        <v>721</v>
      </c>
      <c r="D74" s="158" t="s">
        <v>890</v>
      </c>
      <c r="E74" s="159" t="s">
        <v>891</v>
      </c>
      <c r="F74" s="159" t="s">
        <v>1309</v>
      </c>
      <c r="G74" s="160"/>
      <c r="H74" s="161" t="s">
        <v>1307</v>
      </c>
      <c r="I74" s="180"/>
      <c r="J74"/>
    </row>
    <row r="75" spans="1:10" ht="12.75">
      <c r="A75" s="164" t="s">
        <v>355</v>
      </c>
      <c r="B75" s="165"/>
      <c r="C75" s="166" t="s">
        <v>464</v>
      </c>
      <c r="D75" s="167" t="s">
        <v>973</v>
      </c>
      <c r="E75" s="168" t="s">
        <v>954</v>
      </c>
      <c r="F75" s="168" t="s">
        <v>863</v>
      </c>
      <c r="G75" s="169"/>
      <c r="H75" s="154" t="s">
        <v>1308</v>
      </c>
      <c r="I75" s="180"/>
      <c r="J75"/>
    </row>
    <row r="76" spans="1:10" ht="12.75">
      <c r="A76" s="155" t="s">
        <v>896</v>
      </c>
      <c r="B76" s="156">
        <v>41</v>
      </c>
      <c r="C76" s="157" t="s">
        <v>717</v>
      </c>
      <c r="D76" s="158" t="s">
        <v>892</v>
      </c>
      <c r="E76" s="159" t="s">
        <v>893</v>
      </c>
      <c r="F76" s="159" t="s">
        <v>1271</v>
      </c>
      <c r="G76" s="160"/>
      <c r="H76" s="161" t="s">
        <v>1310</v>
      </c>
      <c r="I76" s="180"/>
      <c r="J76"/>
    </row>
    <row r="77" spans="1:10" ht="12.75">
      <c r="A77" s="164" t="s">
        <v>357</v>
      </c>
      <c r="B77" s="165"/>
      <c r="C77" s="166" t="s">
        <v>384</v>
      </c>
      <c r="D77" s="167" t="s">
        <v>895</v>
      </c>
      <c r="E77" s="168" t="s">
        <v>986</v>
      </c>
      <c r="F77" s="168" t="s">
        <v>1496</v>
      </c>
      <c r="G77" s="169"/>
      <c r="H77" s="154" t="s">
        <v>1311</v>
      </c>
      <c r="I77" s="180"/>
      <c r="J77"/>
    </row>
    <row r="78" spans="1:10" ht="12.75">
      <c r="A78" s="155" t="s">
        <v>938</v>
      </c>
      <c r="B78" s="156">
        <v>39</v>
      </c>
      <c r="C78" s="157" t="s">
        <v>715</v>
      </c>
      <c r="D78" s="158" t="s">
        <v>897</v>
      </c>
      <c r="E78" s="159" t="s">
        <v>898</v>
      </c>
      <c r="F78" s="159" t="s">
        <v>1312</v>
      </c>
      <c r="G78" s="160"/>
      <c r="H78" s="161" t="s">
        <v>1313</v>
      </c>
      <c r="I78" s="180"/>
      <c r="J78"/>
    </row>
    <row r="79" spans="1:10" ht="12.75">
      <c r="A79" s="164" t="s">
        <v>364</v>
      </c>
      <c r="B79" s="165"/>
      <c r="C79" s="166" t="s">
        <v>393</v>
      </c>
      <c r="D79" s="167" t="s">
        <v>911</v>
      </c>
      <c r="E79" s="168" t="s">
        <v>902</v>
      </c>
      <c r="F79" s="168" t="s">
        <v>894</v>
      </c>
      <c r="G79" s="169"/>
      <c r="H79" s="154" t="s">
        <v>1314</v>
      </c>
      <c r="I79" s="180"/>
      <c r="J79"/>
    </row>
    <row r="80" spans="1:10" ht="12.75">
      <c r="A80" s="155" t="s">
        <v>1497</v>
      </c>
      <c r="B80" s="156">
        <v>55</v>
      </c>
      <c r="C80" s="157" t="s">
        <v>731</v>
      </c>
      <c r="D80" s="158" t="s">
        <v>939</v>
      </c>
      <c r="E80" s="159" t="s">
        <v>940</v>
      </c>
      <c r="F80" s="159" t="s">
        <v>1315</v>
      </c>
      <c r="G80" s="160"/>
      <c r="H80" s="161" t="s">
        <v>1316</v>
      </c>
      <c r="I80" s="180"/>
      <c r="J80"/>
    </row>
    <row r="81" spans="1:10" ht="12.75">
      <c r="A81" s="164" t="s">
        <v>356</v>
      </c>
      <c r="B81" s="165"/>
      <c r="C81" s="166" t="s">
        <v>378</v>
      </c>
      <c r="D81" s="167" t="s">
        <v>922</v>
      </c>
      <c r="E81" s="168" t="s">
        <v>1084</v>
      </c>
      <c r="F81" s="168" t="s">
        <v>1026</v>
      </c>
      <c r="G81" s="169"/>
      <c r="H81" s="154" t="s">
        <v>1317</v>
      </c>
      <c r="I81" s="180"/>
      <c r="J81"/>
    </row>
    <row r="82" spans="1:10" ht="12.75">
      <c r="A82" s="155" t="s">
        <v>3338</v>
      </c>
      <c r="B82" s="156">
        <v>33</v>
      </c>
      <c r="C82" s="157" t="s">
        <v>709</v>
      </c>
      <c r="D82" s="158" t="s">
        <v>899</v>
      </c>
      <c r="E82" s="159" t="s">
        <v>847</v>
      </c>
      <c r="F82" s="159" t="s">
        <v>1318</v>
      </c>
      <c r="G82" s="160"/>
      <c r="H82" s="161" t="s">
        <v>1319</v>
      </c>
      <c r="I82" s="180"/>
      <c r="J82"/>
    </row>
    <row r="83" spans="1:10" ht="12.75">
      <c r="A83" s="164" t="s">
        <v>355</v>
      </c>
      <c r="B83" s="165"/>
      <c r="C83" s="166" t="s">
        <v>368</v>
      </c>
      <c r="D83" s="167" t="s">
        <v>960</v>
      </c>
      <c r="E83" s="168" t="s">
        <v>978</v>
      </c>
      <c r="F83" s="168" t="s">
        <v>967</v>
      </c>
      <c r="G83" s="169"/>
      <c r="H83" s="154" t="s">
        <v>1320</v>
      </c>
      <c r="I83" s="180"/>
      <c r="J83"/>
    </row>
    <row r="84" spans="1:10" ht="12.75">
      <c r="A84" s="155" t="s">
        <v>977</v>
      </c>
      <c r="B84" s="156">
        <v>59</v>
      </c>
      <c r="C84" s="157" t="s">
        <v>735</v>
      </c>
      <c r="D84" s="158" t="s">
        <v>942</v>
      </c>
      <c r="E84" s="159" t="s">
        <v>943</v>
      </c>
      <c r="F84" s="159" t="s">
        <v>1321</v>
      </c>
      <c r="G84" s="160"/>
      <c r="H84" s="161" t="s">
        <v>1322</v>
      </c>
      <c r="I84" s="180"/>
      <c r="J84"/>
    </row>
    <row r="85" spans="1:10" ht="12.75">
      <c r="A85" s="164" t="s">
        <v>309</v>
      </c>
      <c r="B85" s="165"/>
      <c r="C85" s="166" t="s">
        <v>7</v>
      </c>
      <c r="D85" s="167" t="s">
        <v>1109</v>
      </c>
      <c r="E85" s="168" t="s">
        <v>915</v>
      </c>
      <c r="F85" s="168" t="s">
        <v>1111</v>
      </c>
      <c r="G85" s="169"/>
      <c r="H85" s="154" t="s">
        <v>1323</v>
      </c>
      <c r="I85" s="180"/>
      <c r="J85"/>
    </row>
    <row r="86" spans="1:10" ht="12.75">
      <c r="A86" s="155" t="s">
        <v>946</v>
      </c>
      <c r="B86" s="156">
        <v>100</v>
      </c>
      <c r="C86" s="157" t="s">
        <v>776</v>
      </c>
      <c r="D86" s="158" t="s">
        <v>1019</v>
      </c>
      <c r="E86" s="159" t="s">
        <v>1020</v>
      </c>
      <c r="F86" s="159" t="s">
        <v>1498</v>
      </c>
      <c r="G86" s="160"/>
      <c r="H86" s="161" t="s">
        <v>1499</v>
      </c>
      <c r="I86" s="180"/>
      <c r="J86"/>
    </row>
    <row r="87" spans="1:10" ht="12.75">
      <c r="A87" s="164" t="s">
        <v>364</v>
      </c>
      <c r="B87" s="165"/>
      <c r="C87" s="166" t="s">
        <v>3502</v>
      </c>
      <c r="D87" s="167" t="s">
        <v>1110</v>
      </c>
      <c r="E87" s="168" t="s">
        <v>1021</v>
      </c>
      <c r="F87" s="168" t="s">
        <v>1452</v>
      </c>
      <c r="G87" s="169"/>
      <c r="H87" s="154" t="s">
        <v>1500</v>
      </c>
      <c r="I87" s="180"/>
      <c r="J87"/>
    </row>
    <row r="88" spans="1:10" ht="12.75">
      <c r="A88" s="155" t="s">
        <v>3339</v>
      </c>
      <c r="B88" s="156">
        <v>89</v>
      </c>
      <c r="C88" s="157" t="s">
        <v>765</v>
      </c>
      <c r="D88" s="158" t="s">
        <v>1022</v>
      </c>
      <c r="E88" s="159" t="s">
        <v>1023</v>
      </c>
      <c r="F88" s="159" t="s">
        <v>1501</v>
      </c>
      <c r="G88" s="160"/>
      <c r="H88" s="161" t="s">
        <v>1502</v>
      </c>
      <c r="I88" s="180"/>
      <c r="J88"/>
    </row>
    <row r="89" spans="1:10" ht="12.75">
      <c r="A89" s="164" t="s">
        <v>356</v>
      </c>
      <c r="B89" s="165"/>
      <c r="C89" s="166" t="s">
        <v>287</v>
      </c>
      <c r="D89" s="167" t="s">
        <v>3340</v>
      </c>
      <c r="E89" s="168" t="s">
        <v>3341</v>
      </c>
      <c r="F89" s="168" t="s">
        <v>3342</v>
      </c>
      <c r="G89" s="169"/>
      <c r="H89" s="154" t="s">
        <v>1503</v>
      </c>
      <c r="I89" s="180"/>
      <c r="J89"/>
    </row>
    <row r="90" spans="1:10" ht="12.75">
      <c r="A90" s="155" t="s">
        <v>947</v>
      </c>
      <c r="B90" s="156">
        <v>69</v>
      </c>
      <c r="C90" s="157" t="s">
        <v>745</v>
      </c>
      <c r="D90" s="158" t="s">
        <v>900</v>
      </c>
      <c r="E90" s="159" t="s">
        <v>901</v>
      </c>
      <c r="F90" s="159" t="s">
        <v>1324</v>
      </c>
      <c r="G90" s="160"/>
      <c r="H90" s="161" t="s">
        <v>1325</v>
      </c>
      <c r="I90" s="180"/>
      <c r="J90"/>
    </row>
    <row r="91" spans="1:10" ht="12.75">
      <c r="A91" s="164" t="s">
        <v>364</v>
      </c>
      <c r="B91" s="165"/>
      <c r="C91" s="166" t="s">
        <v>39</v>
      </c>
      <c r="D91" s="167" t="s">
        <v>1112</v>
      </c>
      <c r="E91" s="168" t="s">
        <v>1085</v>
      </c>
      <c r="F91" s="168" t="s">
        <v>1504</v>
      </c>
      <c r="G91" s="169"/>
      <c r="H91" s="154" t="s">
        <v>1326</v>
      </c>
      <c r="I91" s="180"/>
      <c r="J91"/>
    </row>
    <row r="92" spans="1:10" ht="12.75">
      <c r="A92" s="155" t="s">
        <v>3343</v>
      </c>
      <c r="B92" s="156">
        <v>46</v>
      </c>
      <c r="C92" s="157" t="s">
        <v>722</v>
      </c>
      <c r="D92" s="158" t="s">
        <v>904</v>
      </c>
      <c r="E92" s="159" t="s">
        <v>905</v>
      </c>
      <c r="F92" s="159" t="s">
        <v>1327</v>
      </c>
      <c r="G92" s="160"/>
      <c r="H92" s="161" t="s">
        <v>1328</v>
      </c>
      <c r="I92" s="180"/>
      <c r="J92"/>
    </row>
    <row r="93" spans="1:10" ht="12.75">
      <c r="A93" s="164" t="s">
        <v>355</v>
      </c>
      <c r="B93" s="165"/>
      <c r="C93" s="166" t="s">
        <v>395</v>
      </c>
      <c r="D93" s="167" t="s">
        <v>1018</v>
      </c>
      <c r="E93" s="168" t="s">
        <v>3344</v>
      </c>
      <c r="F93" s="168" t="s">
        <v>1017</v>
      </c>
      <c r="G93" s="169"/>
      <c r="H93" s="154" t="s">
        <v>1329</v>
      </c>
      <c r="I93" s="180"/>
      <c r="J93"/>
    </row>
    <row r="94" spans="1:10" ht="12.75">
      <c r="A94" s="155" t="s">
        <v>1505</v>
      </c>
      <c r="B94" s="156">
        <v>7</v>
      </c>
      <c r="C94" s="157" t="s">
        <v>686</v>
      </c>
      <c r="D94" s="158" t="s">
        <v>687</v>
      </c>
      <c r="E94" s="159" t="s">
        <v>688</v>
      </c>
      <c r="F94" s="159" t="s">
        <v>1330</v>
      </c>
      <c r="G94" s="160"/>
      <c r="H94" s="161" t="s">
        <v>1331</v>
      </c>
      <c r="I94" s="180"/>
      <c r="J94"/>
    </row>
    <row r="95" spans="1:10" ht="12.75">
      <c r="A95" s="164" t="s">
        <v>361</v>
      </c>
      <c r="B95" s="165"/>
      <c r="C95" s="166" t="s">
        <v>308</v>
      </c>
      <c r="D95" s="167" t="s">
        <v>1332</v>
      </c>
      <c r="E95" s="168" t="s">
        <v>885</v>
      </c>
      <c r="F95" s="168" t="s">
        <v>667</v>
      </c>
      <c r="G95" s="169"/>
      <c r="H95" s="154" t="s">
        <v>1333</v>
      </c>
      <c r="I95" s="180"/>
      <c r="J95"/>
    </row>
    <row r="96" spans="1:10" ht="12.75">
      <c r="A96" s="155" t="s">
        <v>979</v>
      </c>
      <c r="B96" s="156">
        <v>38</v>
      </c>
      <c r="C96" s="157" t="s">
        <v>714</v>
      </c>
      <c r="D96" s="158" t="s">
        <v>907</v>
      </c>
      <c r="E96" s="159" t="s">
        <v>908</v>
      </c>
      <c r="F96" s="159" t="s">
        <v>1334</v>
      </c>
      <c r="G96" s="160"/>
      <c r="H96" s="161" t="s">
        <v>1335</v>
      </c>
      <c r="I96" s="180"/>
      <c r="J96"/>
    </row>
    <row r="97" spans="1:10" ht="12.75">
      <c r="A97" s="164" t="s">
        <v>364</v>
      </c>
      <c r="B97" s="165"/>
      <c r="C97" s="166" t="s">
        <v>3502</v>
      </c>
      <c r="D97" s="167" t="s">
        <v>903</v>
      </c>
      <c r="E97" s="168" t="s">
        <v>1024</v>
      </c>
      <c r="F97" s="168" t="s">
        <v>948</v>
      </c>
      <c r="G97" s="169"/>
      <c r="H97" s="154" t="s">
        <v>1336</v>
      </c>
      <c r="I97" s="180"/>
      <c r="J97"/>
    </row>
    <row r="98" spans="1:10" ht="12.75">
      <c r="A98" s="155" t="s">
        <v>3345</v>
      </c>
      <c r="B98" s="156">
        <v>57</v>
      </c>
      <c r="C98" s="157" t="s">
        <v>733</v>
      </c>
      <c r="D98" s="158" t="s">
        <v>949</v>
      </c>
      <c r="E98" s="159" t="s">
        <v>950</v>
      </c>
      <c r="F98" s="159" t="s">
        <v>1337</v>
      </c>
      <c r="G98" s="160"/>
      <c r="H98" s="161" t="s">
        <v>1338</v>
      </c>
      <c r="I98" s="180"/>
      <c r="J98"/>
    </row>
    <row r="99" spans="1:10" ht="12.75">
      <c r="A99" s="164" t="s">
        <v>309</v>
      </c>
      <c r="B99" s="165"/>
      <c r="C99" s="166" t="s">
        <v>277</v>
      </c>
      <c r="D99" s="167" t="s">
        <v>1365</v>
      </c>
      <c r="E99" s="168" t="s">
        <v>937</v>
      </c>
      <c r="F99" s="168" t="s">
        <v>953</v>
      </c>
      <c r="G99" s="169"/>
      <c r="H99" s="154" t="s">
        <v>1339</v>
      </c>
      <c r="I99" s="180"/>
      <c r="J99"/>
    </row>
    <row r="100" spans="1:10" ht="12.75">
      <c r="A100" s="155" t="s">
        <v>1506</v>
      </c>
      <c r="B100" s="156">
        <v>64</v>
      </c>
      <c r="C100" s="157" t="s">
        <v>740</v>
      </c>
      <c r="D100" s="158" t="s">
        <v>980</v>
      </c>
      <c r="E100" s="159" t="s">
        <v>981</v>
      </c>
      <c r="F100" s="159" t="s">
        <v>1337</v>
      </c>
      <c r="G100" s="160"/>
      <c r="H100" s="161" t="s">
        <v>1340</v>
      </c>
      <c r="I100" s="180"/>
      <c r="J100"/>
    </row>
    <row r="101" spans="1:10" ht="12.75">
      <c r="A101" s="164" t="s">
        <v>364</v>
      </c>
      <c r="B101" s="165"/>
      <c r="C101" s="166" t="s">
        <v>29</v>
      </c>
      <c r="D101" s="167" t="s">
        <v>987</v>
      </c>
      <c r="E101" s="168" t="s">
        <v>1086</v>
      </c>
      <c r="F101" s="168" t="s">
        <v>1507</v>
      </c>
      <c r="G101" s="169"/>
      <c r="H101" s="154" t="s">
        <v>1341</v>
      </c>
      <c r="I101" s="180"/>
      <c r="J101"/>
    </row>
    <row r="102" spans="1:10" ht="12.75">
      <c r="A102" s="155" t="s">
        <v>3346</v>
      </c>
      <c r="B102" s="156">
        <v>76</v>
      </c>
      <c r="C102" s="157" t="s">
        <v>752</v>
      </c>
      <c r="D102" s="158" t="s">
        <v>982</v>
      </c>
      <c r="E102" s="159" t="s">
        <v>983</v>
      </c>
      <c r="F102" s="159" t="s">
        <v>1508</v>
      </c>
      <c r="G102" s="160"/>
      <c r="H102" s="161" t="s">
        <v>1509</v>
      </c>
      <c r="I102" s="180"/>
      <c r="J102"/>
    </row>
    <row r="103" spans="1:10" ht="12.75">
      <c r="A103" s="164" t="s">
        <v>356</v>
      </c>
      <c r="B103" s="165"/>
      <c r="C103" s="166" t="s">
        <v>287</v>
      </c>
      <c r="D103" s="167" t="s">
        <v>3347</v>
      </c>
      <c r="E103" s="168" t="s">
        <v>3348</v>
      </c>
      <c r="F103" s="168" t="s">
        <v>1510</v>
      </c>
      <c r="G103" s="169"/>
      <c r="H103" s="154" t="s">
        <v>1511</v>
      </c>
      <c r="I103" s="180"/>
      <c r="J103"/>
    </row>
    <row r="104" spans="1:10" ht="12.75">
      <c r="A104" s="155" t="s">
        <v>1357</v>
      </c>
      <c r="B104" s="156">
        <v>58</v>
      </c>
      <c r="C104" s="157" t="s">
        <v>734</v>
      </c>
      <c r="D104" s="158" t="s">
        <v>951</v>
      </c>
      <c r="E104" s="159" t="s">
        <v>952</v>
      </c>
      <c r="F104" s="159" t="s">
        <v>1342</v>
      </c>
      <c r="G104" s="160"/>
      <c r="H104" s="161" t="s">
        <v>1343</v>
      </c>
      <c r="I104" s="180"/>
      <c r="J104"/>
    </row>
    <row r="105" spans="1:10" ht="12.75">
      <c r="A105" s="164" t="s">
        <v>309</v>
      </c>
      <c r="B105" s="165"/>
      <c r="C105" s="166" t="s">
        <v>2</v>
      </c>
      <c r="D105" s="167" t="s">
        <v>3349</v>
      </c>
      <c r="E105" s="168" t="s">
        <v>1013</v>
      </c>
      <c r="F105" s="168" t="s">
        <v>1512</v>
      </c>
      <c r="G105" s="169"/>
      <c r="H105" s="154" t="s">
        <v>1344</v>
      </c>
      <c r="I105" s="180"/>
      <c r="J105"/>
    </row>
    <row r="106" spans="1:10" ht="12.75">
      <c r="A106" s="155" t="s">
        <v>1513</v>
      </c>
      <c r="B106" s="156">
        <v>49</v>
      </c>
      <c r="C106" s="157" t="s">
        <v>725</v>
      </c>
      <c r="D106" s="158" t="s">
        <v>909</v>
      </c>
      <c r="E106" s="159" t="s">
        <v>910</v>
      </c>
      <c r="F106" s="159" t="s">
        <v>1345</v>
      </c>
      <c r="G106" s="160"/>
      <c r="H106" s="161" t="s">
        <v>1346</v>
      </c>
      <c r="I106" s="180"/>
      <c r="J106"/>
    </row>
    <row r="107" spans="1:10" ht="12.75">
      <c r="A107" s="164" t="s">
        <v>361</v>
      </c>
      <c r="B107" s="165"/>
      <c r="C107" s="166" t="s">
        <v>368</v>
      </c>
      <c r="D107" s="167" t="s">
        <v>991</v>
      </c>
      <c r="E107" s="168" t="s">
        <v>1087</v>
      </c>
      <c r="F107" s="168" t="s">
        <v>1514</v>
      </c>
      <c r="G107" s="169"/>
      <c r="H107" s="154" t="s">
        <v>1347</v>
      </c>
      <c r="I107" s="180"/>
      <c r="J107"/>
    </row>
    <row r="108" spans="1:10" ht="12.75">
      <c r="A108" s="155" t="s">
        <v>3350</v>
      </c>
      <c r="B108" s="156">
        <v>68</v>
      </c>
      <c r="C108" s="157" t="s">
        <v>744</v>
      </c>
      <c r="D108" s="158" t="s">
        <v>984</v>
      </c>
      <c r="E108" s="159" t="s">
        <v>985</v>
      </c>
      <c r="F108" s="159" t="s">
        <v>1348</v>
      </c>
      <c r="G108" s="160"/>
      <c r="H108" s="161" t="s">
        <v>1349</v>
      </c>
      <c r="I108" s="180"/>
      <c r="J108"/>
    </row>
    <row r="109" spans="1:10" ht="12.75">
      <c r="A109" s="164" t="s">
        <v>309</v>
      </c>
      <c r="B109" s="165"/>
      <c r="C109" s="166" t="s">
        <v>277</v>
      </c>
      <c r="D109" s="167" t="s">
        <v>993</v>
      </c>
      <c r="E109" s="168" t="s">
        <v>1114</v>
      </c>
      <c r="F109" s="168" t="s">
        <v>3351</v>
      </c>
      <c r="G109" s="169"/>
      <c r="H109" s="154" t="s">
        <v>1350</v>
      </c>
      <c r="I109" s="180"/>
      <c r="J109"/>
    </row>
    <row r="110" spans="1:10" ht="12.75">
      <c r="A110" s="155" t="s">
        <v>1027</v>
      </c>
      <c r="B110" s="156">
        <v>79</v>
      </c>
      <c r="C110" s="157" t="s">
        <v>755</v>
      </c>
      <c r="D110" s="158" t="s">
        <v>1029</v>
      </c>
      <c r="E110" s="159" t="s">
        <v>1030</v>
      </c>
      <c r="F110" s="159" t="s">
        <v>1515</v>
      </c>
      <c r="G110" s="160"/>
      <c r="H110" s="161" t="s">
        <v>1516</v>
      </c>
      <c r="I110" s="180"/>
      <c r="J110"/>
    </row>
    <row r="111" spans="1:10" ht="12.75">
      <c r="A111" s="164" t="s">
        <v>309</v>
      </c>
      <c r="B111" s="165"/>
      <c r="C111" s="166" t="s">
        <v>2</v>
      </c>
      <c r="D111" s="167" t="s">
        <v>3352</v>
      </c>
      <c r="E111" s="168" t="s">
        <v>1088</v>
      </c>
      <c r="F111" s="168" t="s">
        <v>1360</v>
      </c>
      <c r="G111" s="169"/>
      <c r="H111" s="154" t="s">
        <v>1517</v>
      </c>
      <c r="I111" s="180"/>
      <c r="J111"/>
    </row>
    <row r="112" spans="1:10" ht="12.75">
      <c r="A112" s="155" t="s">
        <v>1028</v>
      </c>
      <c r="B112" s="156">
        <v>47</v>
      </c>
      <c r="C112" s="157" t="s">
        <v>723</v>
      </c>
      <c r="D112" s="158" t="s">
        <v>886</v>
      </c>
      <c r="E112" s="159" t="s">
        <v>887</v>
      </c>
      <c r="F112" s="159" t="s">
        <v>1351</v>
      </c>
      <c r="G112" s="160" t="s">
        <v>1352</v>
      </c>
      <c r="H112" s="161" t="s">
        <v>1353</v>
      </c>
      <c r="I112" s="180"/>
      <c r="J112"/>
    </row>
    <row r="113" spans="1:10" ht="12.75">
      <c r="A113" s="164" t="s">
        <v>361</v>
      </c>
      <c r="B113" s="165"/>
      <c r="C113" s="166" t="s">
        <v>395</v>
      </c>
      <c r="D113" s="167" t="s">
        <v>1108</v>
      </c>
      <c r="E113" s="168" t="s">
        <v>935</v>
      </c>
      <c r="F113" s="168" t="s">
        <v>1332</v>
      </c>
      <c r="G113" s="169"/>
      <c r="H113" s="154" t="s">
        <v>1354</v>
      </c>
      <c r="I113" s="180"/>
      <c r="J113"/>
    </row>
    <row r="114" spans="1:10" ht="12.75">
      <c r="A114" s="155" t="s">
        <v>1518</v>
      </c>
      <c r="B114" s="156">
        <v>65</v>
      </c>
      <c r="C114" s="157" t="s">
        <v>741</v>
      </c>
      <c r="D114" s="158" t="s">
        <v>989</v>
      </c>
      <c r="E114" s="159" t="s">
        <v>990</v>
      </c>
      <c r="F114" s="159" t="s">
        <v>1337</v>
      </c>
      <c r="G114" s="160"/>
      <c r="H114" s="161" t="s">
        <v>1355</v>
      </c>
      <c r="I114" s="180"/>
      <c r="J114"/>
    </row>
    <row r="115" spans="1:10" ht="12.75">
      <c r="A115" s="164" t="s">
        <v>364</v>
      </c>
      <c r="B115" s="165"/>
      <c r="C115" s="166" t="s">
        <v>33</v>
      </c>
      <c r="D115" s="167" t="s">
        <v>1356</v>
      </c>
      <c r="E115" s="168" t="s">
        <v>992</v>
      </c>
      <c r="F115" s="168" t="s">
        <v>1507</v>
      </c>
      <c r="G115" s="169"/>
      <c r="H115" s="154" t="s">
        <v>997</v>
      </c>
      <c r="I115" s="180"/>
      <c r="J115"/>
    </row>
    <row r="116" spans="1:10" ht="12.75">
      <c r="A116" s="155" t="s">
        <v>1383</v>
      </c>
      <c r="B116" s="156">
        <v>17</v>
      </c>
      <c r="C116" s="157" t="s">
        <v>693</v>
      </c>
      <c r="D116" s="158" t="s">
        <v>853</v>
      </c>
      <c r="E116" s="159" t="s">
        <v>854</v>
      </c>
      <c r="F116" s="159" t="s">
        <v>1358</v>
      </c>
      <c r="G116" s="160"/>
      <c r="H116" s="161" t="s">
        <v>1359</v>
      </c>
      <c r="I116" s="162"/>
      <c r="J116"/>
    </row>
    <row r="117" spans="1:10" ht="12.75">
      <c r="A117" s="164" t="s">
        <v>354</v>
      </c>
      <c r="B117" s="165"/>
      <c r="C117" s="166" t="s">
        <v>419</v>
      </c>
      <c r="D117" s="167" t="s">
        <v>1360</v>
      </c>
      <c r="E117" s="168" t="s">
        <v>1089</v>
      </c>
      <c r="F117" s="168" t="s">
        <v>1519</v>
      </c>
      <c r="G117" s="169"/>
      <c r="H117" s="154" t="s">
        <v>1361</v>
      </c>
      <c r="I117" s="162"/>
      <c r="J117"/>
    </row>
    <row r="118" spans="1:10" ht="12.75">
      <c r="A118" s="155" t="s">
        <v>3353</v>
      </c>
      <c r="B118" s="156">
        <v>70</v>
      </c>
      <c r="C118" s="157" t="s">
        <v>746</v>
      </c>
      <c r="D118" s="158" t="s">
        <v>988</v>
      </c>
      <c r="E118" s="159" t="s">
        <v>898</v>
      </c>
      <c r="F118" s="159" t="s">
        <v>1520</v>
      </c>
      <c r="G118" s="160"/>
      <c r="H118" s="161" t="s">
        <v>1521</v>
      </c>
      <c r="I118" s="162"/>
      <c r="J118"/>
    </row>
    <row r="119" spans="1:10" ht="12.75">
      <c r="A119" s="164" t="s">
        <v>309</v>
      </c>
      <c r="B119" s="165"/>
      <c r="C119" s="166" t="s">
        <v>393</v>
      </c>
      <c r="D119" s="167" t="s">
        <v>3354</v>
      </c>
      <c r="E119" s="168" t="s">
        <v>944</v>
      </c>
      <c r="F119" s="168" t="s">
        <v>3355</v>
      </c>
      <c r="G119" s="169"/>
      <c r="H119" s="154" t="s">
        <v>1522</v>
      </c>
      <c r="I119" s="162"/>
      <c r="J119"/>
    </row>
    <row r="120" spans="1:10" ht="12.75">
      <c r="A120" s="155" t="s">
        <v>1031</v>
      </c>
      <c r="B120" s="156">
        <v>52</v>
      </c>
      <c r="C120" s="157" t="s">
        <v>728</v>
      </c>
      <c r="D120" s="158" t="s">
        <v>912</v>
      </c>
      <c r="E120" s="159" t="s">
        <v>913</v>
      </c>
      <c r="F120" s="159" t="s">
        <v>1362</v>
      </c>
      <c r="G120" s="160"/>
      <c r="H120" s="161" t="s">
        <v>1363</v>
      </c>
      <c r="I120" s="162"/>
      <c r="J120"/>
    </row>
    <row r="121" spans="1:10" ht="12.75">
      <c r="A121" s="164" t="s">
        <v>357</v>
      </c>
      <c r="B121" s="165"/>
      <c r="C121" s="166" t="s">
        <v>384</v>
      </c>
      <c r="D121" s="167" t="s">
        <v>1364</v>
      </c>
      <c r="E121" s="168" t="s">
        <v>1090</v>
      </c>
      <c r="F121" s="168" t="s">
        <v>1090</v>
      </c>
      <c r="G121" s="169"/>
      <c r="H121" s="154" t="s">
        <v>1366</v>
      </c>
      <c r="I121" s="162"/>
      <c r="J121"/>
    </row>
    <row r="122" spans="1:10" ht="12.75">
      <c r="A122" s="155" t="s">
        <v>3356</v>
      </c>
      <c r="B122" s="156">
        <v>102</v>
      </c>
      <c r="C122" s="157" t="s">
        <v>778</v>
      </c>
      <c r="D122" s="158" t="s">
        <v>1036</v>
      </c>
      <c r="E122" s="159" t="s">
        <v>1037</v>
      </c>
      <c r="F122" s="159" t="s">
        <v>1523</v>
      </c>
      <c r="G122" s="160"/>
      <c r="H122" s="161" t="s">
        <v>1524</v>
      </c>
      <c r="I122" s="162"/>
      <c r="J122"/>
    </row>
    <row r="123" spans="1:10" ht="12.75">
      <c r="A123" s="164" t="s">
        <v>356</v>
      </c>
      <c r="B123" s="165"/>
      <c r="C123" s="166" t="s">
        <v>287</v>
      </c>
      <c r="D123" s="167" t="s">
        <v>3357</v>
      </c>
      <c r="E123" s="168" t="s">
        <v>3358</v>
      </c>
      <c r="F123" s="168" t="s">
        <v>1525</v>
      </c>
      <c r="G123" s="169"/>
      <c r="H123" s="154" t="s">
        <v>1526</v>
      </c>
      <c r="I123" s="162"/>
      <c r="J123"/>
    </row>
    <row r="124" spans="1:10" ht="12.75">
      <c r="A124" s="155" t="s">
        <v>3359</v>
      </c>
      <c r="B124" s="156">
        <v>66</v>
      </c>
      <c r="C124" s="157" t="s">
        <v>742</v>
      </c>
      <c r="D124" s="158" t="s">
        <v>998</v>
      </c>
      <c r="E124" s="159" t="s">
        <v>999</v>
      </c>
      <c r="F124" s="159" t="s">
        <v>1527</v>
      </c>
      <c r="G124" s="160"/>
      <c r="H124" s="161" t="s">
        <v>1528</v>
      </c>
      <c r="I124" s="162"/>
      <c r="J124"/>
    </row>
    <row r="125" spans="1:10" ht="12.75">
      <c r="A125" s="164" t="s">
        <v>356</v>
      </c>
      <c r="B125" s="165"/>
      <c r="C125" s="166" t="s">
        <v>37</v>
      </c>
      <c r="D125" s="167" t="s">
        <v>3360</v>
      </c>
      <c r="E125" s="168" t="s">
        <v>3361</v>
      </c>
      <c r="F125" s="168" t="s">
        <v>3362</v>
      </c>
      <c r="G125" s="169"/>
      <c r="H125" s="154" t="s">
        <v>1529</v>
      </c>
      <c r="I125" s="162"/>
      <c r="J125"/>
    </row>
    <row r="126" spans="1:10" ht="12.75">
      <c r="A126" s="155" t="s">
        <v>3363</v>
      </c>
      <c r="B126" s="156">
        <v>115</v>
      </c>
      <c r="C126" s="157" t="s">
        <v>791</v>
      </c>
      <c r="D126" s="158" t="s">
        <v>1032</v>
      </c>
      <c r="E126" s="159" t="s">
        <v>1033</v>
      </c>
      <c r="F126" s="159" t="s">
        <v>1530</v>
      </c>
      <c r="G126" s="160"/>
      <c r="H126" s="161" t="s">
        <v>1531</v>
      </c>
      <c r="I126" s="162"/>
      <c r="J126" s="217"/>
    </row>
    <row r="127" spans="1:10" ht="12.75">
      <c r="A127" s="164" t="s">
        <v>356</v>
      </c>
      <c r="B127" s="165"/>
      <c r="C127" s="166" t="s">
        <v>185</v>
      </c>
      <c r="D127" s="167" t="s">
        <v>3364</v>
      </c>
      <c r="E127" s="168" t="s">
        <v>1525</v>
      </c>
      <c r="F127" s="168" t="s">
        <v>3365</v>
      </c>
      <c r="G127" s="169"/>
      <c r="H127" s="154" t="s">
        <v>1532</v>
      </c>
      <c r="I127" s="162"/>
      <c r="J127"/>
    </row>
    <row r="128" spans="1:10" ht="12.75">
      <c r="A128" s="155" t="s">
        <v>3366</v>
      </c>
      <c r="B128" s="156">
        <v>74</v>
      </c>
      <c r="C128" s="157" t="s">
        <v>750</v>
      </c>
      <c r="D128" s="158" t="s">
        <v>994</v>
      </c>
      <c r="E128" s="159" t="s">
        <v>995</v>
      </c>
      <c r="F128" s="159" t="s">
        <v>1533</v>
      </c>
      <c r="G128" s="160"/>
      <c r="H128" s="161" t="s">
        <v>1534</v>
      </c>
      <c r="I128" s="162"/>
      <c r="J128" s="217"/>
    </row>
    <row r="129" spans="1:10" ht="12.75">
      <c r="A129" s="164" t="s">
        <v>356</v>
      </c>
      <c r="B129" s="165"/>
      <c r="C129" s="166" t="s">
        <v>378</v>
      </c>
      <c r="D129" s="167" t="s">
        <v>3367</v>
      </c>
      <c r="E129" s="168" t="s">
        <v>3342</v>
      </c>
      <c r="F129" s="168" t="s">
        <v>3368</v>
      </c>
      <c r="G129" s="169"/>
      <c r="H129" s="154" t="s">
        <v>1535</v>
      </c>
      <c r="I129" s="162"/>
      <c r="J129"/>
    </row>
    <row r="130" spans="1:10" ht="12.75">
      <c r="A130" s="155" t="s">
        <v>1007</v>
      </c>
      <c r="B130" s="156">
        <v>80</v>
      </c>
      <c r="C130" s="157" t="s">
        <v>756</v>
      </c>
      <c r="D130" s="158" t="s">
        <v>1038</v>
      </c>
      <c r="E130" s="159" t="s">
        <v>1039</v>
      </c>
      <c r="F130" s="159" t="s">
        <v>1536</v>
      </c>
      <c r="G130" s="160"/>
      <c r="H130" s="161" t="s">
        <v>1537</v>
      </c>
      <c r="I130" s="162"/>
      <c r="J130" s="217"/>
    </row>
    <row r="131" spans="1:10" ht="12.75">
      <c r="A131" s="164" t="s">
        <v>355</v>
      </c>
      <c r="B131" s="165"/>
      <c r="C131" s="166" t="s">
        <v>368</v>
      </c>
      <c r="D131" s="167" t="s">
        <v>3369</v>
      </c>
      <c r="E131" s="168" t="s">
        <v>1010</v>
      </c>
      <c r="F131" s="168" t="s">
        <v>3370</v>
      </c>
      <c r="G131" s="169"/>
      <c r="H131" s="154" t="s">
        <v>1538</v>
      </c>
      <c r="I131" s="162"/>
      <c r="J131"/>
    </row>
    <row r="132" spans="1:10" ht="12.75">
      <c r="A132" s="155" t="s">
        <v>1539</v>
      </c>
      <c r="B132" s="156">
        <v>72</v>
      </c>
      <c r="C132" s="157" t="s">
        <v>748</v>
      </c>
      <c r="D132" s="158" t="s">
        <v>1000</v>
      </c>
      <c r="E132" s="159" t="s">
        <v>1001</v>
      </c>
      <c r="F132" s="159" t="s">
        <v>1540</v>
      </c>
      <c r="G132" s="160"/>
      <c r="H132" s="161" t="s">
        <v>1541</v>
      </c>
      <c r="I132" s="162"/>
      <c r="J132" s="217"/>
    </row>
    <row r="133" spans="1:10" ht="12.75">
      <c r="A133" s="164" t="s">
        <v>364</v>
      </c>
      <c r="B133" s="165"/>
      <c r="C133" s="166" t="s">
        <v>33</v>
      </c>
      <c r="D133" s="167" t="s">
        <v>1058</v>
      </c>
      <c r="E133" s="168" t="s">
        <v>1025</v>
      </c>
      <c r="F133" s="168" t="s">
        <v>1091</v>
      </c>
      <c r="G133" s="169"/>
      <c r="H133" s="154" t="s">
        <v>1542</v>
      </c>
      <c r="I133" s="162"/>
      <c r="J133"/>
    </row>
    <row r="134" spans="1:10" ht="12.75">
      <c r="A134" s="155" t="s">
        <v>3371</v>
      </c>
      <c r="B134" s="156">
        <v>85</v>
      </c>
      <c r="C134" s="157" t="s">
        <v>761</v>
      </c>
      <c r="D134" s="158" t="s">
        <v>1040</v>
      </c>
      <c r="E134" s="159" t="s">
        <v>1041</v>
      </c>
      <c r="F134" s="159" t="s">
        <v>1543</v>
      </c>
      <c r="G134" s="160"/>
      <c r="H134" s="161" t="s">
        <v>1544</v>
      </c>
      <c r="I134" s="162"/>
      <c r="J134" s="217"/>
    </row>
    <row r="135" spans="1:10" ht="12.75">
      <c r="A135" s="164" t="s">
        <v>356</v>
      </c>
      <c r="B135" s="165"/>
      <c r="C135" s="166" t="s">
        <v>3515</v>
      </c>
      <c r="D135" s="167" t="s">
        <v>3372</v>
      </c>
      <c r="E135" s="168" t="s">
        <v>3373</v>
      </c>
      <c r="F135" s="168" t="s">
        <v>3372</v>
      </c>
      <c r="G135" s="169"/>
      <c r="H135" s="154" t="s">
        <v>1545</v>
      </c>
      <c r="I135" s="162"/>
      <c r="J135"/>
    </row>
    <row r="136" spans="1:10" ht="12.75">
      <c r="A136" s="155" t="s">
        <v>3374</v>
      </c>
      <c r="B136" s="156">
        <v>81</v>
      </c>
      <c r="C136" s="157" t="s">
        <v>757</v>
      </c>
      <c r="D136" s="158" t="s">
        <v>1044</v>
      </c>
      <c r="E136" s="159" t="s">
        <v>1045</v>
      </c>
      <c r="F136" s="159" t="s">
        <v>1546</v>
      </c>
      <c r="G136" s="160"/>
      <c r="H136" s="161" t="s">
        <v>1547</v>
      </c>
      <c r="I136" s="162"/>
      <c r="J136" s="217"/>
    </row>
    <row r="137" spans="1:10" ht="12.75">
      <c r="A137" s="164" t="s">
        <v>355</v>
      </c>
      <c r="B137" s="165"/>
      <c r="C137" s="166" t="s">
        <v>464</v>
      </c>
      <c r="D137" s="167" t="s">
        <v>3375</v>
      </c>
      <c r="E137" s="168" t="s">
        <v>1373</v>
      </c>
      <c r="F137" s="168" t="s">
        <v>3376</v>
      </c>
      <c r="G137" s="169"/>
      <c r="H137" s="154" t="s">
        <v>1548</v>
      </c>
      <c r="I137" s="162"/>
      <c r="J137"/>
    </row>
    <row r="138" spans="1:10" ht="12.75">
      <c r="A138" s="155" t="s">
        <v>3377</v>
      </c>
      <c r="B138" s="156">
        <v>37</v>
      </c>
      <c r="C138" s="157" t="s">
        <v>713</v>
      </c>
      <c r="D138" s="158" t="s">
        <v>918</v>
      </c>
      <c r="E138" s="159" t="s">
        <v>919</v>
      </c>
      <c r="F138" s="159" t="s">
        <v>1367</v>
      </c>
      <c r="G138" s="160"/>
      <c r="H138" s="161" t="s">
        <v>1368</v>
      </c>
      <c r="I138" s="162"/>
      <c r="J138" s="217"/>
    </row>
    <row r="139" spans="1:10" ht="12.75">
      <c r="A139" s="164" t="s">
        <v>355</v>
      </c>
      <c r="B139" s="165"/>
      <c r="C139" s="166" t="s">
        <v>464</v>
      </c>
      <c r="D139" s="167" t="s">
        <v>3378</v>
      </c>
      <c r="E139" s="168" t="s">
        <v>1043</v>
      </c>
      <c r="F139" s="168" t="s">
        <v>1369</v>
      </c>
      <c r="G139" s="169"/>
      <c r="H139" s="154" t="s">
        <v>1370</v>
      </c>
      <c r="I139" s="162"/>
      <c r="J139"/>
    </row>
    <row r="140" spans="1:10" ht="12.75">
      <c r="A140" s="155" t="s">
        <v>3379</v>
      </c>
      <c r="B140" s="156">
        <v>51</v>
      </c>
      <c r="C140" s="157" t="s">
        <v>727</v>
      </c>
      <c r="D140" s="158" t="s">
        <v>916</v>
      </c>
      <c r="E140" s="159" t="s">
        <v>917</v>
      </c>
      <c r="F140" s="159" t="s">
        <v>1371</v>
      </c>
      <c r="G140" s="160"/>
      <c r="H140" s="161" t="s">
        <v>1372</v>
      </c>
      <c r="I140" s="162"/>
      <c r="J140" s="217"/>
    </row>
    <row r="141" spans="1:10" ht="12.75">
      <c r="A141" s="164" t="s">
        <v>355</v>
      </c>
      <c r="B141" s="165"/>
      <c r="C141" s="166" t="s">
        <v>3497</v>
      </c>
      <c r="D141" s="167" t="s">
        <v>3380</v>
      </c>
      <c r="E141" s="168" t="s">
        <v>3381</v>
      </c>
      <c r="F141" s="168" t="s">
        <v>1106</v>
      </c>
      <c r="G141" s="169"/>
      <c r="H141" s="154" t="s">
        <v>1374</v>
      </c>
      <c r="I141" s="162"/>
      <c r="J141"/>
    </row>
    <row r="142" spans="1:10" ht="12.75">
      <c r="A142" s="155" t="s">
        <v>3382</v>
      </c>
      <c r="B142" s="156">
        <v>82</v>
      </c>
      <c r="C142" s="157" t="s">
        <v>758</v>
      </c>
      <c r="D142" s="158" t="s">
        <v>1034</v>
      </c>
      <c r="E142" s="159" t="s">
        <v>1035</v>
      </c>
      <c r="F142" s="159" t="s">
        <v>1549</v>
      </c>
      <c r="G142" s="160" t="s">
        <v>1550</v>
      </c>
      <c r="H142" s="161" t="s">
        <v>1551</v>
      </c>
      <c r="I142" s="162"/>
      <c r="J142" s="217"/>
    </row>
    <row r="143" spans="1:10" ht="12.75">
      <c r="A143" s="164" t="s">
        <v>355</v>
      </c>
      <c r="B143" s="165"/>
      <c r="C143" s="166" t="s">
        <v>464</v>
      </c>
      <c r="D143" s="167" t="s">
        <v>3383</v>
      </c>
      <c r="E143" s="168" t="s">
        <v>3384</v>
      </c>
      <c r="F143" s="168" t="s">
        <v>1294</v>
      </c>
      <c r="G143" s="169"/>
      <c r="H143" s="154" t="s">
        <v>1552</v>
      </c>
      <c r="I143" s="162"/>
      <c r="J143"/>
    </row>
    <row r="144" spans="1:10" ht="12.75">
      <c r="A144" s="155" t="s">
        <v>3385</v>
      </c>
      <c r="B144" s="156">
        <v>112</v>
      </c>
      <c r="C144" s="157" t="s">
        <v>788</v>
      </c>
      <c r="D144" s="158" t="s">
        <v>1118</v>
      </c>
      <c r="E144" s="159" t="s">
        <v>1052</v>
      </c>
      <c r="F144" s="159" t="s">
        <v>1553</v>
      </c>
      <c r="G144" s="160"/>
      <c r="H144" s="161" t="s">
        <v>1554</v>
      </c>
      <c r="I144" s="162"/>
      <c r="J144" s="217"/>
    </row>
    <row r="145" spans="1:10" ht="12.75">
      <c r="A145" s="164" t="s">
        <v>309</v>
      </c>
      <c r="B145" s="165"/>
      <c r="C145" s="166" t="s">
        <v>393</v>
      </c>
      <c r="D145" s="167" t="s">
        <v>3386</v>
      </c>
      <c r="E145" s="168" t="s">
        <v>3387</v>
      </c>
      <c r="F145" s="168" t="s">
        <v>3388</v>
      </c>
      <c r="G145" s="169"/>
      <c r="H145" s="154" t="s">
        <v>1555</v>
      </c>
      <c r="I145" s="162"/>
      <c r="J145"/>
    </row>
    <row r="146" spans="1:10" ht="12.75">
      <c r="A146" s="155" t="s">
        <v>3389</v>
      </c>
      <c r="B146" s="156">
        <v>99</v>
      </c>
      <c r="C146" s="157" t="s">
        <v>775</v>
      </c>
      <c r="D146" s="158" t="s">
        <v>1051</v>
      </c>
      <c r="E146" s="159" t="s">
        <v>1052</v>
      </c>
      <c r="F146" s="159" t="s">
        <v>1289</v>
      </c>
      <c r="G146" s="160"/>
      <c r="H146" s="161" t="s">
        <v>1556</v>
      </c>
      <c r="I146" s="162"/>
      <c r="J146" s="217"/>
    </row>
    <row r="147" spans="1:10" ht="12.75">
      <c r="A147" s="164" t="s">
        <v>356</v>
      </c>
      <c r="B147" s="165"/>
      <c r="C147" s="166" t="s">
        <v>378</v>
      </c>
      <c r="D147" s="167" t="s">
        <v>3390</v>
      </c>
      <c r="E147" s="168" t="s">
        <v>3391</v>
      </c>
      <c r="F147" s="168" t="s">
        <v>1478</v>
      </c>
      <c r="G147" s="169"/>
      <c r="H147" s="154" t="s">
        <v>1557</v>
      </c>
      <c r="I147" s="162"/>
      <c r="J147"/>
    </row>
    <row r="148" spans="1:10" ht="12.75">
      <c r="A148" s="155" t="s">
        <v>1558</v>
      </c>
      <c r="B148" s="156">
        <v>123</v>
      </c>
      <c r="C148" s="157" t="s">
        <v>799</v>
      </c>
      <c r="D148" s="158" t="s">
        <v>1116</v>
      </c>
      <c r="E148" s="159" t="s">
        <v>919</v>
      </c>
      <c r="F148" s="159" t="s">
        <v>1375</v>
      </c>
      <c r="G148" s="160"/>
      <c r="H148" s="161" t="s">
        <v>1376</v>
      </c>
      <c r="I148" s="162"/>
      <c r="J148" s="217"/>
    </row>
    <row r="149" spans="1:10" ht="12.75">
      <c r="A149" s="164" t="s">
        <v>311</v>
      </c>
      <c r="B149" s="165"/>
      <c r="C149" s="166" t="s">
        <v>313</v>
      </c>
      <c r="D149" s="167" t="s">
        <v>1377</v>
      </c>
      <c r="E149" s="168" t="s">
        <v>1117</v>
      </c>
      <c r="F149" s="168" t="s">
        <v>1559</v>
      </c>
      <c r="G149" s="169"/>
      <c r="H149" s="154" t="s">
        <v>1378</v>
      </c>
      <c r="I149" s="162"/>
      <c r="J149"/>
    </row>
    <row r="150" spans="1:10" ht="12.75">
      <c r="A150" s="155" t="s">
        <v>3392</v>
      </c>
      <c r="B150" s="156">
        <v>87</v>
      </c>
      <c r="C150" s="157" t="s">
        <v>763</v>
      </c>
      <c r="D150" s="158" t="s">
        <v>1046</v>
      </c>
      <c r="E150" s="159" t="s">
        <v>1047</v>
      </c>
      <c r="F150" s="159" t="s">
        <v>1560</v>
      </c>
      <c r="G150" s="160"/>
      <c r="H150" s="161" t="s">
        <v>1561</v>
      </c>
      <c r="I150" s="162"/>
      <c r="J150" s="217"/>
    </row>
    <row r="151" spans="1:10" ht="12.75">
      <c r="A151" s="164" t="s">
        <v>309</v>
      </c>
      <c r="B151" s="165"/>
      <c r="C151" s="166" t="s">
        <v>101</v>
      </c>
      <c r="D151" s="167" t="s">
        <v>3393</v>
      </c>
      <c r="E151" s="168" t="s">
        <v>1048</v>
      </c>
      <c r="F151" s="168" t="s">
        <v>1061</v>
      </c>
      <c r="G151" s="169"/>
      <c r="H151" s="154" t="s">
        <v>1562</v>
      </c>
      <c r="I151" s="162"/>
      <c r="J151"/>
    </row>
    <row r="152" spans="1:10" ht="12.75">
      <c r="A152" s="155" t="s">
        <v>1563</v>
      </c>
      <c r="B152" s="156">
        <v>90</v>
      </c>
      <c r="C152" s="157" t="s">
        <v>766</v>
      </c>
      <c r="D152" s="158" t="s">
        <v>1049</v>
      </c>
      <c r="E152" s="159" t="s">
        <v>1050</v>
      </c>
      <c r="F152" s="159" t="s">
        <v>1564</v>
      </c>
      <c r="G152" s="160"/>
      <c r="H152" s="161" t="s">
        <v>1565</v>
      </c>
      <c r="I152" s="162"/>
      <c r="J152" s="217"/>
    </row>
    <row r="153" spans="1:10" ht="12.75">
      <c r="A153" s="164" t="s">
        <v>364</v>
      </c>
      <c r="B153" s="165"/>
      <c r="C153" s="166" t="s">
        <v>39</v>
      </c>
      <c r="D153" s="167" t="s">
        <v>1467</v>
      </c>
      <c r="E153" s="168" t="s">
        <v>1120</v>
      </c>
      <c r="F153" s="168" t="s">
        <v>1115</v>
      </c>
      <c r="G153" s="169"/>
      <c r="H153" s="154" t="s">
        <v>1566</v>
      </c>
      <c r="I153" s="162"/>
      <c r="J153"/>
    </row>
    <row r="154" spans="1:10" ht="12.75">
      <c r="A154" s="155" t="s">
        <v>3394</v>
      </c>
      <c r="B154" s="156">
        <v>109</v>
      </c>
      <c r="C154" s="157" t="s">
        <v>785</v>
      </c>
      <c r="D154" s="158" t="s">
        <v>1124</v>
      </c>
      <c r="E154" s="159" t="s">
        <v>1125</v>
      </c>
      <c r="F154" s="159" t="s">
        <v>1567</v>
      </c>
      <c r="G154" s="160"/>
      <c r="H154" s="161" t="s">
        <v>1568</v>
      </c>
      <c r="I154" s="162"/>
      <c r="J154" s="217"/>
    </row>
    <row r="155" spans="1:10" ht="12.75">
      <c r="A155" s="164" t="s">
        <v>356</v>
      </c>
      <c r="B155" s="165"/>
      <c r="C155" s="166" t="s">
        <v>244</v>
      </c>
      <c r="D155" s="167" t="s">
        <v>3395</v>
      </c>
      <c r="E155" s="168" t="s">
        <v>3396</v>
      </c>
      <c r="F155" s="168" t="s">
        <v>1042</v>
      </c>
      <c r="G155" s="169"/>
      <c r="H155" s="154" t="s">
        <v>1569</v>
      </c>
      <c r="I155" s="162"/>
      <c r="J155"/>
    </row>
    <row r="156" spans="1:10" ht="12.75">
      <c r="A156" s="155" t="s">
        <v>1570</v>
      </c>
      <c r="B156" s="156">
        <v>106</v>
      </c>
      <c r="C156" s="157" t="s">
        <v>782</v>
      </c>
      <c r="D156" s="158" t="s">
        <v>1126</v>
      </c>
      <c r="E156" s="159" t="s">
        <v>1127</v>
      </c>
      <c r="F156" s="159" t="s">
        <v>1571</v>
      </c>
      <c r="G156" s="160"/>
      <c r="H156" s="161" t="s">
        <v>1572</v>
      </c>
      <c r="I156" s="162"/>
      <c r="J156" s="217"/>
    </row>
    <row r="157" spans="1:10" ht="12.75">
      <c r="A157" s="164" t="s">
        <v>364</v>
      </c>
      <c r="B157" s="165"/>
      <c r="C157" s="166" t="s">
        <v>2</v>
      </c>
      <c r="D157" s="167" t="s">
        <v>1469</v>
      </c>
      <c r="E157" s="168" t="s">
        <v>1128</v>
      </c>
      <c r="F157" s="168" t="s">
        <v>1002</v>
      </c>
      <c r="G157" s="169"/>
      <c r="H157" s="154" t="s">
        <v>1573</v>
      </c>
      <c r="I157" s="162"/>
      <c r="J157"/>
    </row>
    <row r="158" spans="1:10" ht="12.75">
      <c r="A158" s="155" t="s">
        <v>1574</v>
      </c>
      <c r="B158" s="156">
        <v>119</v>
      </c>
      <c r="C158" s="157" t="s">
        <v>795</v>
      </c>
      <c r="D158" s="158" t="s">
        <v>1121</v>
      </c>
      <c r="E158" s="159" t="s">
        <v>1122</v>
      </c>
      <c r="F158" s="159" t="s">
        <v>1379</v>
      </c>
      <c r="G158" s="160"/>
      <c r="H158" s="161" t="s">
        <v>1380</v>
      </c>
      <c r="I158" s="162"/>
      <c r="J158" s="217"/>
    </row>
    <row r="159" spans="1:10" ht="12.75">
      <c r="A159" s="164" t="s">
        <v>311</v>
      </c>
      <c r="B159" s="165"/>
      <c r="C159" s="166" t="s">
        <v>313</v>
      </c>
      <c r="D159" s="167" t="s">
        <v>1381</v>
      </c>
      <c r="E159" s="168" t="s">
        <v>1123</v>
      </c>
      <c r="F159" s="168" t="s">
        <v>1575</v>
      </c>
      <c r="G159" s="169"/>
      <c r="H159" s="154" t="s">
        <v>1382</v>
      </c>
      <c r="I159" s="162"/>
      <c r="J159"/>
    </row>
    <row r="160" spans="1:10" ht="12.75">
      <c r="A160" s="155" t="s">
        <v>1576</v>
      </c>
      <c r="B160" s="156">
        <v>118</v>
      </c>
      <c r="C160" s="157" t="s">
        <v>794</v>
      </c>
      <c r="D160" s="158" t="s">
        <v>1129</v>
      </c>
      <c r="E160" s="159" t="s">
        <v>1122</v>
      </c>
      <c r="F160" s="159" t="s">
        <v>1384</v>
      </c>
      <c r="G160" s="160"/>
      <c r="H160" s="161" t="s">
        <v>1385</v>
      </c>
      <c r="I160" s="162"/>
      <c r="J160" s="217"/>
    </row>
    <row r="161" spans="1:10" ht="12.75">
      <c r="A161" s="164" t="s">
        <v>311</v>
      </c>
      <c r="B161" s="165"/>
      <c r="C161" s="166" t="s">
        <v>313</v>
      </c>
      <c r="D161" s="167" t="s">
        <v>1386</v>
      </c>
      <c r="E161" s="168" t="s">
        <v>1123</v>
      </c>
      <c r="F161" s="168" t="s">
        <v>1577</v>
      </c>
      <c r="G161" s="169"/>
      <c r="H161" s="154" t="s">
        <v>1387</v>
      </c>
      <c r="I161" s="162"/>
      <c r="J161"/>
    </row>
    <row r="162" spans="1:10" ht="12.75">
      <c r="A162" s="155" t="s">
        <v>1578</v>
      </c>
      <c r="B162" s="156">
        <v>77</v>
      </c>
      <c r="C162" s="157" t="s">
        <v>753</v>
      </c>
      <c r="D162" s="158" t="s">
        <v>1008</v>
      </c>
      <c r="E162" s="159" t="s">
        <v>1009</v>
      </c>
      <c r="F162" s="159" t="s">
        <v>1579</v>
      </c>
      <c r="G162" s="160"/>
      <c r="H162" s="161" t="s">
        <v>1580</v>
      </c>
      <c r="I162" s="162"/>
      <c r="J162" s="217"/>
    </row>
    <row r="163" spans="1:10" ht="12.75">
      <c r="A163" s="164" t="s">
        <v>364</v>
      </c>
      <c r="B163" s="165"/>
      <c r="C163" s="166" t="s">
        <v>244</v>
      </c>
      <c r="D163" s="167" t="s">
        <v>1470</v>
      </c>
      <c r="E163" s="168" t="s">
        <v>1131</v>
      </c>
      <c r="F163" s="168" t="s">
        <v>1581</v>
      </c>
      <c r="G163" s="169"/>
      <c r="H163" s="154" t="s">
        <v>1582</v>
      </c>
      <c r="I163" s="162"/>
      <c r="J163"/>
    </row>
    <row r="164" spans="1:10" ht="12.75">
      <c r="A164" s="155" t="s">
        <v>3397</v>
      </c>
      <c r="B164" s="156">
        <v>94</v>
      </c>
      <c r="C164" s="157" t="s">
        <v>770</v>
      </c>
      <c r="D164" s="158" t="s">
        <v>1059</v>
      </c>
      <c r="E164" s="159" t="s">
        <v>1060</v>
      </c>
      <c r="F164" s="159" t="s">
        <v>1583</v>
      </c>
      <c r="G164" s="160"/>
      <c r="H164" s="161" t="s">
        <v>1584</v>
      </c>
      <c r="I164" s="162"/>
      <c r="J164" s="217"/>
    </row>
    <row r="165" spans="1:10" ht="12.75">
      <c r="A165" s="164" t="s">
        <v>309</v>
      </c>
      <c r="B165" s="165"/>
      <c r="C165" s="166" t="s">
        <v>391</v>
      </c>
      <c r="D165" s="167" t="s">
        <v>3398</v>
      </c>
      <c r="E165" s="168" t="s">
        <v>3399</v>
      </c>
      <c r="F165" s="168" t="s">
        <v>3400</v>
      </c>
      <c r="G165" s="169"/>
      <c r="H165" s="154" t="s">
        <v>1585</v>
      </c>
      <c r="I165" s="162"/>
      <c r="J165"/>
    </row>
    <row r="166" spans="1:10" ht="12.75">
      <c r="A166" s="155" t="s">
        <v>1586</v>
      </c>
      <c r="B166" s="156">
        <v>61</v>
      </c>
      <c r="C166" s="157" t="s">
        <v>737</v>
      </c>
      <c r="D166" s="158" t="s">
        <v>955</v>
      </c>
      <c r="E166" s="159" t="s">
        <v>956</v>
      </c>
      <c r="F166" s="159" t="s">
        <v>1388</v>
      </c>
      <c r="G166" s="160"/>
      <c r="H166" s="161" t="s">
        <v>1389</v>
      </c>
      <c r="I166" s="162"/>
      <c r="J166" s="217"/>
    </row>
    <row r="167" spans="1:10" ht="12.75">
      <c r="A167" s="164" t="s">
        <v>364</v>
      </c>
      <c r="B167" s="165"/>
      <c r="C167" s="166" t="s">
        <v>16</v>
      </c>
      <c r="D167" s="167" t="s">
        <v>1390</v>
      </c>
      <c r="E167" s="168" t="s">
        <v>1135</v>
      </c>
      <c r="F167" s="168" t="s">
        <v>1055</v>
      </c>
      <c r="G167" s="169"/>
      <c r="H167" s="154" t="s">
        <v>1391</v>
      </c>
      <c r="I167" s="162"/>
      <c r="J167"/>
    </row>
    <row r="168" spans="1:10" ht="12.75">
      <c r="A168" s="155" t="s">
        <v>3401</v>
      </c>
      <c r="B168" s="156">
        <v>78</v>
      </c>
      <c r="C168" s="157" t="s">
        <v>754</v>
      </c>
      <c r="D168" s="158" t="s">
        <v>1011</v>
      </c>
      <c r="E168" s="159" t="s">
        <v>1012</v>
      </c>
      <c r="F168" s="159" t="s">
        <v>1587</v>
      </c>
      <c r="G168" s="160"/>
      <c r="H168" s="161" t="s">
        <v>1588</v>
      </c>
      <c r="I168" s="162"/>
      <c r="J168" s="217"/>
    </row>
    <row r="169" spans="1:10" ht="12.75">
      <c r="A169" s="164" t="s">
        <v>309</v>
      </c>
      <c r="B169" s="165"/>
      <c r="C169" s="166" t="s">
        <v>71</v>
      </c>
      <c r="D169" s="167" t="s">
        <v>3402</v>
      </c>
      <c r="E169" s="168" t="s">
        <v>3403</v>
      </c>
      <c r="F169" s="168" t="s">
        <v>1138</v>
      </c>
      <c r="G169" s="169"/>
      <c r="H169" s="154" t="s">
        <v>1589</v>
      </c>
      <c r="I169" s="162"/>
      <c r="J169"/>
    </row>
    <row r="170" spans="1:10" ht="12.75">
      <c r="A170" s="155" t="s">
        <v>3404</v>
      </c>
      <c r="B170" s="156">
        <v>116</v>
      </c>
      <c r="C170" s="157" t="s">
        <v>792</v>
      </c>
      <c r="D170" s="158" t="s">
        <v>1136</v>
      </c>
      <c r="E170" s="159" t="s">
        <v>1137</v>
      </c>
      <c r="F170" s="159" t="s">
        <v>1375</v>
      </c>
      <c r="G170" s="160"/>
      <c r="H170" s="161" t="s">
        <v>1392</v>
      </c>
      <c r="I170" s="162"/>
      <c r="J170" s="217"/>
    </row>
    <row r="171" spans="1:10" ht="12.75">
      <c r="A171" s="164" t="s">
        <v>309</v>
      </c>
      <c r="B171" s="165"/>
      <c r="C171" s="166" t="s">
        <v>189</v>
      </c>
      <c r="D171" s="167" t="s">
        <v>1654</v>
      </c>
      <c r="E171" s="168" t="s">
        <v>3405</v>
      </c>
      <c r="F171" s="168" t="s">
        <v>3406</v>
      </c>
      <c r="G171" s="169"/>
      <c r="H171" s="154" t="s">
        <v>1393</v>
      </c>
      <c r="I171" s="162"/>
      <c r="J171"/>
    </row>
    <row r="172" spans="1:10" ht="12.75">
      <c r="A172" s="155" t="s">
        <v>1590</v>
      </c>
      <c r="B172" s="156">
        <v>130</v>
      </c>
      <c r="C172" s="157" t="s">
        <v>806</v>
      </c>
      <c r="D172" s="158" t="s">
        <v>1139</v>
      </c>
      <c r="E172" s="159" t="s">
        <v>1140</v>
      </c>
      <c r="F172" s="159" t="s">
        <v>1394</v>
      </c>
      <c r="G172" s="160"/>
      <c r="H172" s="161" t="s">
        <v>1395</v>
      </c>
      <c r="I172" s="162"/>
      <c r="J172" s="217"/>
    </row>
    <row r="173" spans="1:10" ht="12.75">
      <c r="A173" s="164" t="s">
        <v>311</v>
      </c>
      <c r="B173" s="165"/>
      <c r="C173" s="166" t="s">
        <v>313</v>
      </c>
      <c r="D173" s="167" t="s">
        <v>1396</v>
      </c>
      <c r="E173" s="168" t="s">
        <v>1142</v>
      </c>
      <c r="F173" s="168" t="s">
        <v>1591</v>
      </c>
      <c r="G173" s="169"/>
      <c r="H173" s="154" t="s">
        <v>1397</v>
      </c>
      <c r="I173" s="162"/>
      <c r="J173"/>
    </row>
    <row r="174" spans="1:10" ht="12.75">
      <c r="A174" s="155" t="s">
        <v>3407</v>
      </c>
      <c r="B174" s="156">
        <v>105</v>
      </c>
      <c r="C174" s="157" t="s">
        <v>781</v>
      </c>
      <c r="D174" s="158" t="s">
        <v>1143</v>
      </c>
      <c r="E174" s="159" t="s">
        <v>1092</v>
      </c>
      <c r="F174" s="159" t="s">
        <v>1592</v>
      </c>
      <c r="G174" s="160"/>
      <c r="H174" s="161" t="s">
        <v>1593</v>
      </c>
      <c r="I174" s="162"/>
      <c r="J174" s="217"/>
    </row>
    <row r="175" spans="1:10" ht="12.75">
      <c r="A175" s="164" t="s">
        <v>356</v>
      </c>
      <c r="B175" s="165"/>
      <c r="C175" s="166" t="s">
        <v>378</v>
      </c>
      <c r="D175" s="167" t="s">
        <v>3408</v>
      </c>
      <c r="E175" s="168" t="s">
        <v>3409</v>
      </c>
      <c r="F175" s="168" t="s">
        <v>3410</v>
      </c>
      <c r="G175" s="169"/>
      <c r="H175" s="154" t="s">
        <v>1594</v>
      </c>
      <c r="I175" s="162"/>
      <c r="J175"/>
    </row>
    <row r="176" spans="1:10" ht="12.75">
      <c r="A176" s="155" t="s">
        <v>1595</v>
      </c>
      <c r="B176" s="156">
        <v>92</v>
      </c>
      <c r="C176" s="157" t="s">
        <v>768</v>
      </c>
      <c r="D176" s="158" t="s">
        <v>1067</v>
      </c>
      <c r="E176" s="159" t="s">
        <v>1068</v>
      </c>
      <c r="F176" s="159" t="s">
        <v>1596</v>
      </c>
      <c r="G176" s="160"/>
      <c r="H176" s="161" t="s">
        <v>1597</v>
      </c>
      <c r="I176" s="162"/>
      <c r="J176" s="217"/>
    </row>
    <row r="177" spans="1:10" ht="12.75">
      <c r="A177" s="164" t="s">
        <v>364</v>
      </c>
      <c r="B177" s="165"/>
      <c r="C177" s="166" t="s">
        <v>121</v>
      </c>
      <c r="D177" s="167" t="s">
        <v>1471</v>
      </c>
      <c r="E177" s="168" t="s">
        <v>1133</v>
      </c>
      <c r="F177" s="168" t="s">
        <v>1598</v>
      </c>
      <c r="G177" s="169"/>
      <c r="H177" s="154" t="s">
        <v>1599</v>
      </c>
      <c r="I177" s="162"/>
      <c r="J177"/>
    </row>
    <row r="178" spans="1:10" ht="12.75">
      <c r="A178" s="155" t="s">
        <v>1600</v>
      </c>
      <c r="B178" s="156">
        <v>95</v>
      </c>
      <c r="C178" s="157" t="s">
        <v>771</v>
      </c>
      <c r="D178" s="158" t="s">
        <v>1069</v>
      </c>
      <c r="E178" s="159" t="s">
        <v>1070</v>
      </c>
      <c r="F178" s="159" t="s">
        <v>1601</v>
      </c>
      <c r="G178" s="160"/>
      <c r="H178" s="161" t="s">
        <v>1602</v>
      </c>
      <c r="I178" s="162"/>
      <c r="J178" s="217"/>
    </row>
    <row r="179" spans="1:10" ht="12.75">
      <c r="A179" s="164" t="s">
        <v>357</v>
      </c>
      <c r="B179" s="165"/>
      <c r="C179" s="166" t="s">
        <v>384</v>
      </c>
      <c r="D179" s="167" t="s">
        <v>1472</v>
      </c>
      <c r="E179" s="168" t="s">
        <v>1141</v>
      </c>
      <c r="F179" s="168" t="s">
        <v>1603</v>
      </c>
      <c r="G179" s="169"/>
      <c r="H179" s="154" t="s">
        <v>1604</v>
      </c>
      <c r="I179" s="162"/>
      <c r="J179"/>
    </row>
    <row r="180" spans="1:10" ht="12.75">
      <c r="A180" s="155" t="s">
        <v>1605</v>
      </c>
      <c r="B180" s="156">
        <v>114</v>
      </c>
      <c r="C180" s="157" t="s">
        <v>790</v>
      </c>
      <c r="D180" s="158" t="s">
        <v>1153</v>
      </c>
      <c r="E180" s="159" t="s">
        <v>1154</v>
      </c>
      <c r="F180" s="159" t="s">
        <v>1606</v>
      </c>
      <c r="G180" s="160"/>
      <c r="H180" s="161" t="s">
        <v>1607</v>
      </c>
      <c r="I180" s="162"/>
      <c r="J180" s="217"/>
    </row>
    <row r="181" spans="1:10" ht="12.75">
      <c r="A181" s="164" t="s">
        <v>364</v>
      </c>
      <c r="B181" s="165"/>
      <c r="C181" s="166" t="s">
        <v>2</v>
      </c>
      <c r="D181" s="167" t="s">
        <v>1473</v>
      </c>
      <c r="E181" s="168" t="s">
        <v>1130</v>
      </c>
      <c r="F181" s="168" t="s">
        <v>1608</v>
      </c>
      <c r="G181" s="169"/>
      <c r="H181" s="154" t="s">
        <v>1609</v>
      </c>
      <c r="I181" s="162"/>
      <c r="J181"/>
    </row>
    <row r="182" spans="1:10" ht="12.75">
      <c r="A182" s="155" t="s">
        <v>1610</v>
      </c>
      <c r="B182" s="156">
        <v>129</v>
      </c>
      <c r="C182" s="157" t="s">
        <v>805</v>
      </c>
      <c r="D182" s="158" t="s">
        <v>1144</v>
      </c>
      <c r="E182" s="159" t="s">
        <v>1145</v>
      </c>
      <c r="F182" s="159" t="s">
        <v>1398</v>
      </c>
      <c r="G182" s="160"/>
      <c r="H182" s="161" t="s">
        <v>1399</v>
      </c>
      <c r="I182" s="162"/>
      <c r="J182" s="217"/>
    </row>
    <row r="183" spans="1:10" ht="12.75">
      <c r="A183" s="164" t="s">
        <v>311</v>
      </c>
      <c r="B183" s="165"/>
      <c r="C183" s="166" t="s">
        <v>313</v>
      </c>
      <c r="D183" s="167" t="s">
        <v>1400</v>
      </c>
      <c r="E183" s="168" t="s">
        <v>1146</v>
      </c>
      <c r="F183" s="168" t="s">
        <v>1611</v>
      </c>
      <c r="G183" s="169"/>
      <c r="H183" s="154" t="s">
        <v>1401</v>
      </c>
      <c r="I183" s="162"/>
      <c r="J183"/>
    </row>
    <row r="184" spans="1:10" ht="12.75">
      <c r="A184" s="155" t="s">
        <v>1612</v>
      </c>
      <c r="B184" s="156">
        <v>120</v>
      </c>
      <c r="C184" s="157" t="s">
        <v>796</v>
      </c>
      <c r="D184" s="158" t="s">
        <v>1150</v>
      </c>
      <c r="E184" s="159" t="s">
        <v>1151</v>
      </c>
      <c r="F184" s="159" t="s">
        <v>1402</v>
      </c>
      <c r="G184" s="160"/>
      <c r="H184" s="161" t="s">
        <v>1403</v>
      </c>
      <c r="I184" s="162"/>
      <c r="J184" s="217"/>
    </row>
    <row r="185" spans="1:10" ht="12.75">
      <c r="A185" s="164" t="s">
        <v>311</v>
      </c>
      <c r="B185" s="165"/>
      <c r="C185" s="166" t="s">
        <v>313</v>
      </c>
      <c r="D185" s="167" t="s">
        <v>1404</v>
      </c>
      <c r="E185" s="168" t="s">
        <v>1152</v>
      </c>
      <c r="F185" s="168" t="s">
        <v>1613</v>
      </c>
      <c r="G185" s="169"/>
      <c r="H185" s="154" t="s">
        <v>1405</v>
      </c>
      <c r="I185" s="162"/>
      <c r="J185"/>
    </row>
    <row r="186" spans="1:10" ht="12.75">
      <c r="A186" s="155" t="s">
        <v>1614</v>
      </c>
      <c r="B186" s="156">
        <v>121</v>
      </c>
      <c r="C186" s="157" t="s">
        <v>797</v>
      </c>
      <c r="D186" s="158" t="s">
        <v>1147</v>
      </c>
      <c r="E186" s="159" t="s">
        <v>1148</v>
      </c>
      <c r="F186" s="159" t="s">
        <v>1406</v>
      </c>
      <c r="G186" s="160"/>
      <c r="H186" s="161" t="s">
        <v>1407</v>
      </c>
      <c r="I186" s="162"/>
      <c r="J186" s="217"/>
    </row>
    <row r="187" spans="1:10" ht="12.75">
      <c r="A187" s="164" t="s">
        <v>311</v>
      </c>
      <c r="B187" s="165"/>
      <c r="C187" s="166" t="s">
        <v>313</v>
      </c>
      <c r="D187" s="167" t="s">
        <v>1408</v>
      </c>
      <c r="E187" s="168" t="s">
        <v>1149</v>
      </c>
      <c r="F187" s="168" t="s">
        <v>1615</v>
      </c>
      <c r="G187" s="169"/>
      <c r="H187" s="154" t="s">
        <v>1409</v>
      </c>
      <c r="I187" s="162"/>
      <c r="J187"/>
    </row>
    <row r="188" spans="1:10" ht="12.75">
      <c r="A188" s="155" t="s">
        <v>1616</v>
      </c>
      <c r="B188" s="156">
        <v>96</v>
      </c>
      <c r="C188" s="157" t="s">
        <v>772</v>
      </c>
      <c r="D188" s="158" t="s">
        <v>1071</v>
      </c>
      <c r="E188" s="159" t="s">
        <v>1072</v>
      </c>
      <c r="F188" s="159" t="s">
        <v>1617</v>
      </c>
      <c r="G188" s="160"/>
      <c r="H188" s="161" t="s">
        <v>1618</v>
      </c>
      <c r="I188" s="162"/>
      <c r="J188" s="217"/>
    </row>
    <row r="189" spans="1:10" ht="12.75">
      <c r="A189" s="164" t="s">
        <v>364</v>
      </c>
      <c r="B189" s="165"/>
      <c r="C189" s="166" t="s">
        <v>131</v>
      </c>
      <c r="D189" s="167" t="s">
        <v>1474</v>
      </c>
      <c r="E189" s="168" t="s">
        <v>1155</v>
      </c>
      <c r="F189" s="168" t="s">
        <v>1073</v>
      </c>
      <c r="G189" s="169"/>
      <c r="H189" s="154" t="s">
        <v>1619</v>
      </c>
      <c r="I189" s="162"/>
      <c r="J189"/>
    </row>
    <row r="190" spans="1:10" ht="12.75">
      <c r="A190" s="155" t="s">
        <v>1620</v>
      </c>
      <c r="B190" s="156">
        <v>101</v>
      </c>
      <c r="C190" s="157" t="s">
        <v>777</v>
      </c>
      <c r="D190" s="158" t="s">
        <v>1074</v>
      </c>
      <c r="E190" s="159" t="s">
        <v>1075</v>
      </c>
      <c r="F190" s="159" t="s">
        <v>1621</v>
      </c>
      <c r="G190" s="160"/>
      <c r="H190" s="161" t="s">
        <v>1622</v>
      </c>
      <c r="I190" s="162"/>
      <c r="J190" s="217"/>
    </row>
    <row r="191" spans="1:10" ht="12.75">
      <c r="A191" s="164" t="s">
        <v>357</v>
      </c>
      <c r="B191" s="165"/>
      <c r="C191" s="166" t="s">
        <v>384</v>
      </c>
      <c r="D191" s="167" t="s">
        <v>1475</v>
      </c>
      <c r="E191" s="168" t="s">
        <v>1165</v>
      </c>
      <c r="F191" s="168" t="s">
        <v>1076</v>
      </c>
      <c r="G191" s="169"/>
      <c r="H191" s="154" t="s">
        <v>1623</v>
      </c>
      <c r="I191" s="162"/>
      <c r="J191"/>
    </row>
    <row r="192" spans="1:10" ht="12.75">
      <c r="A192" s="155" t="s">
        <v>3411</v>
      </c>
      <c r="B192" s="156">
        <v>56</v>
      </c>
      <c r="C192" s="157" t="s">
        <v>732</v>
      </c>
      <c r="D192" s="158" t="s">
        <v>957</v>
      </c>
      <c r="E192" s="159" t="s">
        <v>958</v>
      </c>
      <c r="F192" s="159" t="s">
        <v>1410</v>
      </c>
      <c r="G192" s="160" t="s">
        <v>959</v>
      </c>
      <c r="H192" s="161" t="s">
        <v>1411</v>
      </c>
      <c r="I192" s="162"/>
      <c r="J192" s="217"/>
    </row>
    <row r="193" spans="1:10" ht="12.75">
      <c r="A193" s="164" t="s">
        <v>309</v>
      </c>
      <c r="B193" s="165"/>
      <c r="C193" s="166" t="s">
        <v>277</v>
      </c>
      <c r="D193" s="167" t="s">
        <v>3412</v>
      </c>
      <c r="E193" s="168" t="s">
        <v>1479</v>
      </c>
      <c r="F193" s="168" t="s">
        <v>3413</v>
      </c>
      <c r="G193" s="169"/>
      <c r="H193" s="154" t="s">
        <v>1412</v>
      </c>
      <c r="I193" s="162"/>
      <c r="J193"/>
    </row>
    <row r="194" spans="1:10" ht="12.75">
      <c r="A194" s="155" t="s">
        <v>1624</v>
      </c>
      <c r="B194" s="156">
        <v>122</v>
      </c>
      <c r="C194" s="157" t="s">
        <v>798</v>
      </c>
      <c r="D194" s="158" t="s">
        <v>1156</v>
      </c>
      <c r="E194" s="159" t="s">
        <v>1157</v>
      </c>
      <c r="F194" s="159" t="s">
        <v>1413</v>
      </c>
      <c r="G194" s="160"/>
      <c r="H194" s="161" t="s">
        <v>1414</v>
      </c>
      <c r="I194" s="162"/>
      <c r="J194" s="217"/>
    </row>
    <row r="195" spans="1:10" ht="12.75">
      <c r="A195" s="164" t="s">
        <v>311</v>
      </c>
      <c r="B195" s="165"/>
      <c r="C195" s="166" t="s">
        <v>200</v>
      </c>
      <c r="D195" s="167" t="s">
        <v>1415</v>
      </c>
      <c r="E195" s="168" t="s">
        <v>1158</v>
      </c>
      <c r="F195" s="168" t="s">
        <v>1625</v>
      </c>
      <c r="G195" s="169"/>
      <c r="H195" s="154" t="s">
        <v>1416</v>
      </c>
      <c r="I195" s="162"/>
      <c r="J195"/>
    </row>
    <row r="196" spans="1:10" ht="12.75">
      <c r="A196" s="155" t="s">
        <v>1626</v>
      </c>
      <c r="B196" s="156">
        <v>126</v>
      </c>
      <c r="C196" s="157" t="s">
        <v>802</v>
      </c>
      <c r="D196" s="158" t="s">
        <v>1162</v>
      </c>
      <c r="E196" s="159" t="s">
        <v>1163</v>
      </c>
      <c r="F196" s="159" t="s">
        <v>1417</v>
      </c>
      <c r="G196" s="160"/>
      <c r="H196" s="161" t="s">
        <v>1418</v>
      </c>
      <c r="I196" s="162"/>
      <c r="J196" s="217"/>
    </row>
    <row r="197" spans="1:10" ht="12.75">
      <c r="A197" s="164" t="s">
        <v>311</v>
      </c>
      <c r="B197" s="165"/>
      <c r="C197" s="166" t="s">
        <v>313</v>
      </c>
      <c r="D197" s="167" t="s">
        <v>1419</v>
      </c>
      <c r="E197" s="168" t="s">
        <v>1164</v>
      </c>
      <c r="F197" s="168" t="s">
        <v>1627</v>
      </c>
      <c r="G197" s="169"/>
      <c r="H197" s="154" t="s">
        <v>1420</v>
      </c>
      <c r="I197" s="162"/>
      <c r="J197"/>
    </row>
    <row r="198" spans="1:10" ht="12.75">
      <c r="A198" s="155" t="s">
        <v>1628</v>
      </c>
      <c r="B198" s="156">
        <v>134</v>
      </c>
      <c r="C198" s="157" t="s">
        <v>743</v>
      </c>
      <c r="D198" s="158" t="s">
        <v>1159</v>
      </c>
      <c r="E198" s="159" t="s">
        <v>1160</v>
      </c>
      <c r="F198" s="159" t="s">
        <v>1421</v>
      </c>
      <c r="G198" s="160"/>
      <c r="H198" s="161" t="s">
        <v>1422</v>
      </c>
      <c r="I198" s="162"/>
      <c r="J198" s="217"/>
    </row>
    <row r="199" spans="1:10" ht="12.75">
      <c r="A199" s="164" t="s">
        <v>311</v>
      </c>
      <c r="B199" s="165"/>
      <c r="C199" s="166" t="s">
        <v>313</v>
      </c>
      <c r="D199" s="167" t="s">
        <v>1423</v>
      </c>
      <c r="E199" s="168" t="s">
        <v>1161</v>
      </c>
      <c r="F199" s="168" t="s">
        <v>1629</v>
      </c>
      <c r="G199" s="169"/>
      <c r="H199" s="154" t="s">
        <v>1424</v>
      </c>
      <c r="I199" s="162"/>
      <c r="J199"/>
    </row>
    <row r="200" spans="1:10" ht="12.75">
      <c r="A200" s="155" t="s">
        <v>3414</v>
      </c>
      <c r="B200" s="156">
        <v>97</v>
      </c>
      <c r="C200" s="157" t="s">
        <v>773</v>
      </c>
      <c r="D200" s="158" t="s">
        <v>1062</v>
      </c>
      <c r="E200" s="159" t="s">
        <v>1063</v>
      </c>
      <c r="F200" s="159" t="s">
        <v>1630</v>
      </c>
      <c r="G200" s="160" t="s">
        <v>1631</v>
      </c>
      <c r="H200" s="161" t="s">
        <v>1632</v>
      </c>
      <c r="I200" s="162"/>
      <c r="J200" s="217"/>
    </row>
    <row r="201" spans="1:10" ht="12.75">
      <c r="A201" s="164" t="s">
        <v>309</v>
      </c>
      <c r="B201" s="165"/>
      <c r="C201" s="166" t="s">
        <v>277</v>
      </c>
      <c r="D201" s="167" t="s">
        <v>3415</v>
      </c>
      <c r="E201" s="168" t="s">
        <v>1132</v>
      </c>
      <c r="F201" s="168" t="s">
        <v>3416</v>
      </c>
      <c r="G201" s="169"/>
      <c r="H201" s="154" t="s">
        <v>1633</v>
      </c>
      <c r="I201" s="162"/>
      <c r="J201"/>
    </row>
    <row r="202" spans="1:10" ht="12.75">
      <c r="A202" s="155" t="s">
        <v>1634</v>
      </c>
      <c r="B202" s="156">
        <v>124</v>
      </c>
      <c r="C202" s="157" t="s">
        <v>800</v>
      </c>
      <c r="D202" s="158" t="s">
        <v>1170</v>
      </c>
      <c r="E202" s="159" t="s">
        <v>1171</v>
      </c>
      <c r="F202" s="159" t="s">
        <v>1425</v>
      </c>
      <c r="G202" s="160"/>
      <c r="H202" s="161" t="s">
        <v>1426</v>
      </c>
      <c r="I202" s="162"/>
      <c r="J202" s="217"/>
    </row>
    <row r="203" spans="1:10" ht="12.75">
      <c r="A203" s="164" t="s">
        <v>311</v>
      </c>
      <c r="B203" s="165"/>
      <c r="C203" s="166" t="s">
        <v>313</v>
      </c>
      <c r="D203" s="167" t="s">
        <v>1427</v>
      </c>
      <c r="E203" s="168" t="s">
        <v>1172</v>
      </c>
      <c r="F203" s="168" t="s">
        <v>1635</v>
      </c>
      <c r="G203" s="169"/>
      <c r="H203" s="154" t="s">
        <v>1428</v>
      </c>
      <c r="I203" s="162"/>
      <c r="J203"/>
    </row>
    <row r="204" spans="1:10" ht="12.75">
      <c r="A204" s="155" t="s">
        <v>1636</v>
      </c>
      <c r="B204" s="156">
        <v>127</v>
      </c>
      <c r="C204" s="157" t="s">
        <v>803</v>
      </c>
      <c r="D204" s="158" t="s">
        <v>1175</v>
      </c>
      <c r="E204" s="159" t="s">
        <v>1176</v>
      </c>
      <c r="F204" s="159" t="s">
        <v>1429</v>
      </c>
      <c r="G204" s="160"/>
      <c r="H204" s="161" t="s">
        <v>1430</v>
      </c>
      <c r="I204" s="162"/>
      <c r="J204" s="217"/>
    </row>
    <row r="205" spans="1:10" ht="12.75">
      <c r="A205" s="164" t="s">
        <v>311</v>
      </c>
      <c r="B205" s="165"/>
      <c r="C205" s="166" t="s">
        <v>313</v>
      </c>
      <c r="D205" s="167" t="s">
        <v>1431</v>
      </c>
      <c r="E205" s="168" t="s">
        <v>1177</v>
      </c>
      <c r="F205" s="168" t="s">
        <v>1637</v>
      </c>
      <c r="G205" s="169"/>
      <c r="H205" s="154" t="s">
        <v>1432</v>
      </c>
      <c r="I205" s="162"/>
      <c r="J205"/>
    </row>
    <row r="206" spans="1:10" ht="12.75">
      <c r="A206" s="155" t="s">
        <v>1638</v>
      </c>
      <c r="B206" s="156">
        <v>133</v>
      </c>
      <c r="C206" s="157" t="s">
        <v>784</v>
      </c>
      <c r="D206" s="158" t="s">
        <v>1169</v>
      </c>
      <c r="E206" s="159" t="s">
        <v>1163</v>
      </c>
      <c r="F206" s="159" t="s">
        <v>1433</v>
      </c>
      <c r="G206" s="160"/>
      <c r="H206" s="161" t="s">
        <v>1434</v>
      </c>
      <c r="I206" s="162"/>
      <c r="J206" s="217"/>
    </row>
    <row r="207" spans="1:10" ht="12.75">
      <c r="A207" s="164" t="s">
        <v>311</v>
      </c>
      <c r="B207" s="165"/>
      <c r="C207" s="166" t="s">
        <v>313</v>
      </c>
      <c r="D207" s="167" t="s">
        <v>1435</v>
      </c>
      <c r="E207" s="168" t="s">
        <v>1164</v>
      </c>
      <c r="F207" s="168" t="s">
        <v>1459</v>
      </c>
      <c r="G207" s="169"/>
      <c r="H207" s="154" t="s">
        <v>1436</v>
      </c>
      <c r="I207" s="162"/>
      <c r="J207"/>
    </row>
    <row r="208" spans="1:10" ht="12.75">
      <c r="A208" s="155" t="s">
        <v>1639</v>
      </c>
      <c r="B208" s="156">
        <v>128</v>
      </c>
      <c r="C208" s="157" t="s">
        <v>804</v>
      </c>
      <c r="D208" s="158" t="s">
        <v>1178</v>
      </c>
      <c r="E208" s="159" t="s">
        <v>1179</v>
      </c>
      <c r="F208" s="159" t="s">
        <v>1437</v>
      </c>
      <c r="G208" s="160"/>
      <c r="H208" s="161" t="s">
        <v>1438</v>
      </c>
      <c r="I208" s="162"/>
      <c r="J208" s="217"/>
    </row>
    <row r="209" spans="1:10" ht="12.75">
      <c r="A209" s="164" t="s">
        <v>311</v>
      </c>
      <c r="B209" s="165"/>
      <c r="C209" s="166" t="s">
        <v>313</v>
      </c>
      <c r="D209" s="167" t="s">
        <v>1439</v>
      </c>
      <c r="E209" s="168" t="s">
        <v>1180</v>
      </c>
      <c r="F209" s="168" t="s">
        <v>1640</v>
      </c>
      <c r="G209" s="169"/>
      <c r="H209" s="154" t="s">
        <v>1440</v>
      </c>
      <c r="I209" s="162"/>
      <c r="J209"/>
    </row>
    <row r="210" spans="1:10" ht="12.75">
      <c r="A210" s="155" t="s">
        <v>1641</v>
      </c>
      <c r="B210" s="156">
        <v>136</v>
      </c>
      <c r="C210" s="157" t="s">
        <v>716</v>
      </c>
      <c r="D210" s="158" t="s">
        <v>1181</v>
      </c>
      <c r="E210" s="159" t="s">
        <v>1182</v>
      </c>
      <c r="F210" s="159" t="s">
        <v>1441</v>
      </c>
      <c r="G210" s="160"/>
      <c r="H210" s="161" t="s">
        <v>1442</v>
      </c>
      <c r="I210" s="162"/>
      <c r="J210" s="217"/>
    </row>
    <row r="211" spans="1:10" ht="12.75">
      <c r="A211" s="164" t="s">
        <v>311</v>
      </c>
      <c r="B211" s="165"/>
      <c r="C211" s="166" t="s">
        <v>200</v>
      </c>
      <c r="D211" s="167" t="s">
        <v>1443</v>
      </c>
      <c r="E211" s="168" t="s">
        <v>1183</v>
      </c>
      <c r="F211" s="168" t="s">
        <v>1642</v>
      </c>
      <c r="G211" s="169"/>
      <c r="H211" s="154" t="s">
        <v>1444</v>
      </c>
      <c r="I211" s="162"/>
      <c r="J211"/>
    </row>
    <row r="212" spans="1:10" ht="12.75">
      <c r="A212" s="155" t="s">
        <v>1643</v>
      </c>
      <c r="B212" s="156">
        <v>132</v>
      </c>
      <c r="C212" s="157" t="s">
        <v>724</v>
      </c>
      <c r="D212" s="158" t="s">
        <v>1184</v>
      </c>
      <c r="E212" s="159" t="s">
        <v>1185</v>
      </c>
      <c r="F212" s="159" t="s">
        <v>1445</v>
      </c>
      <c r="G212" s="160"/>
      <c r="H212" s="161" t="s">
        <v>1446</v>
      </c>
      <c r="I212" s="162"/>
      <c r="J212" s="217"/>
    </row>
    <row r="213" spans="1:10" ht="12.75">
      <c r="A213" s="164" t="s">
        <v>311</v>
      </c>
      <c r="B213" s="165"/>
      <c r="C213" s="166" t="s">
        <v>200</v>
      </c>
      <c r="D213" s="167" t="s">
        <v>1447</v>
      </c>
      <c r="E213" s="168" t="s">
        <v>1186</v>
      </c>
      <c r="F213" s="168" t="s">
        <v>1644</v>
      </c>
      <c r="G213" s="169"/>
      <c r="H213" s="154" t="s">
        <v>1448</v>
      </c>
      <c r="I213" s="162"/>
      <c r="J213"/>
    </row>
    <row r="214" spans="1:10" ht="12.75">
      <c r="A214" s="155" t="s">
        <v>1645</v>
      </c>
      <c r="B214" s="156">
        <v>62</v>
      </c>
      <c r="C214" s="157" t="s">
        <v>738</v>
      </c>
      <c r="D214" s="158" t="s">
        <v>1003</v>
      </c>
      <c r="E214" s="159" t="s">
        <v>1004</v>
      </c>
      <c r="F214" s="159" t="s">
        <v>3157</v>
      </c>
      <c r="G214" s="160"/>
      <c r="H214" s="161" t="s">
        <v>3158</v>
      </c>
      <c r="I214" s="162"/>
      <c r="J214" s="217"/>
    </row>
    <row r="215" spans="1:10" ht="12.75">
      <c r="A215" s="164" t="s">
        <v>364</v>
      </c>
      <c r="B215" s="165"/>
      <c r="C215" s="166" t="s">
        <v>21</v>
      </c>
      <c r="D215" s="167" t="s">
        <v>1466</v>
      </c>
      <c r="E215" s="168" t="s">
        <v>1119</v>
      </c>
      <c r="F215" s="168" t="s">
        <v>3159</v>
      </c>
      <c r="G215" s="169"/>
      <c r="H215" s="154" t="s">
        <v>3160</v>
      </c>
      <c r="I215" s="162"/>
      <c r="J215"/>
    </row>
    <row r="216" spans="1:10" ht="12.75">
      <c r="A216" s="155" t="s">
        <v>3161</v>
      </c>
      <c r="B216" s="156">
        <v>104</v>
      </c>
      <c r="C216" s="157" t="s">
        <v>780</v>
      </c>
      <c r="D216" s="158" t="s">
        <v>1046</v>
      </c>
      <c r="E216" s="159" t="s">
        <v>1054</v>
      </c>
      <c r="F216" s="159" t="s">
        <v>1646</v>
      </c>
      <c r="G216" s="160"/>
      <c r="H216" s="161" t="s">
        <v>1647</v>
      </c>
      <c r="I216" s="162"/>
      <c r="J216" s="217"/>
    </row>
    <row r="217" spans="1:10" ht="12.75">
      <c r="A217" s="164" t="s">
        <v>364</v>
      </c>
      <c r="B217" s="165"/>
      <c r="C217" s="166" t="s">
        <v>3502</v>
      </c>
      <c r="D217" s="167" t="s">
        <v>1468</v>
      </c>
      <c r="E217" s="168" t="s">
        <v>1064</v>
      </c>
      <c r="F217" s="168" t="s">
        <v>1190</v>
      </c>
      <c r="G217" s="169"/>
      <c r="H217" s="154" t="s">
        <v>1648</v>
      </c>
      <c r="I217" s="162"/>
      <c r="J217"/>
    </row>
    <row r="218" spans="1:10" ht="12.75">
      <c r="A218" s="155" t="s">
        <v>3417</v>
      </c>
      <c r="B218" s="156">
        <v>75</v>
      </c>
      <c r="C218" s="157" t="s">
        <v>751</v>
      </c>
      <c r="D218" s="158" t="s">
        <v>1005</v>
      </c>
      <c r="E218" s="159" t="s">
        <v>1006</v>
      </c>
      <c r="F218" s="159" t="s">
        <v>1093</v>
      </c>
      <c r="G218" s="160" t="s">
        <v>1094</v>
      </c>
      <c r="H218" s="161" t="s">
        <v>1095</v>
      </c>
      <c r="I218" s="162"/>
      <c r="J218" s="217"/>
    </row>
    <row r="219" spans="1:10" ht="12.75">
      <c r="A219" s="164" t="s">
        <v>356</v>
      </c>
      <c r="B219" s="165"/>
      <c r="C219" s="166" t="s">
        <v>378</v>
      </c>
      <c r="D219" s="167" t="s">
        <v>3418</v>
      </c>
      <c r="E219" s="168" t="s">
        <v>3419</v>
      </c>
      <c r="F219" s="168" t="s">
        <v>1053</v>
      </c>
      <c r="G219" s="169" t="s">
        <v>1096</v>
      </c>
      <c r="H219" s="154" t="s">
        <v>1449</v>
      </c>
      <c r="I219" s="162"/>
      <c r="J219"/>
    </row>
    <row r="220" spans="1:10" ht="12.75">
      <c r="A220" s="155" t="s">
        <v>3162</v>
      </c>
      <c r="B220" s="156">
        <v>83</v>
      </c>
      <c r="C220" s="157" t="s">
        <v>759</v>
      </c>
      <c r="D220" s="158" t="s">
        <v>1056</v>
      </c>
      <c r="E220" s="159" t="s">
        <v>1057</v>
      </c>
      <c r="F220" s="159" t="s">
        <v>1093</v>
      </c>
      <c r="G220" s="160"/>
      <c r="H220" s="161" t="s">
        <v>1450</v>
      </c>
      <c r="I220" s="162"/>
      <c r="J220" s="217"/>
    </row>
    <row r="221" spans="1:10" ht="12.75">
      <c r="A221" s="164" t="s">
        <v>364</v>
      </c>
      <c r="B221" s="165"/>
      <c r="C221" s="166" t="s">
        <v>87</v>
      </c>
      <c r="D221" s="167" t="s">
        <v>1451</v>
      </c>
      <c r="E221" s="168" t="s">
        <v>1134</v>
      </c>
      <c r="F221" s="168" t="s">
        <v>1649</v>
      </c>
      <c r="G221" s="169" t="s">
        <v>1096</v>
      </c>
      <c r="H221" s="154" t="s">
        <v>1453</v>
      </c>
      <c r="I221" s="162"/>
      <c r="J221"/>
    </row>
    <row r="222" spans="1:10" ht="12.75">
      <c r="A222" s="155" t="s">
        <v>3420</v>
      </c>
      <c r="B222" s="156">
        <v>84</v>
      </c>
      <c r="C222" s="157" t="s">
        <v>760</v>
      </c>
      <c r="D222" s="158" t="s">
        <v>1077</v>
      </c>
      <c r="E222" s="159" t="s">
        <v>1078</v>
      </c>
      <c r="F222" s="159" t="s">
        <v>1650</v>
      </c>
      <c r="G222" s="160"/>
      <c r="H222" s="161" t="s">
        <v>1651</v>
      </c>
      <c r="I222" s="162"/>
      <c r="J222" s="217"/>
    </row>
    <row r="223" spans="1:10" ht="12.75">
      <c r="A223" s="164" t="s">
        <v>309</v>
      </c>
      <c r="B223" s="165"/>
      <c r="C223" s="166" t="s">
        <v>92</v>
      </c>
      <c r="D223" s="167" t="s">
        <v>3421</v>
      </c>
      <c r="E223" s="168" t="s">
        <v>3422</v>
      </c>
      <c r="F223" s="168" t="s">
        <v>3423</v>
      </c>
      <c r="G223" s="169"/>
      <c r="H223" s="154" t="s">
        <v>1652</v>
      </c>
      <c r="I223" s="162"/>
      <c r="J223"/>
    </row>
    <row r="224" spans="1:10" ht="12.75">
      <c r="A224" s="155" t="s">
        <v>3424</v>
      </c>
      <c r="B224" s="156">
        <v>93</v>
      </c>
      <c r="C224" s="157" t="s">
        <v>769</v>
      </c>
      <c r="D224" s="158" t="s">
        <v>1065</v>
      </c>
      <c r="E224" s="159" t="s">
        <v>1066</v>
      </c>
      <c r="F224" s="159" t="s">
        <v>3163</v>
      </c>
      <c r="G224" s="160"/>
      <c r="H224" s="161" t="s">
        <v>3164</v>
      </c>
      <c r="I224" s="162"/>
      <c r="J224" s="217"/>
    </row>
    <row r="225" spans="1:10" ht="12.75">
      <c r="A225" s="164" t="s">
        <v>309</v>
      </c>
      <c r="B225" s="165"/>
      <c r="C225" s="166" t="s">
        <v>33</v>
      </c>
      <c r="D225" s="167" t="s">
        <v>3425</v>
      </c>
      <c r="E225" s="168" t="s">
        <v>3426</v>
      </c>
      <c r="F225" s="168" t="s">
        <v>1447</v>
      </c>
      <c r="G225" s="169"/>
      <c r="H225" s="154" t="s">
        <v>3165</v>
      </c>
      <c r="I225" s="162"/>
      <c r="J225"/>
    </row>
    <row r="226" spans="1:10" ht="12.75">
      <c r="A226" s="155" t="s">
        <v>3166</v>
      </c>
      <c r="B226" s="156">
        <v>137</v>
      </c>
      <c r="C226" s="157" t="s">
        <v>689</v>
      </c>
      <c r="D226" s="158" t="s">
        <v>1187</v>
      </c>
      <c r="E226" s="159" t="s">
        <v>1188</v>
      </c>
      <c r="F226" s="159" t="s">
        <v>1454</v>
      </c>
      <c r="G226" s="160"/>
      <c r="H226" s="161" t="s">
        <v>1455</v>
      </c>
      <c r="I226" s="162"/>
      <c r="J226" s="217"/>
    </row>
    <row r="227" spans="1:10" ht="12.75">
      <c r="A227" s="164" t="s">
        <v>311</v>
      </c>
      <c r="B227" s="165"/>
      <c r="C227" s="166" t="s">
        <v>313</v>
      </c>
      <c r="D227" s="167" t="s">
        <v>3167</v>
      </c>
      <c r="E227" s="168" t="s">
        <v>1190</v>
      </c>
      <c r="F227" s="168" t="s">
        <v>1653</v>
      </c>
      <c r="G227" s="169"/>
      <c r="H227" s="154" t="s">
        <v>1456</v>
      </c>
      <c r="I227" s="162"/>
      <c r="J227"/>
    </row>
    <row r="228" spans="1:10" ht="12.75">
      <c r="A228" s="155" t="s">
        <v>3168</v>
      </c>
      <c r="B228" s="156">
        <v>111</v>
      </c>
      <c r="C228" s="157" t="s">
        <v>787</v>
      </c>
      <c r="D228" s="158" t="s">
        <v>1166</v>
      </c>
      <c r="E228" s="159" t="s">
        <v>1167</v>
      </c>
      <c r="F228" s="159" t="s">
        <v>3157</v>
      </c>
      <c r="G228" s="160"/>
      <c r="H228" s="161" t="s">
        <v>3169</v>
      </c>
      <c r="I228" s="162"/>
      <c r="J228" s="217"/>
    </row>
    <row r="229" spans="1:10" ht="12.75">
      <c r="A229" s="164" t="s">
        <v>364</v>
      </c>
      <c r="B229" s="165"/>
      <c r="C229" s="166" t="s">
        <v>173</v>
      </c>
      <c r="D229" s="167" t="s">
        <v>1476</v>
      </c>
      <c r="E229" s="168" t="s">
        <v>1168</v>
      </c>
      <c r="F229" s="168" t="s">
        <v>3159</v>
      </c>
      <c r="G229" s="169"/>
      <c r="H229" s="154" t="s">
        <v>3170</v>
      </c>
      <c r="I229" s="162"/>
      <c r="J229"/>
    </row>
    <row r="230" spans="1:10" ht="12.75">
      <c r="A230" s="155" t="s">
        <v>3427</v>
      </c>
      <c r="B230" s="156">
        <v>110</v>
      </c>
      <c r="C230" s="157" t="s">
        <v>786</v>
      </c>
      <c r="D230" s="158" t="s">
        <v>1173</v>
      </c>
      <c r="E230" s="159" t="s">
        <v>1174</v>
      </c>
      <c r="F230" s="159" t="s">
        <v>1457</v>
      </c>
      <c r="G230" s="160"/>
      <c r="H230" s="161" t="s">
        <v>1458</v>
      </c>
      <c r="I230" s="162"/>
      <c r="J230" s="217"/>
    </row>
    <row r="231" spans="1:10" ht="12.75">
      <c r="A231" s="164" t="s">
        <v>309</v>
      </c>
      <c r="B231" s="165"/>
      <c r="C231" s="166" t="s">
        <v>169</v>
      </c>
      <c r="D231" s="167" t="s">
        <v>3428</v>
      </c>
      <c r="E231" s="168" t="s">
        <v>3429</v>
      </c>
      <c r="F231" s="168" t="s">
        <v>3430</v>
      </c>
      <c r="G231" s="169" t="s">
        <v>1096</v>
      </c>
      <c r="H231" s="154" t="s">
        <v>1460</v>
      </c>
      <c r="I231" s="162"/>
      <c r="J231"/>
    </row>
    <row r="232" spans="1:10" ht="12.75">
      <c r="A232" s="155" t="s">
        <v>3431</v>
      </c>
      <c r="B232" s="156">
        <v>54</v>
      </c>
      <c r="C232" s="157" t="s">
        <v>730</v>
      </c>
      <c r="D232" s="158" t="s">
        <v>1477</v>
      </c>
      <c r="E232" s="159" t="s">
        <v>3171</v>
      </c>
      <c r="F232" s="159" t="s">
        <v>3172</v>
      </c>
      <c r="G232" s="160"/>
      <c r="H232" s="161" t="s">
        <v>3173</v>
      </c>
      <c r="I232" s="162"/>
      <c r="J232" s="217"/>
    </row>
    <row r="233" spans="1:10" ht="12.75">
      <c r="A233" s="164" t="s">
        <v>356</v>
      </c>
      <c r="B233" s="165"/>
      <c r="C233" s="166" t="s">
        <v>378</v>
      </c>
      <c r="D233" s="167" t="s">
        <v>3432</v>
      </c>
      <c r="E233" s="168" t="s">
        <v>3433</v>
      </c>
      <c r="F233" s="168" t="s">
        <v>3434</v>
      </c>
      <c r="G233" s="169"/>
      <c r="H233" s="154" t="s">
        <v>3174</v>
      </c>
      <c r="I233" s="162"/>
      <c r="J233"/>
    </row>
    <row r="234" spans="1:10" ht="12.75">
      <c r="A234" s="155" t="s">
        <v>3175</v>
      </c>
      <c r="B234" s="156">
        <v>103</v>
      </c>
      <c r="C234" s="157" t="s">
        <v>779</v>
      </c>
      <c r="D234" s="158" t="s">
        <v>1199</v>
      </c>
      <c r="E234" s="159" t="s">
        <v>1121</v>
      </c>
      <c r="F234" s="159" t="s">
        <v>3157</v>
      </c>
      <c r="G234" s="160"/>
      <c r="H234" s="161" t="s">
        <v>3176</v>
      </c>
      <c r="I234" s="162"/>
      <c r="J234" s="217"/>
    </row>
    <row r="235" spans="1:10" ht="12.75">
      <c r="A235" s="164" t="s">
        <v>364</v>
      </c>
      <c r="B235" s="165"/>
      <c r="C235" s="166" t="s">
        <v>3502</v>
      </c>
      <c r="D235" s="167" t="s">
        <v>1479</v>
      </c>
      <c r="E235" s="168" t="s">
        <v>3177</v>
      </c>
      <c r="F235" s="168" t="s">
        <v>3159</v>
      </c>
      <c r="G235" s="169"/>
      <c r="H235" s="154" t="s">
        <v>3178</v>
      </c>
      <c r="I235" s="162"/>
      <c r="J235"/>
    </row>
    <row r="236" spans="1:10" ht="12.75">
      <c r="A236" s="155" t="s">
        <v>3435</v>
      </c>
      <c r="B236" s="156">
        <v>113</v>
      </c>
      <c r="C236" s="157" t="s">
        <v>789</v>
      </c>
      <c r="D236" s="158" t="s">
        <v>1198</v>
      </c>
      <c r="E236" s="159" t="s">
        <v>3179</v>
      </c>
      <c r="F236" s="159" t="s">
        <v>3163</v>
      </c>
      <c r="G236" s="160"/>
      <c r="H236" s="161" t="s">
        <v>3180</v>
      </c>
      <c r="I236" s="162"/>
      <c r="J236" s="217"/>
    </row>
    <row r="237" spans="1:10" ht="12.75">
      <c r="A237" s="164" t="s">
        <v>309</v>
      </c>
      <c r="B237" s="165"/>
      <c r="C237" s="166" t="s">
        <v>92</v>
      </c>
      <c r="D237" s="167" t="s">
        <v>3423</v>
      </c>
      <c r="E237" s="168" t="s">
        <v>1189</v>
      </c>
      <c r="F237" s="168" t="s">
        <v>1447</v>
      </c>
      <c r="G237" s="169"/>
      <c r="H237" s="154" t="s">
        <v>3181</v>
      </c>
      <c r="I237" s="162"/>
      <c r="J237"/>
    </row>
    <row r="238" spans="1:10" ht="12.75">
      <c r="A238" s="155" t="s">
        <v>3182</v>
      </c>
      <c r="B238" s="156">
        <v>88</v>
      </c>
      <c r="C238" s="157" t="s">
        <v>764</v>
      </c>
      <c r="D238" s="158" t="s">
        <v>3153</v>
      </c>
      <c r="E238" s="159" t="s">
        <v>1121</v>
      </c>
      <c r="F238" s="159" t="s">
        <v>3157</v>
      </c>
      <c r="G238" s="160"/>
      <c r="H238" s="161" t="s">
        <v>3183</v>
      </c>
      <c r="I238" s="162"/>
      <c r="J238" s="217"/>
    </row>
    <row r="239" spans="1:10" ht="12.75">
      <c r="A239" s="164" t="s">
        <v>364</v>
      </c>
      <c r="B239" s="165"/>
      <c r="C239" s="166" t="s">
        <v>3502</v>
      </c>
      <c r="D239" s="167" t="s">
        <v>3184</v>
      </c>
      <c r="E239" s="168" t="s">
        <v>3177</v>
      </c>
      <c r="F239" s="168" t="s">
        <v>3159</v>
      </c>
      <c r="G239" s="169"/>
      <c r="H239" s="154" t="s">
        <v>3185</v>
      </c>
      <c r="I239" s="162"/>
      <c r="J239"/>
    </row>
    <row r="240" spans="1:10" ht="12.75">
      <c r="A240" s="155" t="s">
        <v>3436</v>
      </c>
      <c r="B240" s="156">
        <v>53</v>
      </c>
      <c r="C240" s="157" t="s">
        <v>729</v>
      </c>
      <c r="D240" s="158" t="s">
        <v>3154</v>
      </c>
      <c r="E240" s="159" t="s">
        <v>3179</v>
      </c>
      <c r="F240" s="159" t="s">
        <v>3163</v>
      </c>
      <c r="G240" s="160"/>
      <c r="H240" s="161" t="s">
        <v>3186</v>
      </c>
      <c r="I240" s="162"/>
      <c r="J240" s="217"/>
    </row>
    <row r="241" spans="1:10" ht="12.75">
      <c r="A241" s="164" t="s">
        <v>309</v>
      </c>
      <c r="B241" s="165"/>
      <c r="C241" s="166" t="s">
        <v>393</v>
      </c>
      <c r="D241" s="167" t="s">
        <v>3437</v>
      </c>
      <c r="E241" s="168" t="s">
        <v>1189</v>
      </c>
      <c r="F241" s="168" t="s">
        <v>1447</v>
      </c>
      <c r="G241" s="169"/>
      <c r="H241" s="154" t="s">
        <v>3187</v>
      </c>
      <c r="I241" s="162"/>
      <c r="J241"/>
    </row>
    <row r="242" spans="1:10" ht="12.75">
      <c r="A242" s="155" t="s">
        <v>3188</v>
      </c>
      <c r="B242" s="156">
        <v>125</v>
      </c>
      <c r="C242" s="157" t="s">
        <v>801</v>
      </c>
      <c r="D242" s="158" t="s">
        <v>3155</v>
      </c>
      <c r="E242" s="159" t="s">
        <v>3156</v>
      </c>
      <c r="F242" s="159" t="s">
        <v>3189</v>
      </c>
      <c r="G242" s="160"/>
      <c r="H242" s="161" t="s">
        <v>3190</v>
      </c>
      <c r="I242" s="162"/>
      <c r="J242" s="217"/>
    </row>
    <row r="243" spans="1:10" ht="12.75">
      <c r="A243" s="164" t="s">
        <v>311</v>
      </c>
      <c r="B243" s="165"/>
      <c r="C243" s="166" t="s">
        <v>313</v>
      </c>
      <c r="D243" s="167" t="s">
        <v>3191</v>
      </c>
      <c r="E243" s="168" t="s">
        <v>3192</v>
      </c>
      <c r="F243" s="168" t="s">
        <v>3192</v>
      </c>
      <c r="G243" s="169"/>
      <c r="H243" s="154" t="s">
        <v>3193</v>
      </c>
      <c r="I243" s="162"/>
      <c r="J243"/>
    </row>
    <row r="244" spans="1:10" ht="12.75">
      <c r="A244" s="155" t="s">
        <v>3194</v>
      </c>
      <c r="B244" s="156">
        <v>131</v>
      </c>
      <c r="C244" s="157" t="s">
        <v>807</v>
      </c>
      <c r="D244" s="158" t="s">
        <v>1191</v>
      </c>
      <c r="E244" s="159" t="s">
        <v>1192</v>
      </c>
      <c r="F244" s="159" t="s">
        <v>1461</v>
      </c>
      <c r="G244" s="160"/>
      <c r="H244" s="161" t="s">
        <v>1462</v>
      </c>
      <c r="I244" s="162"/>
      <c r="J244" s="217"/>
    </row>
    <row r="245" spans="1:10" ht="12.75">
      <c r="A245" s="164" t="s">
        <v>311</v>
      </c>
      <c r="B245" s="165"/>
      <c r="C245" s="166" t="s">
        <v>313</v>
      </c>
      <c r="D245" s="167" t="s">
        <v>3195</v>
      </c>
      <c r="E245" s="168" t="s">
        <v>1193</v>
      </c>
      <c r="F245" s="168" t="s">
        <v>1655</v>
      </c>
      <c r="G245" s="169" t="s">
        <v>1096</v>
      </c>
      <c r="H245" s="154" t="s">
        <v>1463</v>
      </c>
      <c r="I245" s="162"/>
      <c r="J245"/>
    </row>
    <row r="246" spans="1:10" ht="12.75">
      <c r="A246" s="155" t="s">
        <v>3438</v>
      </c>
      <c r="B246" s="156">
        <v>107</v>
      </c>
      <c r="C246" s="157" t="s">
        <v>783</v>
      </c>
      <c r="D246" s="158" t="s">
        <v>1079</v>
      </c>
      <c r="E246" s="159" t="s">
        <v>1080</v>
      </c>
      <c r="F246" s="159" t="s">
        <v>3172</v>
      </c>
      <c r="G246" s="160"/>
      <c r="H246" s="161" t="s">
        <v>3196</v>
      </c>
      <c r="I246" s="162"/>
      <c r="J246" s="217"/>
    </row>
    <row r="247" spans="1:10" ht="12.75">
      <c r="A247" s="164" t="s">
        <v>356</v>
      </c>
      <c r="B247" s="165"/>
      <c r="C247" s="166" t="s">
        <v>244</v>
      </c>
      <c r="D247" s="167" t="s">
        <v>3439</v>
      </c>
      <c r="E247" s="168" t="s">
        <v>3440</v>
      </c>
      <c r="F247" s="168" t="s">
        <v>3434</v>
      </c>
      <c r="G247" s="169"/>
      <c r="H247" s="154" t="s">
        <v>3197</v>
      </c>
      <c r="I247" s="162"/>
      <c r="J247"/>
    </row>
    <row r="248" spans="1:10" ht="12.75">
      <c r="A248" s="155" t="s">
        <v>3198</v>
      </c>
      <c r="B248" s="156">
        <v>98</v>
      </c>
      <c r="C248" s="157" t="s">
        <v>774</v>
      </c>
      <c r="D248" s="158" t="s">
        <v>1081</v>
      </c>
      <c r="E248" s="159" t="s">
        <v>3199</v>
      </c>
      <c r="F248" s="159" t="s">
        <v>3200</v>
      </c>
      <c r="G248" s="160"/>
      <c r="H248" s="161" t="s">
        <v>3201</v>
      </c>
      <c r="I248" s="162"/>
      <c r="J248" s="217"/>
    </row>
    <row r="249" spans="1:10" ht="12.75">
      <c r="A249" s="164" t="s">
        <v>357</v>
      </c>
      <c r="B249" s="165"/>
      <c r="C249" s="166" t="s">
        <v>384</v>
      </c>
      <c r="D249" s="167" t="s">
        <v>3202</v>
      </c>
      <c r="E249" s="168" t="s">
        <v>3203</v>
      </c>
      <c r="F249" s="168" t="s">
        <v>3204</v>
      </c>
      <c r="G249" s="169"/>
      <c r="H249" s="154" t="s">
        <v>3205</v>
      </c>
      <c r="I249" s="162"/>
      <c r="J249"/>
    </row>
    <row r="250" spans="1:10" ht="12.75">
      <c r="A250" s="155" t="s">
        <v>3206</v>
      </c>
      <c r="B250" s="156">
        <v>18</v>
      </c>
      <c r="C250" s="157" t="s">
        <v>694</v>
      </c>
      <c r="D250" s="158" t="s">
        <v>855</v>
      </c>
      <c r="E250" s="159" t="s">
        <v>1092</v>
      </c>
      <c r="F250" s="159" t="s">
        <v>1321</v>
      </c>
      <c r="G250" s="160" t="s">
        <v>856</v>
      </c>
      <c r="H250" s="161" t="s">
        <v>1464</v>
      </c>
      <c r="I250" s="162"/>
      <c r="J250" s="217"/>
    </row>
    <row r="251" spans="1:10" ht="12.75">
      <c r="A251" s="164" t="s">
        <v>354</v>
      </c>
      <c r="B251" s="165"/>
      <c r="C251" s="166" t="s">
        <v>419</v>
      </c>
      <c r="D251" s="167" t="s">
        <v>3207</v>
      </c>
      <c r="E251" s="168" t="s">
        <v>1194</v>
      </c>
      <c r="F251" s="168" t="s">
        <v>914</v>
      </c>
      <c r="G251" s="169"/>
      <c r="H251" s="154" t="s">
        <v>1465</v>
      </c>
      <c r="I251" s="162"/>
      <c r="J251"/>
    </row>
    <row r="252" spans="1:10" ht="13.5">
      <c r="A252" s="155"/>
      <c r="B252" s="156">
        <v>16</v>
      </c>
      <c r="C252" s="157" t="s">
        <v>692</v>
      </c>
      <c r="D252" s="158" t="s">
        <v>851</v>
      </c>
      <c r="E252" s="159" t="s">
        <v>852</v>
      </c>
      <c r="F252" s="159"/>
      <c r="G252" s="280" t="s">
        <v>1104</v>
      </c>
      <c r="H252" s="67"/>
      <c r="I252" s="162"/>
      <c r="J252" s="217"/>
    </row>
    <row r="253" spans="1:10" ht="13.5">
      <c r="A253" s="164" t="s">
        <v>355</v>
      </c>
      <c r="B253" s="165"/>
      <c r="C253" s="166" t="s">
        <v>371</v>
      </c>
      <c r="D253" s="167" t="s">
        <v>1105</v>
      </c>
      <c r="E253" s="168" t="s">
        <v>3441</v>
      </c>
      <c r="F253" s="168"/>
      <c r="G253" s="281"/>
      <c r="H253" s="69"/>
      <c r="I253" s="162"/>
      <c r="J253"/>
    </row>
    <row r="254" spans="1:10" ht="13.5">
      <c r="A254" s="155"/>
      <c r="B254" s="156">
        <v>14</v>
      </c>
      <c r="C254" s="157" t="s">
        <v>690</v>
      </c>
      <c r="D254" s="158" t="s">
        <v>1195</v>
      </c>
      <c r="E254" s="159"/>
      <c r="F254" s="159"/>
      <c r="G254" s="280" t="s">
        <v>1196</v>
      </c>
      <c r="H254" s="67"/>
      <c r="I254" s="162"/>
      <c r="J254" s="217"/>
    </row>
    <row r="255" spans="1:10" ht="13.5">
      <c r="A255" s="164" t="s">
        <v>358</v>
      </c>
      <c r="B255" s="165"/>
      <c r="C255" s="166" t="s">
        <v>373</v>
      </c>
      <c r="D255" s="167" t="s">
        <v>813</v>
      </c>
      <c r="E255" s="168"/>
      <c r="F255" s="168"/>
      <c r="G255" s="281"/>
      <c r="H255" s="69"/>
      <c r="I255" s="162"/>
      <c r="J255"/>
    </row>
    <row r="256" spans="1:10" ht="13.5">
      <c r="A256" s="155"/>
      <c r="B256" s="156">
        <v>22</v>
      </c>
      <c r="C256" s="157" t="s">
        <v>698</v>
      </c>
      <c r="D256" s="158" t="s">
        <v>1197</v>
      </c>
      <c r="E256" s="159"/>
      <c r="F256" s="159"/>
      <c r="G256" s="280" t="s">
        <v>1196</v>
      </c>
      <c r="H256" s="67"/>
      <c r="I256" s="162"/>
      <c r="J256" s="217"/>
    </row>
    <row r="257" spans="1:10" ht="13.5">
      <c r="A257" s="164" t="s">
        <v>354</v>
      </c>
      <c r="B257" s="165"/>
      <c r="C257" s="166" t="s">
        <v>418</v>
      </c>
      <c r="D257" s="167" t="s">
        <v>848</v>
      </c>
      <c r="E257" s="168"/>
      <c r="F257" s="168"/>
      <c r="G257" s="281"/>
      <c r="H257" s="69"/>
      <c r="I257" s="162"/>
      <c r="J257"/>
    </row>
    <row r="258" spans="1:10" ht="13.5">
      <c r="A258" s="155"/>
      <c r="B258" s="156">
        <v>50</v>
      </c>
      <c r="C258" s="157" t="s">
        <v>726</v>
      </c>
      <c r="D258" s="158" t="s">
        <v>920</v>
      </c>
      <c r="E258" s="159"/>
      <c r="F258" s="159"/>
      <c r="G258" s="280" t="s">
        <v>921</v>
      </c>
      <c r="H258" s="67"/>
      <c r="I258" s="162"/>
      <c r="J258" s="217"/>
    </row>
    <row r="259" spans="1:10" ht="13.5">
      <c r="A259" s="164" t="s">
        <v>355</v>
      </c>
      <c r="B259" s="165"/>
      <c r="C259" s="166" t="s">
        <v>368</v>
      </c>
      <c r="D259" s="167" t="s">
        <v>3442</v>
      </c>
      <c r="E259" s="168"/>
      <c r="F259" s="168"/>
      <c r="G259" s="281"/>
      <c r="H259" s="69"/>
      <c r="I259" s="162"/>
      <c r="J259"/>
    </row>
    <row r="260" spans="1:10" ht="13.5">
      <c r="A260" s="155"/>
      <c r="B260" s="156">
        <v>117</v>
      </c>
      <c r="C260" s="157" t="s">
        <v>793</v>
      </c>
      <c r="D260" s="158" t="s">
        <v>1200</v>
      </c>
      <c r="E260" s="159"/>
      <c r="F260" s="159"/>
      <c r="G260" s="280" t="s">
        <v>1480</v>
      </c>
      <c r="H260" s="67"/>
      <c r="I260" s="162"/>
      <c r="J260" s="217"/>
    </row>
    <row r="261" spans="1:10" ht="13.5">
      <c r="A261" s="164" t="s">
        <v>364</v>
      </c>
      <c r="B261" s="165"/>
      <c r="C261" s="166" t="s">
        <v>194</v>
      </c>
      <c r="D261" s="167" t="s">
        <v>1481</v>
      </c>
      <c r="E261" s="168"/>
      <c r="F261" s="168"/>
      <c r="G261" s="281"/>
      <c r="H261" s="69"/>
      <c r="I261" s="162"/>
      <c r="J261"/>
    </row>
    <row r="262" spans="1:10" ht="13.5">
      <c r="A262" s="155"/>
      <c r="B262" s="156">
        <v>27</v>
      </c>
      <c r="C262" s="157" t="s">
        <v>703</v>
      </c>
      <c r="D262" s="158"/>
      <c r="E262" s="159"/>
      <c r="F262" s="159"/>
      <c r="G262" s="280" t="s">
        <v>1196</v>
      </c>
      <c r="H262" s="67"/>
      <c r="I262" s="162"/>
      <c r="J262" s="217"/>
    </row>
    <row r="263" spans="1:10" ht="13.5">
      <c r="A263" s="164" t="s">
        <v>357</v>
      </c>
      <c r="B263" s="165"/>
      <c r="C263" s="166" t="s">
        <v>384</v>
      </c>
      <c r="D263" s="167"/>
      <c r="E263" s="168"/>
      <c r="F263" s="168"/>
      <c r="G263" s="281"/>
      <c r="H263" s="69"/>
      <c r="I263" s="162"/>
      <c r="J263"/>
    </row>
    <row r="264" spans="1:10" ht="13.5">
      <c r="A264" s="155"/>
      <c r="B264" s="156">
        <v>63</v>
      </c>
      <c r="C264" s="157" t="s">
        <v>739</v>
      </c>
      <c r="D264" s="158"/>
      <c r="E264" s="159"/>
      <c r="F264" s="159"/>
      <c r="G264" s="280" t="s">
        <v>1196</v>
      </c>
      <c r="H264" s="67"/>
      <c r="I264" s="162"/>
      <c r="J264" s="217"/>
    </row>
    <row r="265" spans="1:10" ht="13.5">
      <c r="A265" s="164" t="s">
        <v>356</v>
      </c>
      <c r="B265" s="165"/>
      <c r="C265" s="166" t="s">
        <v>634</v>
      </c>
      <c r="D265" s="167"/>
      <c r="E265" s="168"/>
      <c r="F265" s="168"/>
      <c r="G265" s="281"/>
      <c r="H265" s="69"/>
      <c r="I265" s="162"/>
      <c r="J265"/>
    </row>
    <row r="266" spans="1:10" ht="13.5">
      <c r="A266" s="155"/>
      <c r="B266" s="156">
        <v>71</v>
      </c>
      <c r="C266" s="157" t="s">
        <v>747</v>
      </c>
      <c r="D266" s="158"/>
      <c r="E266" s="159"/>
      <c r="F266" s="159"/>
      <c r="G266" s="280" t="s">
        <v>1201</v>
      </c>
      <c r="H266" s="67"/>
      <c r="I266" s="162"/>
      <c r="J266" s="217"/>
    </row>
    <row r="267" spans="1:10" ht="13.5">
      <c r="A267" s="164" t="s">
        <v>364</v>
      </c>
      <c r="B267" s="165"/>
      <c r="C267" s="166" t="s">
        <v>3502</v>
      </c>
      <c r="D267" s="167"/>
      <c r="E267" s="168"/>
      <c r="F267" s="168"/>
      <c r="G267" s="281"/>
      <c r="H267" s="69"/>
      <c r="I267" s="162"/>
      <c r="J267"/>
    </row>
  </sheetData>
  <sheetProtection/>
  <mergeCells count="4">
    <mergeCell ref="A2:H2"/>
    <mergeCell ref="A3:H3"/>
    <mergeCell ref="A4:H4"/>
    <mergeCell ref="D6:F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V2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44" customWidth="1"/>
    <col min="2" max="2" width="4.28125" style="251" customWidth="1"/>
    <col min="3" max="3" width="23.421875" style="44" customWidth="1"/>
    <col min="4" max="14" width="6.7109375" style="122" customWidth="1"/>
    <col min="15" max="15" width="6.7109375" style="44" customWidth="1"/>
    <col min="16" max="16" width="14.57421875" style="44" customWidth="1"/>
    <col min="17" max="17" width="3.57421875" style="44" customWidth="1"/>
    <col min="18" max="18" width="10.28125" style="110" customWidth="1"/>
    <col min="19" max="19" width="10.28125" style="0" customWidth="1"/>
    <col min="20" max="20" width="11.00390625" style="0" bestFit="1" customWidth="1"/>
  </cols>
  <sheetData>
    <row r="1" spans="1:19" ht="4.5" customHeight="1">
      <c r="A1" s="52"/>
      <c r="B1" s="111"/>
      <c r="C1" s="5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1"/>
      <c r="P1" s="51"/>
      <c r="R1" s="173"/>
      <c r="S1" s="163"/>
    </row>
    <row r="2" spans="1:19" ht="15.75">
      <c r="A2" s="287" t="str">
        <f>Startlist!$A1</f>
        <v>51. Saaremaa Rally 2018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R2" s="173"/>
      <c r="S2" s="163"/>
    </row>
    <row r="3" spans="1:19" ht="15">
      <c r="A3" s="288" t="str">
        <f>Startlist!$F2</f>
        <v>October 12-13, 2018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R3" s="173"/>
      <c r="S3" s="163"/>
    </row>
    <row r="4" spans="1:19" ht="15">
      <c r="A4" s="288" t="str">
        <f>Startlist!$F3</f>
        <v>Saaremaa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R4" s="173"/>
      <c r="S4" s="163"/>
    </row>
    <row r="5" spans="1:19" ht="13.5" customHeight="1">
      <c r="A5" s="186" t="s">
        <v>315</v>
      </c>
      <c r="B5" s="248"/>
      <c r="C5" s="4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43"/>
      <c r="P5" s="185"/>
      <c r="R5" s="173"/>
      <c r="S5" s="163"/>
    </row>
    <row r="6" spans="1:19" ht="12.75">
      <c r="A6" s="32" t="s">
        <v>326</v>
      </c>
      <c r="B6" s="249" t="s">
        <v>327</v>
      </c>
      <c r="C6" s="27" t="s">
        <v>328</v>
      </c>
      <c r="D6" s="289" t="s">
        <v>353</v>
      </c>
      <c r="E6" s="290"/>
      <c r="F6" s="290"/>
      <c r="G6" s="290"/>
      <c r="H6" s="290"/>
      <c r="I6" s="290"/>
      <c r="J6" s="290"/>
      <c r="K6" s="290"/>
      <c r="L6" s="290"/>
      <c r="M6" s="290"/>
      <c r="N6" s="291"/>
      <c r="O6" s="25" t="s">
        <v>337</v>
      </c>
      <c r="P6" s="25" t="s">
        <v>347</v>
      </c>
      <c r="R6" s="201"/>
      <c r="S6" s="201"/>
    </row>
    <row r="7" spans="1:19" ht="12.75">
      <c r="A7" s="31" t="s">
        <v>349</v>
      </c>
      <c r="B7" s="250"/>
      <c r="C7" s="29" t="s">
        <v>324</v>
      </c>
      <c r="D7" s="113" t="s">
        <v>329</v>
      </c>
      <c r="E7" s="114" t="s">
        <v>330</v>
      </c>
      <c r="F7" s="114" t="s">
        <v>331</v>
      </c>
      <c r="G7" s="114" t="s">
        <v>332</v>
      </c>
      <c r="H7" s="114" t="s">
        <v>333</v>
      </c>
      <c r="I7" s="114" t="s">
        <v>334</v>
      </c>
      <c r="J7" s="114" t="s">
        <v>335</v>
      </c>
      <c r="K7" s="114" t="s">
        <v>359</v>
      </c>
      <c r="L7" s="114" t="s">
        <v>362</v>
      </c>
      <c r="M7" s="114" t="s">
        <v>248</v>
      </c>
      <c r="N7" s="115">
        <v>11</v>
      </c>
      <c r="O7" s="30"/>
      <c r="P7" s="31" t="s">
        <v>348</v>
      </c>
      <c r="R7" s="173"/>
      <c r="S7" s="163"/>
    </row>
    <row r="8" spans="1:22" ht="12.75">
      <c r="A8" s="59" t="s">
        <v>635</v>
      </c>
      <c r="B8" s="65">
        <v>1</v>
      </c>
      <c r="C8" s="60" t="s">
        <v>636</v>
      </c>
      <c r="D8" s="116" t="s">
        <v>637</v>
      </c>
      <c r="E8" s="117" t="s">
        <v>638</v>
      </c>
      <c r="F8" s="117" t="s">
        <v>1202</v>
      </c>
      <c r="G8" s="117" t="s">
        <v>1706</v>
      </c>
      <c r="H8" s="117" t="s">
        <v>1707</v>
      </c>
      <c r="I8" s="117" t="s">
        <v>1708</v>
      </c>
      <c r="J8" s="117" t="s">
        <v>2280</v>
      </c>
      <c r="K8" s="117" t="s">
        <v>2281</v>
      </c>
      <c r="L8" s="117" t="s">
        <v>2282</v>
      </c>
      <c r="M8" s="117" t="s">
        <v>2627</v>
      </c>
      <c r="N8" s="118" t="s">
        <v>2628</v>
      </c>
      <c r="O8" s="54"/>
      <c r="P8" s="55" t="s">
        <v>2629</v>
      </c>
      <c r="Q8" s="48"/>
      <c r="R8" s="201"/>
      <c r="S8" s="201"/>
      <c r="V8" s="200"/>
    </row>
    <row r="9" spans="1:19" ht="12.75">
      <c r="A9" s="56" t="s">
        <v>361</v>
      </c>
      <c r="B9" s="61"/>
      <c r="C9" s="62" t="s">
        <v>306</v>
      </c>
      <c r="D9" s="119" t="s">
        <v>639</v>
      </c>
      <c r="E9" s="120" t="s">
        <v>639</v>
      </c>
      <c r="F9" s="120" t="s">
        <v>639</v>
      </c>
      <c r="G9" s="120" t="s">
        <v>1709</v>
      </c>
      <c r="H9" s="120" t="s">
        <v>639</v>
      </c>
      <c r="I9" s="120" t="s">
        <v>639</v>
      </c>
      <c r="J9" s="120" t="s">
        <v>639</v>
      </c>
      <c r="K9" s="120" t="s">
        <v>639</v>
      </c>
      <c r="L9" s="120" t="s">
        <v>639</v>
      </c>
      <c r="M9" s="120" t="s">
        <v>639</v>
      </c>
      <c r="N9" s="121" t="s">
        <v>639</v>
      </c>
      <c r="O9" s="63"/>
      <c r="P9" s="64" t="s">
        <v>640</v>
      </c>
      <c r="Q9" s="48"/>
      <c r="R9"/>
      <c r="S9" s="200"/>
    </row>
    <row r="10" spans="1:19" ht="12.75">
      <c r="A10" s="59" t="s">
        <v>1710</v>
      </c>
      <c r="B10" s="65">
        <v>4</v>
      </c>
      <c r="C10" s="60" t="s">
        <v>648</v>
      </c>
      <c r="D10" s="116" t="s">
        <v>649</v>
      </c>
      <c r="E10" s="117" t="s">
        <v>650</v>
      </c>
      <c r="F10" s="117" t="s">
        <v>1207</v>
      </c>
      <c r="G10" s="117" t="s">
        <v>1719</v>
      </c>
      <c r="H10" s="117" t="s">
        <v>1720</v>
      </c>
      <c r="I10" s="117" t="s">
        <v>1721</v>
      </c>
      <c r="J10" s="117" t="s">
        <v>2286</v>
      </c>
      <c r="K10" s="117" t="s">
        <v>638</v>
      </c>
      <c r="L10" s="117" t="s">
        <v>2287</v>
      </c>
      <c r="M10" s="117" t="s">
        <v>682</v>
      </c>
      <c r="N10" s="118" t="s">
        <v>2630</v>
      </c>
      <c r="O10" s="54"/>
      <c r="P10" s="55" t="s">
        <v>2631</v>
      </c>
      <c r="Q10" s="48"/>
      <c r="R10" s="200"/>
      <c r="S10" s="200"/>
    </row>
    <row r="11" spans="1:18" ht="12.75">
      <c r="A11" s="56" t="s">
        <v>361</v>
      </c>
      <c r="B11" s="61"/>
      <c r="C11" s="62" t="s">
        <v>308</v>
      </c>
      <c r="D11" s="119" t="s">
        <v>651</v>
      </c>
      <c r="E11" s="120" t="s">
        <v>652</v>
      </c>
      <c r="F11" s="120" t="s">
        <v>1482</v>
      </c>
      <c r="G11" s="120" t="s">
        <v>639</v>
      </c>
      <c r="H11" s="120" t="s">
        <v>1709</v>
      </c>
      <c r="I11" s="120" t="s">
        <v>651</v>
      </c>
      <c r="J11" s="120" t="s">
        <v>651</v>
      </c>
      <c r="K11" s="120" t="s">
        <v>652</v>
      </c>
      <c r="L11" s="120" t="s">
        <v>1709</v>
      </c>
      <c r="M11" s="120" t="s">
        <v>2304</v>
      </c>
      <c r="N11" s="121" t="s">
        <v>1216</v>
      </c>
      <c r="O11" s="63"/>
      <c r="P11" s="64" t="s">
        <v>1247</v>
      </c>
      <c r="Q11" s="48"/>
      <c r="R11"/>
    </row>
    <row r="12" spans="1:18" ht="12.75">
      <c r="A12" s="59" t="s">
        <v>1714</v>
      </c>
      <c r="B12" s="65">
        <v>9</v>
      </c>
      <c r="C12" s="60" t="s">
        <v>642</v>
      </c>
      <c r="D12" s="116" t="s">
        <v>643</v>
      </c>
      <c r="E12" s="117" t="s">
        <v>644</v>
      </c>
      <c r="F12" s="117" t="s">
        <v>1204</v>
      </c>
      <c r="G12" s="117" t="s">
        <v>1715</v>
      </c>
      <c r="H12" s="117" t="s">
        <v>1716</v>
      </c>
      <c r="I12" s="117" t="s">
        <v>1717</v>
      </c>
      <c r="J12" s="117" t="s">
        <v>2288</v>
      </c>
      <c r="K12" s="117" t="s">
        <v>2289</v>
      </c>
      <c r="L12" s="117" t="s">
        <v>2290</v>
      </c>
      <c r="M12" s="117" t="s">
        <v>2632</v>
      </c>
      <c r="N12" s="118" t="s">
        <v>2633</v>
      </c>
      <c r="O12" s="54"/>
      <c r="P12" s="55" t="s">
        <v>2634</v>
      </c>
      <c r="Q12" s="48"/>
      <c r="R12" s="199"/>
    </row>
    <row r="13" spans="1:20" ht="12.75">
      <c r="A13" s="56" t="s">
        <v>358</v>
      </c>
      <c r="B13" s="61"/>
      <c r="C13" s="62" t="s">
        <v>431</v>
      </c>
      <c r="D13" s="119" t="s">
        <v>645</v>
      </c>
      <c r="E13" s="120" t="s">
        <v>646</v>
      </c>
      <c r="F13" s="120" t="s">
        <v>645</v>
      </c>
      <c r="G13" s="120" t="s">
        <v>1718</v>
      </c>
      <c r="H13" s="120" t="s">
        <v>1718</v>
      </c>
      <c r="I13" s="120" t="s">
        <v>646</v>
      </c>
      <c r="J13" s="120" t="s">
        <v>646</v>
      </c>
      <c r="K13" s="120" t="s">
        <v>2291</v>
      </c>
      <c r="L13" s="120" t="s">
        <v>1759</v>
      </c>
      <c r="M13" s="120" t="s">
        <v>2291</v>
      </c>
      <c r="N13" s="121" t="s">
        <v>645</v>
      </c>
      <c r="O13" s="63"/>
      <c r="P13" s="64" t="s">
        <v>2635</v>
      </c>
      <c r="Q13" s="48"/>
      <c r="R13" s="199"/>
      <c r="T13" s="195"/>
    </row>
    <row r="14" spans="1:20" ht="12.75">
      <c r="A14" s="59" t="s">
        <v>653</v>
      </c>
      <c r="B14" s="65">
        <v>2</v>
      </c>
      <c r="C14" s="60" t="s">
        <v>654</v>
      </c>
      <c r="D14" s="116" t="s">
        <v>643</v>
      </c>
      <c r="E14" s="117" t="s">
        <v>655</v>
      </c>
      <c r="F14" s="117" t="s">
        <v>1210</v>
      </c>
      <c r="G14" s="117" t="s">
        <v>1711</v>
      </c>
      <c r="H14" s="117" t="s">
        <v>1712</v>
      </c>
      <c r="I14" s="117" t="s">
        <v>1713</v>
      </c>
      <c r="J14" s="117" t="s">
        <v>2283</v>
      </c>
      <c r="K14" s="117" t="s">
        <v>2284</v>
      </c>
      <c r="L14" s="117" t="s">
        <v>2285</v>
      </c>
      <c r="M14" s="117" t="s">
        <v>2636</v>
      </c>
      <c r="N14" s="118" t="s">
        <v>2637</v>
      </c>
      <c r="O14" s="54"/>
      <c r="P14" s="55" t="s">
        <v>2638</v>
      </c>
      <c r="Q14" s="48"/>
      <c r="R14"/>
      <c r="T14" s="195"/>
    </row>
    <row r="15" spans="1:18" ht="12.75">
      <c r="A15" s="56" t="s">
        <v>361</v>
      </c>
      <c r="B15" s="61"/>
      <c r="C15" s="62" t="s">
        <v>453</v>
      </c>
      <c r="D15" s="119" t="s">
        <v>652</v>
      </c>
      <c r="E15" s="120" t="s">
        <v>656</v>
      </c>
      <c r="F15" s="120" t="s">
        <v>1212</v>
      </c>
      <c r="G15" s="120" t="s">
        <v>652</v>
      </c>
      <c r="H15" s="120" t="s">
        <v>652</v>
      </c>
      <c r="I15" s="120" t="s">
        <v>652</v>
      </c>
      <c r="J15" s="120" t="s">
        <v>652</v>
      </c>
      <c r="K15" s="120" t="s">
        <v>1709</v>
      </c>
      <c r="L15" s="120" t="s">
        <v>652</v>
      </c>
      <c r="M15" s="120" t="s">
        <v>652</v>
      </c>
      <c r="N15" s="121" t="s">
        <v>674</v>
      </c>
      <c r="O15" s="63"/>
      <c r="P15" s="64" t="s">
        <v>2639</v>
      </c>
      <c r="Q15" s="48"/>
      <c r="R15"/>
    </row>
    <row r="16" spans="1:22" ht="12.75">
      <c r="A16" s="59" t="s">
        <v>657</v>
      </c>
      <c r="B16" s="65">
        <v>5</v>
      </c>
      <c r="C16" s="60" t="s">
        <v>658</v>
      </c>
      <c r="D16" s="116" t="s">
        <v>659</v>
      </c>
      <c r="E16" s="117" t="s">
        <v>660</v>
      </c>
      <c r="F16" s="117" t="s">
        <v>1214</v>
      </c>
      <c r="G16" s="117" t="s">
        <v>1725</v>
      </c>
      <c r="H16" s="117" t="s">
        <v>1726</v>
      </c>
      <c r="I16" s="117" t="s">
        <v>1727</v>
      </c>
      <c r="J16" s="117" t="s">
        <v>2292</v>
      </c>
      <c r="K16" s="117" t="s">
        <v>2293</v>
      </c>
      <c r="L16" s="117" t="s">
        <v>2294</v>
      </c>
      <c r="M16" s="117" t="s">
        <v>1750</v>
      </c>
      <c r="N16" s="118" t="s">
        <v>2640</v>
      </c>
      <c r="O16" s="54"/>
      <c r="P16" s="55" t="s">
        <v>2641</v>
      </c>
      <c r="Q16" s="48"/>
      <c r="R16"/>
      <c r="T16" s="200"/>
      <c r="V16" s="200"/>
    </row>
    <row r="17" spans="1:22" ht="12.75">
      <c r="A17" s="56" t="s">
        <v>358</v>
      </c>
      <c r="B17" s="61"/>
      <c r="C17" s="62" t="s">
        <v>457</v>
      </c>
      <c r="D17" s="119" t="s">
        <v>808</v>
      </c>
      <c r="E17" s="120" t="s">
        <v>662</v>
      </c>
      <c r="F17" s="120" t="s">
        <v>1216</v>
      </c>
      <c r="G17" s="120" t="s">
        <v>656</v>
      </c>
      <c r="H17" s="120" t="s">
        <v>661</v>
      </c>
      <c r="I17" s="120" t="s">
        <v>1759</v>
      </c>
      <c r="J17" s="120" t="s">
        <v>661</v>
      </c>
      <c r="K17" s="120" t="s">
        <v>1759</v>
      </c>
      <c r="L17" s="120" t="s">
        <v>2291</v>
      </c>
      <c r="M17" s="120" t="s">
        <v>1759</v>
      </c>
      <c r="N17" s="121" t="s">
        <v>656</v>
      </c>
      <c r="O17" s="63"/>
      <c r="P17" s="64" t="s">
        <v>2642</v>
      </c>
      <c r="Q17" s="48"/>
      <c r="R17"/>
      <c r="T17" s="200"/>
      <c r="V17" s="200"/>
    </row>
    <row r="18" spans="1:22" ht="12.75">
      <c r="A18" s="59" t="s">
        <v>663</v>
      </c>
      <c r="B18" s="65">
        <v>3</v>
      </c>
      <c r="C18" s="60" t="s">
        <v>664</v>
      </c>
      <c r="D18" s="116" t="s">
        <v>665</v>
      </c>
      <c r="E18" s="117" t="s">
        <v>666</v>
      </c>
      <c r="F18" s="117" t="s">
        <v>1218</v>
      </c>
      <c r="G18" s="117" t="s">
        <v>1722</v>
      </c>
      <c r="H18" s="117" t="s">
        <v>1723</v>
      </c>
      <c r="I18" s="117" t="s">
        <v>1724</v>
      </c>
      <c r="J18" s="117" t="s">
        <v>2295</v>
      </c>
      <c r="K18" s="117" t="s">
        <v>2296</v>
      </c>
      <c r="L18" s="117" t="s">
        <v>2297</v>
      </c>
      <c r="M18" s="117" t="s">
        <v>2349</v>
      </c>
      <c r="N18" s="118" t="s">
        <v>2643</v>
      </c>
      <c r="O18" s="54"/>
      <c r="P18" s="55" t="s">
        <v>2644</v>
      </c>
      <c r="Q18" s="48"/>
      <c r="R18"/>
      <c r="T18" s="200"/>
      <c r="V18" s="200"/>
    </row>
    <row r="19" spans="1:18" ht="12.75">
      <c r="A19" s="56" t="s">
        <v>358</v>
      </c>
      <c r="B19" s="61"/>
      <c r="C19" s="62" t="s">
        <v>457</v>
      </c>
      <c r="D19" s="119" t="s">
        <v>667</v>
      </c>
      <c r="E19" s="120" t="s">
        <v>668</v>
      </c>
      <c r="F19" s="120" t="s">
        <v>651</v>
      </c>
      <c r="G19" s="120" t="s">
        <v>667</v>
      </c>
      <c r="H19" s="120" t="s">
        <v>1759</v>
      </c>
      <c r="I19" s="120" t="s">
        <v>661</v>
      </c>
      <c r="J19" s="120" t="s">
        <v>1759</v>
      </c>
      <c r="K19" s="120" t="s">
        <v>1848</v>
      </c>
      <c r="L19" s="120" t="s">
        <v>2298</v>
      </c>
      <c r="M19" s="120" t="s">
        <v>661</v>
      </c>
      <c r="N19" s="121" t="s">
        <v>662</v>
      </c>
      <c r="O19" s="63"/>
      <c r="P19" s="64" t="s">
        <v>2645</v>
      </c>
      <c r="Q19" s="48"/>
      <c r="R19"/>
    </row>
    <row r="20" spans="1:18" ht="12.75">
      <c r="A20" s="59" t="s">
        <v>669</v>
      </c>
      <c r="B20" s="65">
        <v>7</v>
      </c>
      <c r="C20" s="60" t="s">
        <v>686</v>
      </c>
      <c r="D20" s="116" t="s">
        <v>687</v>
      </c>
      <c r="E20" s="117" t="s">
        <v>688</v>
      </c>
      <c r="F20" s="117" t="s">
        <v>1330</v>
      </c>
      <c r="G20" s="117" t="s">
        <v>1728</v>
      </c>
      <c r="H20" s="117" t="s">
        <v>1764</v>
      </c>
      <c r="I20" s="117" t="s">
        <v>1765</v>
      </c>
      <c r="J20" s="117" t="s">
        <v>2302</v>
      </c>
      <c r="K20" s="117" t="s">
        <v>2303</v>
      </c>
      <c r="L20" s="117" t="s">
        <v>1736</v>
      </c>
      <c r="M20" s="117" t="s">
        <v>1744</v>
      </c>
      <c r="N20" s="118" t="s">
        <v>2646</v>
      </c>
      <c r="O20" s="54"/>
      <c r="P20" s="55" t="s">
        <v>2647</v>
      </c>
      <c r="Q20" s="48"/>
      <c r="R20"/>
    </row>
    <row r="21" spans="1:20" ht="12.75">
      <c r="A21" s="56" t="s">
        <v>361</v>
      </c>
      <c r="B21" s="61"/>
      <c r="C21" s="62" t="s">
        <v>308</v>
      </c>
      <c r="D21" s="119" t="s">
        <v>1332</v>
      </c>
      <c r="E21" s="120" t="s">
        <v>885</v>
      </c>
      <c r="F21" s="120" t="s">
        <v>667</v>
      </c>
      <c r="G21" s="120" t="s">
        <v>679</v>
      </c>
      <c r="H21" s="120" t="s">
        <v>1766</v>
      </c>
      <c r="I21" s="120" t="s">
        <v>1766</v>
      </c>
      <c r="J21" s="120" t="s">
        <v>1766</v>
      </c>
      <c r="K21" s="120" t="s">
        <v>2304</v>
      </c>
      <c r="L21" s="120" t="s">
        <v>2304</v>
      </c>
      <c r="M21" s="120" t="s">
        <v>1709</v>
      </c>
      <c r="N21" s="121" t="s">
        <v>668</v>
      </c>
      <c r="O21" s="63"/>
      <c r="P21" s="64" t="s">
        <v>2648</v>
      </c>
      <c r="Q21" s="48"/>
      <c r="R21"/>
      <c r="T21" s="200"/>
    </row>
    <row r="22" spans="1:20" ht="12.75">
      <c r="A22" s="59" t="s">
        <v>675</v>
      </c>
      <c r="B22" s="65">
        <v>11</v>
      </c>
      <c r="C22" s="60" t="s">
        <v>676</v>
      </c>
      <c r="D22" s="116" t="s">
        <v>677</v>
      </c>
      <c r="E22" s="117" t="s">
        <v>678</v>
      </c>
      <c r="F22" s="117" t="s">
        <v>1221</v>
      </c>
      <c r="G22" s="117" t="s">
        <v>1731</v>
      </c>
      <c r="H22" s="117" t="s">
        <v>1732</v>
      </c>
      <c r="I22" s="117" t="s">
        <v>1733</v>
      </c>
      <c r="J22" s="117" t="s">
        <v>2299</v>
      </c>
      <c r="K22" s="117" t="s">
        <v>2300</v>
      </c>
      <c r="L22" s="117" t="s">
        <v>2301</v>
      </c>
      <c r="M22" s="117" t="s">
        <v>2649</v>
      </c>
      <c r="N22" s="118" t="s">
        <v>2650</v>
      </c>
      <c r="O22" s="54"/>
      <c r="P22" s="55" t="s">
        <v>2651</v>
      </c>
      <c r="Q22" s="48"/>
      <c r="R22"/>
      <c r="T22" s="200"/>
    </row>
    <row r="23" spans="1:20" ht="12.75">
      <c r="A23" s="56" t="s">
        <v>358</v>
      </c>
      <c r="B23" s="61"/>
      <c r="C23" s="62" t="s">
        <v>431</v>
      </c>
      <c r="D23" s="119" t="s">
        <v>815</v>
      </c>
      <c r="E23" s="120" t="s">
        <v>679</v>
      </c>
      <c r="F23" s="120" t="s">
        <v>674</v>
      </c>
      <c r="G23" s="120" t="s">
        <v>674</v>
      </c>
      <c r="H23" s="120" t="s">
        <v>813</v>
      </c>
      <c r="I23" s="120" t="s">
        <v>679</v>
      </c>
      <c r="J23" s="120" t="s">
        <v>815</v>
      </c>
      <c r="K23" s="120" t="s">
        <v>661</v>
      </c>
      <c r="L23" s="120" t="s">
        <v>813</v>
      </c>
      <c r="M23" s="120" t="s">
        <v>679</v>
      </c>
      <c r="N23" s="121" t="s">
        <v>679</v>
      </c>
      <c r="O23" s="63"/>
      <c r="P23" s="64" t="s">
        <v>2652</v>
      </c>
      <c r="Q23" s="48"/>
      <c r="R23"/>
      <c r="T23" s="200"/>
    </row>
    <row r="24" spans="1:18" ht="12.75">
      <c r="A24" s="59" t="s">
        <v>2305</v>
      </c>
      <c r="B24" s="65">
        <v>12</v>
      </c>
      <c r="C24" s="60" t="s">
        <v>680</v>
      </c>
      <c r="D24" s="116" t="s">
        <v>681</v>
      </c>
      <c r="E24" s="117" t="s">
        <v>682</v>
      </c>
      <c r="F24" s="117" t="s">
        <v>1230</v>
      </c>
      <c r="G24" s="117" t="s">
        <v>1737</v>
      </c>
      <c r="H24" s="117" t="s">
        <v>1847</v>
      </c>
      <c r="I24" s="117" t="s">
        <v>1739</v>
      </c>
      <c r="J24" s="117" t="s">
        <v>2306</v>
      </c>
      <c r="K24" s="117" t="s">
        <v>2307</v>
      </c>
      <c r="L24" s="117" t="s">
        <v>2308</v>
      </c>
      <c r="M24" s="117" t="s">
        <v>2653</v>
      </c>
      <c r="N24" s="118" t="s">
        <v>2654</v>
      </c>
      <c r="O24" s="54"/>
      <c r="P24" s="55" t="s">
        <v>2655</v>
      </c>
      <c r="Q24" s="48"/>
      <c r="R24"/>
    </row>
    <row r="25" spans="1:18" ht="12.75">
      <c r="A25" s="56" t="s">
        <v>358</v>
      </c>
      <c r="B25" s="61"/>
      <c r="C25" s="62" t="s">
        <v>373</v>
      </c>
      <c r="D25" s="119" t="s">
        <v>1097</v>
      </c>
      <c r="E25" s="120" t="s">
        <v>815</v>
      </c>
      <c r="F25" s="120" t="s">
        <v>837</v>
      </c>
      <c r="G25" s="120" t="s">
        <v>815</v>
      </c>
      <c r="H25" s="120" t="s">
        <v>1848</v>
      </c>
      <c r="I25" s="120" t="s">
        <v>1740</v>
      </c>
      <c r="J25" s="120" t="s">
        <v>679</v>
      </c>
      <c r="K25" s="120" t="s">
        <v>679</v>
      </c>
      <c r="L25" s="120" t="s">
        <v>661</v>
      </c>
      <c r="M25" s="120" t="s">
        <v>1740</v>
      </c>
      <c r="N25" s="121" t="s">
        <v>2704</v>
      </c>
      <c r="O25" s="63"/>
      <c r="P25" s="64" t="s">
        <v>2656</v>
      </c>
      <c r="Q25" s="48"/>
      <c r="R25"/>
    </row>
    <row r="26" spans="1:18" ht="12.75">
      <c r="A26" s="59" t="s">
        <v>1849</v>
      </c>
      <c r="B26" s="65">
        <v>25</v>
      </c>
      <c r="C26" s="60" t="s">
        <v>701</v>
      </c>
      <c r="D26" s="116" t="s">
        <v>809</v>
      </c>
      <c r="E26" s="117" t="s">
        <v>810</v>
      </c>
      <c r="F26" s="117" t="s">
        <v>1227</v>
      </c>
      <c r="G26" s="117" t="s">
        <v>1734</v>
      </c>
      <c r="H26" s="117" t="s">
        <v>1735</v>
      </c>
      <c r="I26" s="117" t="s">
        <v>1736</v>
      </c>
      <c r="J26" s="117" t="s">
        <v>2309</v>
      </c>
      <c r="K26" s="117" t="s">
        <v>810</v>
      </c>
      <c r="L26" s="117" t="s">
        <v>910</v>
      </c>
      <c r="M26" s="117" t="s">
        <v>2066</v>
      </c>
      <c r="N26" s="118" t="s">
        <v>2657</v>
      </c>
      <c r="O26" s="54"/>
      <c r="P26" s="55" t="s">
        <v>2658</v>
      </c>
      <c r="Q26" s="48"/>
      <c r="R26"/>
    </row>
    <row r="27" spans="1:18" ht="12.75">
      <c r="A27" s="56" t="s">
        <v>356</v>
      </c>
      <c r="B27" s="61"/>
      <c r="C27" s="62" t="s">
        <v>378</v>
      </c>
      <c r="D27" s="119" t="s">
        <v>811</v>
      </c>
      <c r="E27" s="120" t="s">
        <v>812</v>
      </c>
      <c r="F27" s="120" t="s">
        <v>869</v>
      </c>
      <c r="G27" s="120" t="s">
        <v>829</v>
      </c>
      <c r="H27" s="120" t="s">
        <v>1748</v>
      </c>
      <c r="I27" s="120" t="s">
        <v>1761</v>
      </c>
      <c r="J27" s="120" t="s">
        <v>812</v>
      </c>
      <c r="K27" s="120" t="s">
        <v>1761</v>
      </c>
      <c r="L27" s="120" t="s">
        <v>834</v>
      </c>
      <c r="M27" s="120" t="s">
        <v>824</v>
      </c>
      <c r="N27" s="121" t="s">
        <v>820</v>
      </c>
      <c r="O27" s="63"/>
      <c r="P27" s="64" t="s">
        <v>2659</v>
      </c>
      <c r="Q27" s="48"/>
      <c r="R27"/>
    </row>
    <row r="28" spans="1:18" ht="12.75">
      <c r="A28" s="59" t="s">
        <v>816</v>
      </c>
      <c r="B28" s="65">
        <v>29</v>
      </c>
      <c r="C28" s="60" t="s">
        <v>705</v>
      </c>
      <c r="D28" s="116" t="s">
        <v>817</v>
      </c>
      <c r="E28" s="117" t="s">
        <v>818</v>
      </c>
      <c r="F28" s="117" t="s">
        <v>1233</v>
      </c>
      <c r="G28" s="117" t="s">
        <v>1745</v>
      </c>
      <c r="H28" s="117" t="s">
        <v>1850</v>
      </c>
      <c r="I28" s="117" t="s">
        <v>1747</v>
      </c>
      <c r="J28" s="117" t="s">
        <v>2310</v>
      </c>
      <c r="K28" s="117" t="s">
        <v>2311</v>
      </c>
      <c r="L28" s="117" t="s">
        <v>2312</v>
      </c>
      <c r="M28" s="117" t="s">
        <v>2660</v>
      </c>
      <c r="N28" s="118" t="s">
        <v>2661</v>
      </c>
      <c r="O28" s="54"/>
      <c r="P28" s="55" t="s">
        <v>2662</v>
      </c>
      <c r="Q28" s="48"/>
      <c r="R28"/>
    </row>
    <row r="29" spans="1:18" ht="12.75">
      <c r="A29" s="56" t="s">
        <v>355</v>
      </c>
      <c r="B29" s="61"/>
      <c r="C29" s="62" t="s">
        <v>371</v>
      </c>
      <c r="D29" s="119" t="s">
        <v>825</v>
      </c>
      <c r="E29" s="120" t="s">
        <v>820</v>
      </c>
      <c r="F29" s="120" t="s">
        <v>1235</v>
      </c>
      <c r="G29" s="120" t="s">
        <v>820</v>
      </c>
      <c r="H29" s="120" t="s">
        <v>1777</v>
      </c>
      <c r="I29" s="120" t="s">
        <v>1763</v>
      </c>
      <c r="J29" s="120" t="s">
        <v>820</v>
      </c>
      <c r="K29" s="120" t="s">
        <v>812</v>
      </c>
      <c r="L29" s="120" t="s">
        <v>824</v>
      </c>
      <c r="M29" s="120" t="s">
        <v>819</v>
      </c>
      <c r="N29" s="121" t="s">
        <v>1748</v>
      </c>
      <c r="O29" s="63"/>
      <c r="P29" s="64" t="s">
        <v>2663</v>
      </c>
      <c r="Q29" s="48"/>
      <c r="R29"/>
    </row>
    <row r="30" spans="1:18" ht="12.75">
      <c r="A30" s="59" t="s">
        <v>2664</v>
      </c>
      <c r="B30" s="65">
        <v>15</v>
      </c>
      <c r="C30" s="60" t="s">
        <v>691</v>
      </c>
      <c r="D30" s="116" t="s">
        <v>838</v>
      </c>
      <c r="E30" s="117" t="s">
        <v>839</v>
      </c>
      <c r="F30" s="117" t="s">
        <v>1256</v>
      </c>
      <c r="G30" s="117" t="s">
        <v>1778</v>
      </c>
      <c r="H30" s="117" t="s">
        <v>1779</v>
      </c>
      <c r="I30" s="117" t="s">
        <v>1780</v>
      </c>
      <c r="J30" s="117" t="s">
        <v>2316</v>
      </c>
      <c r="K30" s="117" t="s">
        <v>2317</v>
      </c>
      <c r="L30" s="117" t="s">
        <v>2318</v>
      </c>
      <c r="M30" s="117" t="s">
        <v>2665</v>
      </c>
      <c r="N30" s="118" t="s">
        <v>2666</v>
      </c>
      <c r="O30" s="54"/>
      <c r="P30" s="55" t="s">
        <v>2667</v>
      </c>
      <c r="Q30" s="48"/>
      <c r="R30"/>
    </row>
    <row r="31" spans="1:18" ht="12.75">
      <c r="A31" s="56" t="s">
        <v>358</v>
      </c>
      <c r="B31" s="61"/>
      <c r="C31" s="62" t="s">
        <v>373</v>
      </c>
      <c r="D31" s="119" t="s">
        <v>1099</v>
      </c>
      <c r="E31" s="120" t="s">
        <v>965</v>
      </c>
      <c r="F31" s="120" t="s">
        <v>966</v>
      </c>
      <c r="G31" s="120" t="s">
        <v>1781</v>
      </c>
      <c r="H31" s="120" t="s">
        <v>1851</v>
      </c>
      <c r="I31" s="120" t="s">
        <v>863</v>
      </c>
      <c r="J31" s="120" t="s">
        <v>1485</v>
      </c>
      <c r="K31" s="120" t="s">
        <v>1751</v>
      </c>
      <c r="L31" s="120" t="s">
        <v>815</v>
      </c>
      <c r="M31" s="120" t="s">
        <v>964</v>
      </c>
      <c r="N31" s="121" t="s">
        <v>1740</v>
      </c>
      <c r="O31" s="63"/>
      <c r="P31" s="64" t="s">
        <v>2668</v>
      </c>
      <c r="Q31" s="48"/>
      <c r="R31"/>
    </row>
    <row r="32" spans="1:18" ht="12.75">
      <c r="A32" s="59" t="s">
        <v>826</v>
      </c>
      <c r="B32" s="65">
        <v>36</v>
      </c>
      <c r="C32" s="60" t="s">
        <v>712</v>
      </c>
      <c r="D32" s="116" t="s">
        <v>870</v>
      </c>
      <c r="E32" s="117" t="s">
        <v>871</v>
      </c>
      <c r="F32" s="117" t="s">
        <v>1275</v>
      </c>
      <c r="G32" s="117" t="s">
        <v>1768</v>
      </c>
      <c r="H32" s="117" t="s">
        <v>1769</v>
      </c>
      <c r="I32" s="117" t="s">
        <v>1770</v>
      </c>
      <c r="J32" s="117" t="s">
        <v>2313</v>
      </c>
      <c r="K32" s="117" t="s">
        <v>2314</v>
      </c>
      <c r="L32" s="117" t="s">
        <v>1774</v>
      </c>
      <c r="M32" s="117" t="s">
        <v>2705</v>
      </c>
      <c r="N32" s="118" t="s">
        <v>2706</v>
      </c>
      <c r="O32" s="54"/>
      <c r="P32" s="55" t="s">
        <v>2707</v>
      </c>
      <c r="Q32" s="48"/>
      <c r="R32"/>
    </row>
    <row r="33" spans="1:18" ht="12.75">
      <c r="A33" s="56" t="s">
        <v>355</v>
      </c>
      <c r="B33" s="61"/>
      <c r="C33" s="62" t="s">
        <v>3497</v>
      </c>
      <c r="D33" s="119" t="s">
        <v>1287</v>
      </c>
      <c r="E33" s="120" t="s">
        <v>829</v>
      </c>
      <c r="F33" s="120" t="s">
        <v>1485</v>
      </c>
      <c r="G33" s="120" t="s">
        <v>974</v>
      </c>
      <c r="H33" s="120" t="s">
        <v>974</v>
      </c>
      <c r="I33" s="120" t="s">
        <v>1748</v>
      </c>
      <c r="J33" s="120" t="s">
        <v>2315</v>
      </c>
      <c r="K33" s="120" t="s">
        <v>1763</v>
      </c>
      <c r="L33" s="120" t="s">
        <v>924</v>
      </c>
      <c r="M33" s="120" t="s">
        <v>924</v>
      </c>
      <c r="N33" s="121" t="s">
        <v>2389</v>
      </c>
      <c r="O33" s="63"/>
      <c r="P33" s="64" t="s">
        <v>2708</v>
      </c>
      <c r="Q33" s="48"/>
      <c r="R33"/>
    </row>
    <row r="34" spans="1:18" ht="12.75">
      <c r="A34" s="59" t="s">
        <v>1767</v>
      </c>
      <c r="B34" s="65">
        <v>91</v>
      </c>
      <c r="C34" s="60" t="s">
        <v>767</v>
      </c>
      <c r="D34" s="116" t="s">
        <v>864</v>
      </c>
      <c r="E34" s="117" t="s">
        <v>865</v>
      </c>
      <c r="F34" s="117" t="s">
        <v>1263</v>
      </c>
      <c r="G34" s="117" t="s">
        <v>1782</v>
      </c>
      <c r="H34" s="117" t="s">
        <v>1783</v>
      </c>
      <c r="I34" s="117" t="s">
        <v>1784</v>
      </c>
      <c r="J34" s="117" t="s">
        <v>2326</v>
      </c>
      <c r="K34" s="117" t="s">
        <v>1722</v>
      </c>
      <c r="L34" s="117" t="s">
        <v>2327</v>
      </c>
      <c r="M34" s="117" t="s">
        <v>1737</v>
      </c>
      <c r="N34" s="118" t="s">
        <v>2669</v>
      </c>
      <c r="O34" s="54"/>
      <c r="P34" s="55" t="s">
        <v>2670</v>
      </c>
      <c r="Q34" s="48"/>
      <c r="R34"/>
    </row>
    <row r="35" spans="1:18" ht="12.75">
      <c r="A35" s="56" t="s">
        <v>356</v>
      </c>
      <c r="B35" s="61"/>
      <c r="C35" s="62" t="s">
        <v>378</v>
      </c>
      <c r="D35" s="119" t="s">
        <v>857</v>
      </c>
      <c r="E35" s="120" t="s">
        <v>926</v>
      </c>
      <c r="F35" s="120" t="s">
        <v>820</v>
      </c>
      <c r="G35" s="120" t="s">
        <v>1105</v>
      </c>
      <c r="H35" s="120" t="s">
        <v>2145</v>
      </c>
      <c r="I35" s="120" t="s">
        <v>1863</v>
      </c>
      <c r="J35" s="120" t="s">
        <v>1797</v>
      </c>
      <c r="K35" s="120" t="s">
        <v>2512</v>
      </c>
      <c r="L35" s="120" t="s">
        <v>819</v>
      </c>
      <c r="M35" s="120" t="s">
        <v>820</v>
      </c>
      <c r="N35" s="121" t="s">
        <v>824</v>
      </c>
      <c r="O35" s="63"/>
      <c r="P35" s="64" t="s">
        <v>2671</v>
      </c>
      <c r="Q35" s="48"/>
      <c r="R35"/>
    </row>
    <row r="36" spans="1:18" ht="12.75">
      <c r="A36" s="59" t="s">
        <v>2709</v>
      </c>
      <c r="B36" s="65">
        <v>35</v>
      </c>
      <c r="C36" s="60" t="s">
        <v>711</v>
      </c>
      <c r="D36" s="116" t="s">
        <v>873</v>
      </c>
      <c r="E36" s="117" t="s">
        <v>874</v>
      </c>
      <c r="F36" s="117" t="s">
        <v>1283</v>
      </c>
      <c r="G36" s="117" t="s">
        <v>1800</v>
      </c>
      <c r="H36" s="117" t="s">
        <v>1801</v>
      </c>
      <c r="I36" s="117" t="s">
        <v>1802</v>
      </c>
      <c r="J36" s="117" t="s">
        <v>2332</v>
      </c>
      <c r="K36" s="117" t="s">
        <v>2320</v>
      </c>
      <c r="L36" s="117" t="s">
        <v>2333</v>
      </c>
      <c r="M36" s="117" t="s">
        <v>2710</v>
      </c>
      <c r="N36" s="118" t="s">
        <v>2711</v>
      </c>
      <c r="O36" s="54"/>
      <c r="P36" s="55" t="s">
        <v>2712</v>
      </c>
      <c r="Q36" s="48"/>
      <c r="R36"/>
    </row>
    <row r="37" spans="1:18" ht="12.75">
      <c r="A37" s="56" t="s">
        <v>355</v>
      </c>
      <c r="B37" s="61"/>
      <c r="C37" s="62" t="s">
        <v>371</v>
      </c>
      <c r="D37" s="119" t="s">
        <v>1482</v>
      </c>
      <c r="E37" s="120" t="s">
        <v>969</v>
      </c>
      <c r="F37" s="120" t="s">
        <v>1487</v>
      </c>
      <c r="G37" s="120" t="s">
        <v>1803</v>
      </c>
      <c r="H37" s="120" t="s">
        <v>1824</v>
      </c>
      <c r="I37" s="120" t="s">
        <v>1866</v>
      </c>
      <c r="J37" s="120" t="s">
        <v>1760</v>
      </c>
      <c r="K37" s="120" t="s">
        <v>2389</v>
      </c>
      <c r="L37" s="120" t="s">
        <v>1098</v>
      </c>
      <c r="M37" s="120" t="s">
        <v>1748</v>
      </c>
      <c r="N37" s="121" t="s">
        <v>819</v>
      </c>
      <c r="O37" s="63"/>
      <c r="P37" s="64" t="s">
        <v>2713</v>
      </c>
      <c r="Q37" s="48"/>
      <c r="R37"/>
    </row>
    <row r="38" spans="1:18" ht="12.75">
      <c r="A38" s="59" t="s">
        <v>2714</v>
      </c>
      <c r="B38" s="65">
        <v>32</v>
      </c>
      <c r="C38" s="60" t="s">
        <v>708</v>
      </c>
      <c r="D38" s="116" t="s">
        <v>835</v>
      </c>
      <c r="E38" s="117" t="s">
        <v>836</v>
      </c>
      <c r="F38" s="117" t="s">
        <v>1260</v>
      </c>
      <c r="G38" s="117" t="s">
        <v>901</v>
      </c>
      <c r="H38" s="117" t="s">
        <v>1771</v>
      </c>
      <c r="I38" s="117" t="s">
        <v>1772</v>
      </c>
      <c r="J38" s="117" t="s">
        <v>2319</v>
      </c>
      <c r="K38" s="117" t="s">
        <v>2320</v>
      </c>
      <c r="L38" s="117" t="s">
        <v>1918</v>
      </c>
      <c r="M38" s="117" t="s">
        <v>2672</v>
      </c>
      <c r="N38" s="118" t="s">
        <v>2673</v>
      </c>
      <c r="O38" s="54"/>
      <c r="P38" s="55" t="s">
        <v>2674</v>
      </c>
      <c r="Q38" s="48"/>
      <c r="R38"/>
    </row>
    <row r="39" spans="1:18" ht="12.75">
      <c r="A39" s="56" t="s">
        <v>361</v>
      </c>
      <c r="B39" s="61"/>
      <c r="C39" s="62" t="s">
        <v>263</v>
      </c>
      <c r="D39" s="119" t="s">
        <v>861</v>
      </c>
      <c r="E39" s="120" t="s">
        <v>837</v>
      </c>
      <c r="F39" s="120" t="s">
        <v>889</v>
      </c>
      <c r="G39" s="120" t="s">
        <v>1773</v>
      </c>
      <c r="H39" s="120" t="s">
        <v>1097</v>
      </c>
      <c r="I39" s="120" t="s">
        <v>935</v>
      </c>
      <c r="J39" s="120" t="s">
        <v>861</v>
      </c>
      <c r="K39" s="120" t="s">
        <v>1277</v>
      </c>
      <c r="L39" s="120" t="s">
        <v>2321</v>
      </c>
      <c r="M39" s="120" t="s">
        <v>2321</v>
      </c>
      <c r="N39" s="121" t="s">
        <v>2145</v>
      </c>
      <c r="O39" s="63"/>
      <c r="P39" s="64" t="s">
        <v>2675</v>
      </c>
      <c r="Q39" s="48"/>
      <c r="R39"/>
    </row>
    <row r="40" spans="1:18" ht="12.75">
      <c r="A40" s="59" t="s">
        <v>2328</v>
      </c>
      <c r="B40" s="65">
        <v>21</v>
      </c>
      <c r="C40" s="60" t="s">
        <v>697</v>
      </c>
      <c r="D40" s="116" t="s">
        <v>830</v>
      </c>
      <c r="E40" s="117" t="s">
        <v>831</v>
      </c>
      <c r="F40" s="117" t="s">
        <v>1249</v>
      </c>
      <c r="G40" s="117" t="s">
        <v>1774</v>
      </c>
      <c r="H40" s="117" t="s">
        <v>1738</v>
      </c>
      <c r="I40" s="117" t="s">
        <v>1775</v>
      </c>
      <c r="J40" s="117" t="s">
        <v>2329</v>
      </c>
      <c r="K40" s="117" t="s">
        <v>810</v>
      </c>
      <c r="L40" s="117" t="s">
        <v>2330</v>
      </c>
      <c r="M40" s="117" t="s">
        <v>2676</v>
      </c>
      <c r="N40" s="118" t="s">
        <v>2677</v>
      </c>
      <c r="O40" s="54"/>
      <c r="P40" s="55" t="s">
        <v>2678</v>
      </c>
      <c r="Q40" s="48"/>
      <c r="R40"/>
    </row>
    <row r="41" spans="1:18" ht="12.75">
      <c r="A41" s="56" t="s">
        <v>354</v>
      </c>
      <c r="B41" s="61"/>
      <c r="C41" s="62" t="s">
        <v>419</v>
      </c>
      <c r="D41" s="119" t="s">
        <v>858</v>
      </c>
      <c r="E41" s="120" t="s">
        <v>930</v>
      </c>
      <c r="F41" s="120" t="s">
        <v>1483</v>
      </c>
      <c r="G41" s="120" t="s">
        <v>1776</v>
      </c>
      <c r="H41" s="120" t="s">
        <v>1758</v>
      </c>
      <c r="I41" s="120" t="s">
        <v>1758</v>
      </c>
      <c r="J41" s="120" t="s">
        <v>2331</v>
      </c>
      <c r="K41" s="120" t="s">
        <v>930</v>
      </c>
      <c r="L41" s="120" t="s">
        <v>1870</v>
      </c>
      <c r="M41" s="120" t="s">
        <v>2360</v>
      </c>
      <c r="N41" s="121" t="s">
        <v>2715</v>
      </c>
      <c r="O41" s="63"/>
      <c r="P41" s="64" t="s">
        <v>2679</v>
      </c>
      <c r="Q41" s="48"/>
      <c r="R41"/>
    </row>
    <row r="42" spans="1:18" ht="12.75">
      <c r="A42" s="59" t="s">
        <v>2716</v>
      </c>
      <c r="B42" s="65">
        <v>10</v>
      </c>
      <c r="C42" s="60" t="s">
        <v>683</v>
      </c>
      <c r="D42" s="116" t="s">
        <v>684</v>
      </c>
      <c r="E42" s="117" t="s">
        <v>685</v>
      </c>
      <c r="F42" s="117" t="s">
        <v>1289</v>
      </c>
      <c r="G42" s="117" t="s">
        <v>1804</v>
      </c>
      <c r="H42" s="117" t="s">
        <v>1805</v>
      </c>
      <c r="I42" s="117" t="s">
        <v>871</v>
      </c>
      <c r="J42" s="117" t="s">
        <v>2334</v>
      </c>
      <c r="K42" s="117" t="s">
        <v>2335</v>
      </c>
      <c r="L42" s="117" t="s">
        <v>2308</v>
      </c>
      <c r="M42" s="117" t="s">
        <v>2717</v>
      </c>
      <c r="N42" s="118" t="s">
        <v>2718</v>
      </c>
      <c r="O42" s="54" t="s">
        <v>1806</v>
      </c>
      <c r="P42" s="55" t="s">
        <v>2678</v>
      </c>
      <c r="Q42" s="48"/>
      <c r="R42"/>
    </row>
    <row r="43" spans="1:18" ht="12.75">
      <c r="A43" s="56" t="s">
        <v>355</v>
      </c>
      <c r="B43" s="61"/>
      <c r="C43" s="62" t="s">
        <v>368</v>
      </c>
      <c r="D43" s="119" t="s">
        <v>869</v>
      </c>
      <c r="E43" s="120" t="s">
        <v>1301</v>
      </c>
      <c r="F43" s="120" t="s">
        <v>996</v>
      </c>
      <c r="G43" s="120" t="s">
        <v>1807</v>
      </c>
      <c r="H43" s="120" t="s">
        <v>834</v>
      </c>
      <c r="I43" s="120" t="s">
        <v>1809</v>
      </c>
      <c r="J43" s="120" t="s">
        <v>1813</v>
      </c>
      <c r="K43" s="120" t="s">
        <v>829</v>
      </c>
      <c r="L43" s="120" t="s">
        <v>811</v>
      </c>
      <c r="M43" s="120" t="s">
        <v>829</v>
      </c>
      <c r="N43" s="121" t="s">
        <v>829</v>
      </c>
      <c r="O43" s="63"/>
      <c r="P43" s="64" t="s">
        <v>2679</v>
      </c>
      <c r="Q43" s="48"/>
      <c r="R43"/>
    </row>
    <row r="44" spans="1:18" ht="12.75">
      <c r="A44" s="59" t="s">
        <v>2719</v>
      </c>
      <c r="B44" s="65">
        <v>34</v>
      </c>
      <c r="C44" s="60" t="s">
        <v>710</v>
      </c>
      <c r="D44" s="116" t="s">
        <v>859</v>
      </c>
      <c r="E44" s="117" t="s">
        <v>860</v>
      </c>
      <c r="F44" s="117" t="s">
        <v>1241</v>
      </c>
      <c r="G44" s="117" t="s">
        <v>910</v>
      </c>
      <c r="H44" s="117" t="s">
        <v>1749</v>
      </c>
      <c r="I44" s="117" t="s">
        <v>1750</v>
      </c>
      <c r="J44" s="117" t="s">
        <v>2322</v>
      </c>
      <c r="K44" s="117" t="s">
        <v>2323</v>
      </c>
      <c r="L44" s="117" t="s">
        <v>1774</v>
      </c>
      <c r="M44" s="117" t="s">
        <v>1754</v>
      </c>
      <c r="N44" s="118" t="s">
        <v>2680</v>
      </c>
      <c r="O44" s="54"/>
      <c r="P44" s="55" t="s">
        <v>2681</v>
      </c>
      <c r="Q44" s="48"/>
      <c r="R44"/>
    </row>
    <row r="45" spans="1:18" ht="12.75">
      <c r="A45" s="56" t="s">
        <v>358</v>
      </c>
      <c r="B45" s="61"/>
      <c r="C45" s="62" t="s">
        <v>368</v>
      </c>
      <c r="D45" s="119" t="s">
        <v>842</v>
      </c>
      <c r="E45" s="120" t="s">
        <v>964</v>
      </c>
      <c r="F45" s="120" t="s">
        <v>1484</v>
      </c>
      <c r="G45" s="120" t="s">
        <v>1485</v>
      </c>
      <c r="H45" s="120" t="s">
        <v>924</v>
      </c>
      <c r="I45" s="120" t="s">
        <v>1485</v>
      </c>
      <c r="J45" s="120" t="s">
        <v>2324</v>
      </c>
      <c r="K45" s="120" t="s">
        <v>2511</v>
      </c>
      <c r="L45" s="120" t="s">
        <v>2325</v>
      </c>
      <c r="M45" s="120" t="s">
        <v>1789</v>
      </c>
      <c r="N45" s="121" t="s">
        <v>2324</v>
      </c>
      <c r="O45" s="63"/>
      <c r="P45" s="64" t="s">
        <v>2682</v>
      </c>
      <c r="Q45" s="48"/>
      <c r="R45"/>
    </row>
    <row r="46" spans="1:18" ht="12.75">
      <c r="A46" s="59" t="s">
        <v>1785</v>
      </c>
      <c r="B46" s="65">
        <v>31</v>
      </c>
      <c r="C46" s="60" t="s">
        <v>707</v>
      </c>
      <c r="D46" s="116" t="s">
        <v>840</v>
      </c>
      <c r="E46" s="117" t="s">
        <v>841</v>
      </c>
      <c r="F46" s="117" t="s">
        <v>1271</v>
      </c>
      <c r="G46" s="117" t="s">
        <v>1786</v>
      </c>
      <c r="H46" s="117" t="s">
        <v>1787</v>
      </c>
      <c r="I46" s="117" t="s">
        <v>823</v>
      </c>
      <c r="J46" s="117" t="s">
        <v>2341</v>
      </c>
      <c r="K46" s="117" t="s">
        <v>1820</v>
      </c>
      <c r="L46" s="117" t="s">
        <v>2342</v>
      </c>
      <c r="M46" s="117" t="s">
        <v>1020</v>
      </c>
      <c r="N46" s="118" t="s">
        <v>2720</v>
      </c>
      <c r="O46" s="54"/>
      <c r="P46" s="55" t="s">
        <v>2721</v>
      </c>
      <c r="Q46" s="48"/>
      <c r="R46"/>
    </row>
    <row r="47" spans="1:18" ht="12.75">
      <c r="A47" s="56" t="s">
        <v>358</v>
      </c>
      <c r="B47" s="61"/>
      <c r="C47" s="62" t="s">
        <v>373</v>
      </c>
      <c r="D47" s="119" t="s">
        <v>3336</v>
      </c>
      <c r="E47" s="120" t="s">
        <v>924</v>
      </c>
      <c r="F47" s="120" t="s">
        <v>923</v>
      </c>
      <c r="G47" s="120" t="s">
        <v>1788</v>
      </c>
      <c r="H47" s="120" t="s">
        <v>1864</v>
      </c>
      <c r="I47" s="120" t="s">
        <v>1864</v>
      </c>
      <c r="J47" s="120" t="s">
        <v>965</v>
      </c>
      <c r="K47" s="120" t="s">
        <v>1087</v>
      </c>
      <c r="L47" s="120" t="s">
        <v>2344</v>
      </c>
      <c r="M47" s="120" t="s">
        <v>863</v>
      </c>
      <c r="N47" s="121" t="s">
        <v>1485</v>
      </c>
      <c r="O47" s="63"/>
      <c r="P47" s="64" t="s">
        <v>2722</v>
      </c>
      <c r="Q47" s="48"/>
      <c r="R47"/>
    </row>
    <row r="48" spans="1:18" ht="12.75">
      <c r="A48" s="59" t="s">
        <v>1790</v>
      </c>
      <c r="B48" s="65">
        <v>19</v>
      </c>
      <c r="C48" s="60" t="s">
        <v>695</v>
      </c>
      <c r="D48" s="116" t="s">
        <v>867</v>
      </c>
      <c r="E48" s="117" t="s">
        <v>868</v>
      </c>
      <c r="F48" s="117" t="s">
        <v>1280</v>
      </c>
      <c r="G48" s="117" t="s">
        <v>1774</v>
      </c>
      <c r="H48" s="117" t="s">
        <v>1791</v>
      </c>
      <c r="I48" s="117" t="s">
        <v>1792</v>
      </c>
      <c r="J48" s="117" t="s">
        <v>2345</v>
      </c>
      <c r="K48" s="117" t="s">
        <v>868</v>
      </c>
      <c r="L48" s="117" t="s">
        <v>2346</v>
      </c>
      <c r="M48" s="117" t="s">
        <v>1033</v>
      </c>
      <c r="N48" s="118" t="s">
        <v>2723</v>
      </c>
      <c r="O48" s="54"/>
      <c r="P48" s="55" t="s">
        <v>2724</v>
      </c>
      <c r="Q48" s="48"/>
      <c r="R48"/>
    </row>
    <row r="49" spans="1:18" ht="12.75">
      <c r="A49" s="56" t="s">
        <v>364</v>
      </c>
      <c r="B49" s="61"/>
      <c r="C49" s="62" t="s">
        <v>416</v>
      </c>
      <c r="D49" s="119" t="s">
        <v>1100</v>
      </c>
      <c r="E49" s="120" t="s">
        <v>925</v>
      </c>
      <c r="F49" s="120" t="s">
        <v>1016</v>
      </c>
      <c r="G49" s="120" t="s">
        <v>1776</v>
      </c>
      <c r="H49" s="120" t="s">
        <v>1793</v>
      </c>
      <c r="I49" s="120" t="s">
        <v>1794</v>
      </c>
      <c r="J49" s="120" t="s">
        <v>1776</v>
      </c>
      <c r="K49" s="120" t="s">
        <v>1846</v>
      </c>
      <c r="L49" s="120" t="s">
        <v>2214</v>
      </c>
      <c r="M49" s="120" t="s">
        <v>1896</v>
      </c>
      <c r="N49" s="121" t="s">
        <v>2331</v>
      </c>
      <c r="O49" s="63"/>
      <c r="P49" s="64" t="s">
        <v>2725</v>
      </c>
      <c r="Q49" s="48"/>
      <c r="R49"/>
    </row>
    <row r="50" spans="1:18" ht="12.75">
      <c r="A50" s="59" t="s">
        <v>2726</v>
      </c>
      <c r="B50" s="65">
        <v>60</v>
      </c>
      <c r="C50" s="60" t="s">
        <v>736</v>
      </c>
      <c r="D50" s="116" t="s">
        <v>928</v>
      </c>
      <c r="E50" s="117" t="s">
        <v>929</v>
      </c>
      <c r="F50" s="117" t="s">
        <v>1283</v>
      </c>
      <c r="G50" s="117" t="s">
        <v>1037</v>
      </c>
      <c r="H50" s="117" t="s">
        <v>1814</v>
      </c>
      <c r="I50" s="117" t="s">
        <v>1734</v>
      </c>
      <c r="J50" s="117" t="s">
        <v>2348</v>
      </c>
      <c r="K50" s="117" t="s">
        <v>2349</v>
      </c>
      <c r="L50" s="117" t="s">
        <v>2350</v>
      </c>
      <c r="M50" s="117" t="s">
        <v>2727</v>
      </c>
      <c r="N50" s="118" t="s">
        <v>2728</v>
      </c>
      <c r="O50" s="54"/>
      <c r="P50" s="55" t="s">
        <v>2729</v>
      </c>
      <c r="Q50" s="48"/>
      <c r="R50"/>
    </row>
    <row r="51" spans="1:18" ht="12.75">
      <c r="A51" s="56" t="s">
        <v>364</v>
      </c>
      <c r="B51" s="61"/>
      <c r="C51" s="62" t="s">
        <v>12</v>
      </c>
      <c r="D51" s="119" t="s">
        <v>933</v>
      </c>
      <c r="E51" s="120" t="s">
        <v>968</v>
      </c>
      <c r="F51" s="120" t="s">
        <v>1486</v>
      </c>
      <c r="G51" s="120" t="s">
        <v>1815</v>
      </c>
      <c r="H51" s="120" t="s">
        <v>879</v>
      </c>
      <c r="I51" s="120" t="s">
        <v>1867</v>
      </c>
      <c r="J51" s="120" t="s">
        <v>1496</v>
      </c>
      <c r="K51" s="120" t="s">
        <v>2360</v>
      </c>
      <c r="L51" s="120" t="s">
        <v>1483</v>
      </c>
      <c r="M51" s="120" t="s">
        <v>1483</v>
      </c>
      <c r="N51" s="121" t="s">
        <v>1868</v>
      </c>
      <c r="O51" s="63"/>
      <c r="P51" s="64" t="s">
        <v>2730</v>
      </c>
      <c r="Q51" s="48"/>
      <c r="R51"/>
    </row>
    <row r="52" spans="1:18" ht="12.75">
      <c r="A52" s="59" t="s">
        <v>1799</v>
      </c>
      <c r="B52" s="65">
        <v>30</v>
      </c>
      <c r="C52" s="60" t="s">
        <v>706</v>
      </c>
      <c r="D52" s="116" t="s">
        <v>827</v>
      </c>
      <c r="E52" s="117" t="s">
        <v>828</v>
      </c>
      <c r="F52" s="117" t="s">
        <v>1237</v>
      </c>
      <c r="G52" s="117" t="s">
        <v>1754</v>
      </c>
      <c r="H52" s="117" t="s">
        <v>1755</v>
      </c>
      <c r="I52" s="117" t="s">
        <v>1756</v>
      </c>
      <c r="J52" s="117" t="s">
        <v>2354</v>
      </c>
      <c r="K52" s="117" t="s">
        <v>1775</v>
      </c>
      <c r="L52" s="117" t="s">
        <v>1033</v>
      </c>
      <c r="M52" s="117" t="s">
        <v>2683</v>
      </c>
      <c r="N52" s="118" t="s">
        <v>2684</v>
      </c>
      <c r="O52" s="54"/>
      <c r="P52" s="55" t="s">
        <v>2685</v>
      </c>
      <c r="Q52" s="48"/>
      <c r="R52"/>
    </row>
    <row r="53" spans="1:18" ht="12.75">
      <c r="A53" s="56" t="s">
        <v>355</v>
      </c>
      <c r="B53" s="61"/>
      <c r="C53" s="62" t="s">
        <v>464</v>
      </c>
      <c r="D53" s="119" t="s">
        <v>1098</v>
      </c>
      <c r="E53" s="120" t="s">
        <v>824</v>
      </c>
      <c r="F53" s="120" t="s">
        <v>1239</v>
      </c>
      <c r="G53" s="120" t="s">
        <v>1824</v>
      </c>
      <c r="H53" s="120" t="s">
        <v>2149</v>
      </c>
      <c r="I53" s="120" t="s">
        <v>1369</v>
      </c>
      <c r="J53" s="120" t="s">
        <v>824</v>
      </c>
      <c r="K53" s="120" t="s">
        <v>1083</v>
      </c>
      <c r="L53" s="120" t="s">
        <v>2355</v>
      </c>
      <c r="M53" s="120" t="s">
        <v>1294</v>
      </c>
      <c r="N53" s="121" t="s">
        <v>1803</v>
      </c>
      <c r="O53" s="63"/>
      <c r="P53" s="64" t="s">
        <v>2686</v>
      </c>
      <c r="Q53" s="48"/>
      <c r="R53"/>
    </row>
    <row r="54" spans="1:18" ht="12.75">
      <c r="A54" s="59" t="s">
        <v>927</v>
      </c>
      <c r="B54" s="65">
        <v>20</v>
      </c>
      <c r="C54" s="60" t="s">
        <v>696</v>
      </c>
      <c r="D54" s="116" t="s">
        <v>846</v>
      </c>
      <c r="E54" s="117" t="s">
        <v>847</v>
      </c>
      <c r="F54" s="117" t="s">
        <v>1296</v>
      </c>
      <c r="G54" s="117" t="s">
        <v>1816</v>
      </c>
      <c r="H54" s="117" t="s">
        <v>1817</v>
      </c>
      <c r="I54" s="117" t="s">
        <v>1784</v>
      </c>
      <c r="J54" s="117" t="s">
        <v>2351</v>
      </c>
      <c r="K54" s="117" t="s">
        <v>2352</v>
      </c>
      <c r="L54" s="117" t="s">
        <v>2353</v>
      </c>
      <c r="M54" s="117" t="s">
        <v>2687</v>
      </c>
      <c r="N54" s="118" t="s">
        <v>2688</v>
      </c>
      <c r="O54" s="54"/>
      <c r="P54" s="55" t="s">
        <v>2689</v>
      </c>
      <c r="Q54" s="48"/>
      <c r="R54"/>
    </row>
    <row r="55" spans="1:18" ht="12.75">
      <c r="A55" s="56" t="s">
        <v>354</v>
      </c>
      <c r="B55" s="61"/>
      <c r="C55" s="62" t="s">
        <v>418</v>
      </c>
      <c r="D55" s="119" t="s">
        <v>1102</v>
      </c>
      <c r="E55" s="120" t="s">
        <v>879</v>
      </c>
      <c r="F55" s="120" t="s">
        <v>1488</v>
      </c>
      <c r="G55" s="120" t="s">
        <v>2147</v>
      </c>
      <c r="H55" s="120" t="s">
        <v>2096</v>
      </c>
      <c r="I55" s="120" t="s">
        <v>1868</v>
      </c>
      <c r="J55" s="120" t="s">
        <v>925</v>
      </c>
      <c r="K55" s="120" t="s">
        <v>2513</v>
      </c>
      <c r="L55" s="120" t="s">
        <v>933</v>
      </c>
      <c r="M55" s="120" t="s">
        <v>933</v>
      </c>
      <c r="N55" s="121" t="s">
        <v>2731</v>
      </c>
      <c r="O55" s="63"/>
      <c r="P55" s="64" t="s">
        <v>2690</v>
      </c>
      <c r="Q55" s="48"/>
      <c r="R55"/>
    </row>
    <row r="56" spans="1:18" ht="12.75">
      <c r="A56" s="59" t="s">
        <v>2732</v>
      </c>
      <c r="B56" s="65">
        <v>28</v>
      </c>
      <c r="C56" s="60" t="s">
        <v>704</v>
      </c>
      <c r="D56" s="116" t="s">
        <v>849</v>
      </c>
      <c r="E56" s="117" t="s">
        <v>850</v>
      </c>
      <c r="F56" s="117" t="s">
        <v>1303</v>
      </c>
      <c r="G56" s="117" t="s">
        <v>1818</v>
      </c>
      <c r="H56" s="117" t="s">
        <v>1819</v>
      </c>
      <c r="I56" s="117" t="s">
        <v>1820</v>
      </c>
      <c r="J56" s="117" t="s">
        <v>2356</v>
      </c>
      <c r="K56" s="117" t="s">
        <v>2357</v>
      </c>
      <c r="L56" s="117" t="s">
        <v>1810</v>
      </c>
      <c r="M56" s="117" t="s">
        <v>2733</v>
      </c>
      <c r="N56" s="118" t="s">
        <v>2734</v>
      </c>
      <c r="O56" s="54"/>
      <c r="P56" s="55" t="s">
        <v>2735</v>
      </c>
      <c r="Q56" s="48"/>
      <c r="R56"/>
    </row>
    <row r="57" spans="1:18" ht="12.75">
      <c r="A57" s="56" t="s">
        <v>357</v>
      </c>
      <c r="B57" s="61"/>
      <c r="C57" s="62" t="s">
        <v>384</v>
      </c>
      <c r="D57" s="119" t="s">
        <v>882</v>
      </c>
      <c r="E57" s="120" t="s">
        <v>976</v>
      </c>
      <c r="F57" s="120" t="s">
        <v>1100</v>
      </c>
      <c r="G57" s="120" t="s">
        <v>2148</v>
      </c>
      <c r="H57" s="120" t="s">
        <v>1870</v>
      </c>
      <c r="I57" s="120" t="s">
        <v>1821</v>
      </c>
      <c r="J57" s="120" t="s">
        <v>1100</v>
      </c>
      <c r="K57" s="120" t="s">
        <v>933</v>
      </c>
      <c r="L57" s="120" t="s">
        <v>1815</v>
      </c>
      <c r="M57" s="120" t="s">
        <v>1870</v>
      </c>
      <c r="N57" s="121" t="s">
        <v>2736</v>
      </c>
      <c r="O57" s="63"/>
      <c r="P57" s="64" t="s">
        <v>2737</v>
      </c>
      <c r="Q57" s="48"/>
      <c r="R57"/>
    </row>
    <row r="58" spans="1:18" ht="12.75">
      <c r="A58" s="59" t="s">
        <v>2738</v>
      </c>
      <c r="B58" s="65">
        <v>46</v>
      </c>
      <c r="C58" s="60" t="s">
        <v>722</v>
      </c>
      <c r="D58" s="116" t="s">
        <v>904</v>
      </c>
      <c r="E58" s="117" t="s">
        <v>905</v>
      </c>
      <c r="F58" s="117" t="s">
        <v>1327</v>
      </c>
      <c r="G58" s="117" t="s">
        <v>1879</v>
      </c>
      <c r="H58" s="117" t="s">
        <v>1880</v>
      </c>
      <c r="I58" s="117" t="s">
        <v>1881</v>
      </c>
      <c r="J58" s="117" t="s">
        <v>2361</v>
      </c>
      <c r="K58" s="117" t="s">
        <v>2362</v>
      </c>
      <c r="L58" s="117" t="s">
        <v>2363</v>
      </c>
      <c r="M58" s="117" t="s">
        <v>1754</v>
      </c>
      <c r="N58" s="118" t="s">
        <v>2739</v>
      </c>
      <c r="O58" s="54"/>
      <c r="P58" s="55" t="s">
        <v>2740</v>
      </c>
      <c r="Q58" s="48"/>
      <c r="R58"/>
    </row>
    <row r="59" spans="1:18" ht="12.75">
      <c r="A59" s="56" t="s">
        <v>355</v>
      </c>
      <c r="B59" s="61"/>
      <c r="C59" s="62" t="s">
        <v>395</v>
      </c>
      <c r="D59" s="119" t="s">
        <v>1018</v>
      </c>
      <c r="E59" s="120" t="s">
        <v>3344</v>
      </c>
      <c r="F59" s="120" t="s">
        <v>1017</v>
      </c>
      <c r="G59" s="120" t="s">
        <v>1930</v>
      </c>
      <c r="H59" s="120" t="s">
        <v>2153</v>
      </c>
      <c r="I59" s="120" t="s">
        <v>1773</v>
      </c>
      <c r="J59" s="120" t="s">
        <v>889</v>
      </c>
      <c r="K59" s="120" t="s">
        <v>923</v>
      </c>
      <c r="L59" s="120" t="s">
        <v>1773</v>
      </c>
      <c r="M59" s="120" t="s">
        <v>1789</v>
      </c>
      <c r="N59" s="121" t="s">
        <v>862</v>
      </c>
      <c r="O59" s="63"/>
      <c r="P59" s="64" t="s">
        <v>2741</v>
      </c>
      <c r="Q59" s="48"/>
      <c r="R59"/>
    </row>
    <row r="60" spans="1:18" ht="12.75">
      <c r="A60" s="59" t="s">
        <v>2742</v>
      </c>
      <c r="B60" s="65">
        <v>45</v>
      </c>
      <c r="C60" s="60" t="s">
        <v>721</v>
      </c>
      <c r="D60" s="116" t="s">
        <v>890</v>
      </c>
      <c r="E60" s="117" t="s">
        <v>891</v>
      </c>
      <c r="F60" s="117" t="s">
        <v>1309</v>
      </c>
      <c r="G60" s="117" t="s">
        <v>1825</v>
      </c>
      <c r="H60" s="117" t="s">
        <v>1826</v>
      </c>
      <c r="I60" s="117" t="s">
        <v>1827</v>
      </c>
      <c r="J60" s="117" t="s">
        <v>2367</v>
      </c>
      <c r="K60" s="117" t="s">
        <v>2368</v>
      </c>
      <c r="L60" s="117" t="s">
        <v>1039</v>
      </c>
      <c r="M60" s="117" t="s">
        <v>2743</v>
      </c>
      <c r="N60" s="118" t="s">
        <v>2744</v>
      </c>
      <c r="O60" s="54"/>
      <c r="P60" s="55" t="s">
        <v>2745</v>
      </c>
      <c r="Q60" s="48"/>
      <c r="R60"/>
    </row>
    <row r="61" spans="1:18" ht="12.75">
      <c r="A61" s="56" t="s">
        <v>355</v>
      </c>
      <c r="B61" s="61"/>
      <c r="C61" s="62" t="s">
        <v>464</v>
      </c>
      <c r="D61" s="119" t="s">
        <v>973</v>
      </c>
      <c r="E61" s="120" t="s">
        <v>954</v>
      </c>
      <c r="F61" s="120" t="s">
        <v>863</v>
      </c>
      <c r="G61" s="120" t="s">
        <v>2150</v>
      </c>
      <c r="H61" s="120" t="s">
        <v>1874</v>
      </c>
      <c r="I61" s="120" t="s">
        <v>1873</v>
      </c>
      <c r="J61" s="120" t="s">
        <v>1018</v>
      </c>
      <c r="K61" s="120" t="s">
        <v>2514</v>
      </c>
      <c r="L61" s="120" t="s">
        <v>2402</v>
      </c>
      <c r="M61" s="120" t="s">
        <v>2955</v>
      </c>
      <c r="N61" s="121" t="s">
        <v>1873</v>
      </c>
      <c r="O61" s="63"/>
      <c r="P61" s="64" t="s">
        <v>2746</v>
      </c>
      <c r="Q61" s="48"/>
      <c r="R61"/>
    </row>
    <row r="62" spans="1:18" ht="12.75">
      <c r="A62" s="59" t="s">
        <v>2747</v>
      </c>
      <c r="B62" s="65">
        <v>86</v>
      </c>
      <c r="C62" s="60" t="s">
        <v>762</v>
      </c>
      <c r="D62" s="116" t="s">
        <v>1014</v>
      </c>
      <c r="E62" s="117" t="s">
        <v>1015</v>
      </c>
      <c r="F62" s="117" t="s">
        <v>1492</v>
      </c>
      <c r="G62" s="117" t="s">
        <v>1830</v>
      </c>
      <c r="H62" s="117" t="s">
        <v>1831</v>
      </c>
      <c r="I62" s="117" t="s">
        <v>1832</v>
      </c>
      <c r="J62" s="117" t="s">
        <v>2364</v>
      </c>
      <c r="K62" s="117" t="s">
        <v>1820</v>
      </c>
      <c r="L62" s="117" t="s">
        <v>2365</v>
      </c>
      <c r="M62" s="117" t="s">
        <v>981</v>
      </c>
      <c r="N62" s="118" t="s">
        <v>2748</v>
      </c>
      <c r="O62" s="54"/>
      <c r="P62" s="55" t="s">
        <v>2749</v>
      </c>
      <c r="Q62" s="48"/>
      <c r="R62"/>
    </row>
    <row r="63" spans="1:18" ht="12.75">
      <c r="A63" s="56" t="s">
        <v>356</v>
      </c>
      <c r="B63" s="61"/>
      <c r="C63" s="62" t="s">
        <v>378</v>
      </c>
      <c r="D63" s="119" t="s">
        <v>906</v>
      </c>
      <c r="E63" s="120" t="s">
        <v>923</v>
      </c>
      <c r="F63" s="120" t="s">
        <v>1113</v>
      </c>
      <c r="G63" s="120" t="s">
        <v>2151</v>
      </c>
      <c r="H63" s="120" t="s">
        <v>2152</v>
      </c>
      <c r="I63" s="120" t="s">
        <v>1875</v>
      </c>
      <c r="J63" s="120" t="s">
        <v>1882</v>
      </c>
      <c r="K63" s="120" t="s">
        <v>1087</v>
      </c>
      <c r="L63" s="120" t="s">
        <v>1833</v>
      </c>
      <c r="M63" s="120" t="s">
        <v>2146</v>
      </c>
      <c r="N63" s="121" t="s">
        <v>2394</v>
      </c>
      <c r="O63" s="63"/>
      <c r="P63" s="64" t="s">
        <v>2750</v>
      </c>
      <c r="Q63" s="48"/>
      <c r="R63"/>
    </row>
    <row r="64" spans="1:18" ht="12.75">
      <c r="A64" s="59" t="s">
        <v>2751</v>
      </c>
      <c r="B64" s="65">
        <v>38</v>
      </c>
      <c r="C64" s="60" t="s">
        <v>714</v>
      </c>
      <c r="D64" s="116" t="s">
        <v>907</v>
      </c>
      <c r="E64" s="117" t="s">
        <v>908</v>
      </c>
      <c r="F64" s="117" t="s">
        <v>1334</v>
      </c>
      <c r="G64" s="117" t="s">
        <v>1888</v>
      </c>
      <c r="H64" s="117" t="s">
        <v>1889</v>
      </c>
      <c r="I64" s="117" t="s">
        <v>1890</v>
      </c>
      <c r="J64" s="117" t="s">
        <v>2369</v>
      </c>
      <c r="K64" s="117" t="s">
        <v>2370</v>
      </c>
      <c r="L64" s="117" t="s">
        <v>2371</v>
      </c>
      <c r="M64" s="117" t="s">
        <v>2752</v>
      </c>
      <c r="N64" s="118" t="s">
        <v>1175</v>
      </c>
      <c r="O64" s="54"/>
      <c r="P64" s="55" t="s">
        <v>2753</v>
      </c>
      <c r="Q64" s="48"/>
      <c r="R64"/>
    </row>
    <row r="65" spans="1:18" ht="12.75">
      <c r="A65" s="56" t="s">
        <v>364</v>
      </c>
      <c r="B65" s="61"/>
      <c r="C65" s="62" t="s">
        <v>3502</v>
      </c>
      <c r="D65" s="119" t="s">
        <v>903</v>
      </c>
      <c r="E65" s="120" t="s">
        <v>1024</v>
      </c>
      <c r="F65" s="120" t="s">
        <v>948</v>
      </c>
      <c r="G65" s="120" t="s">
        <v>914</v>
      </c>
      <c r="H65" s="120" t="s">
        <v>1842</v>
      </c>
      <c r="I65" s="120" t="s">
        <v>1110</v>
      </c>
      <c r="J65" s="120" t="s">
        <v>2372</v>
      </c>
      <c r="K65" s="120" t="s">
        <v>894</v>
      </c>
      <c r="L65" s="120" t="s">
        <v>2398</v>
      </c>
      <c r="M65" s="120" t="s">
        <v>2398</v>
      </c>
      <c r="N65" s="121" t="s">
        <v>2401</v>
      </c>
      <c r="O65" s="63"/>
      <c r="P65" s="64" t="s">
        <v>2754</v>
      </c>
      <c r="Q65" s="48"/>
      <c r="R65"/>
    </row>
    <row r="66" spans="1:18" ht="12.75">
      <c r="A66" s="59" t="s">
        <v>2755</v>
      </c>
      <c r="B66" s="65">
        <v>17</v>
      </c>
      <c r="C66" s="60" t="s">
        <v>693</v>
      </c>
      <c r="D66" s="116" t="s">
        <v>853</v>
      </c>
      <c r="E66" s="117" t="s">
        <v>854</v>
      </c>
      <c r="F66" s="117" t="s">
        <v>1358</v>
      </c>
      <c r="G66" s="117" t="s">
        <v>1839</v>
      </c>
      <c r="H66" s="117" t="s">
        <v>1840</v>
      </c>
      <c r="I66" s="117" t="s">
        <v>1841</v>
      </c>
      <c r="J66" s="117" t="s">
        <v>2378</v>
      </c>
      <c r="K66" s="117" t="s">
        <v>2379</v>
      </c>
      <c r="L66" s="117" t="s">
        <v>2380</v>
      </c>
      <c r="M66" s="117" t="s">
        <v>2691</v>
      </c>
      <c r="N66" s="118" t="s">
        <v>2692</v>
      </c>
      <c r="O66" s="54"/>
      <c r="P66" s="55" t="s">
        <v>2693</v>
      </c>
      <c r="Q66" s="48"/>
      <c r="R66"/>
    </row>
    <row r="67" spans="1:18" ht="12.75">
      <c r="A67" s="56" t="s">
        <v>354</v>
      </c>
      <c r="B67" s="61"/>
      <c r="C67" s="62" t="s">
        <v>419</v>
      </c>
      <c r="D67" s="119" t="s">
        <v>1360</v>
      </c>
      <c r="E67" s="120" t="s">
        <v>1089</v>
      </c>
      <c r="F67" s="120" t="s">
        <v>1519</v>
      </c>
      <c r="G67" s="120" t="s">
        <v>2156</v>
      </c>
      <c r="H67" s="120" t="s">
        <v>894</v>
      </c>
      <c r="I67" s="120" t="s">
        <v>1897</v>
      </c>
      <c r="J67" s="120" t="s">
        <v>2096</v>
      </c>
      <c r="K67" s="120" t="s">
        <v>2381</v>
      </c>
      <c r="L67" s="120" t="s">
        <v>915</v>
      </c>
      <c r="M67" s="120" t="s">
        <v>2096</v>
      </c>
      <c r="N67" s="121" t="s">
        <v>2340</v>
      </c>
      <c r="O67" s="63"/>
      <c r="P67" s="64" t="s">
        <v>2694</v>
      </c>
      <c r="Q67" s="48"/>
      <c r="R67"/>
    </row>
    <row r="68" spans="1:18" ht="12.75">
      <c r="A68" s="59" t="s">
        <v>2756</v>
      </c>
      <c r="B68" s="65">
        <v>33</v>
      </c>
      <c r="C68" s="60" t="s">
        <v>709</v>
      </c>
      <c r="D68" s="116" t="s">
        <v>899</v>
      </c>
      <c r="E68" s="117" t="s">
        <v>847</v>
      </c>
      <c r="F68" s="117" t="s">
        <v>1318</v>
      </c>
      <c r="G68" s="117" t="s">
        <v>1834</v>
      </c>
      <c r="H68" s="117" t="s">
        <v>1835</v>
      </c>
      <c r="I68" s="117" t="s">
        <v>1802</v>
      </c>
      <c r="J68" s="117" t="s">
        <v>2382</v>
      </c>
      <c r="K68" s="117" t="s">
        <v>1015</v>
      </c>
      <c r="L68" s="117" t="s">
        <v>2383</v>
      </c>
      <c r="M68" s="117" t="s">
        <v>2757</v>
      </c>
      <c r="N68" s="118" t="s">
        <v>2758</v>
      </c>
      <c r="O68" s="54"/>
      <c r="P68" s="55" t="s">
        <v>2759</v>
      </c>
      <c r="Q68" s="48"/>
      <c r="R68"/>
    </row>
    <row r="69" spans="1:18" ht="12.75">
      <c r="A69" s="56" t="s">
        <v>355</v>
      </c>
      <c r="B69" s="61"/>
      <c r="C69" s="62" t="s">
        <v>368</v>
      </c>
      <c r="D69" s="119" t="s">
        <v>960</v>
      </c>
      <c r="E69" s="120" t="s">
        <v>978</v>
      </c>
      <c r="F69" s="120" t="s">
        <v>967</v>
      </c>
      <c r="G69" s="120" t="s">
        <v>1087</v>
      </c>
      <c r="H69" s="120" t="s">
        <v>1900</v>
      </c>
      <c r="I69" s="120" t="s">
        <v>1866</v>
      </c>
      <c r="J69" s="120" t="s">
        <v>2515</v>
      </c>
      <c r="K69" s="120" t="s">
        <v>2429</v>
      </c>
      <c r="L69" s="120" t="s">
        <v>2404</v>
      </c>
      <c r="M69" s="120" t="s">
        <v>2402</v>
      </c>
      <c r="N69" s="121" t="s">
        <v>1487</v>
      </c>
      <c r="O69" s="63"/>
      <c r="P69" s="64" t="s">
        <v>2760</v>
      </c>
      <c r="Q69" s="48"/>
      <c r="R69"/>
    </row>
    <row r="70" spans="1:18" ht="12.75">
      <c r="A70" s="59" t="s">
        <v>2761</v>
      </c>
      <c r="B70" s="65">
        <v>70</v>
      </c>
      <c r="C70" s="60" t="s">
        <v>746</v>
      </c>
      <c r="D70" s="116" t="s">
        <v>988</v>
      </c>
      <c r="E70" s="117" t="s">
        <v>898</v>
      </c>
      <c r="F70" s="117" t="s">
        <v>1520</v>
      </c>
      <c r="G70" s="117" t="s">
        <v>1902</v>
      </c>
      <c r="H70" s="117" t="s">
        <v>1903</v>
      </c>
      <c r="I70" s="117" t="s">
        <v>990</v>
      </c>
      <c r="J70" s="117" t="s">
        <v>2405</v>
      </c>
      <c r="K70" s="117" t="s">
        <v>2406</v>
      </c>
      <c r="L70" s="117" t="s">
        <v>2407</v>
      </c>
      <c r="M70" s="117" t="s">
        <v>2762</v>
      </c>
      <c r="N70" s="118" t="s">
        <v>2763</v>
      </c>
      <c r="O70" s="54"/>
      <c r="P70" s="55" t="s">
        <v>2764</v>
      </c>
      <c r="Q70" s="48"/>
      <c r="R70"/>
    </row>
    <row r="71" spans="1:18" ht="12.75">
      <c r="A71" s="56" t="s">
        <v>309</v>
      </c>
      <c r="B71" s="61"/>
      <c r="C71" s="62" t="s">
        <v>393</v>
      </c>
      <c r="D71" s="119" t="s">
        <v>3354</v>
      </c>
      <c r="E71" s="120" t="s">
        <v>944</v>
      </c>
      <c r="F71" s="120" t="s">
        <v>3355</v>
      </c>
      <c r="G71" s="120" t="s">
        <v>2158</v>
      </c>
      <c r="H71" s="120" t="s">
        <v>2148</v>
      </c>
      <c r="I71" s="120" t="s">
        <v>914</v>
      </c>
      <c r="J71" s="120" t="s">
        <v>1016</v>
      </c>
      <c r="K71" s="120" t="s">
        <v>986</v>
      </c>
      <c r="L71" s="120" t="s">
        <v>1878</v>
      </c>
      <c r="M71" s="120" t="s">
        <v>2375</v>
      </c>
      <c r="N71" s="121" t="s">
        <v>2360</v>
      </c>
      <c r="O71" s="63"/>
      <c r="P71" s="64" t="s">
        <v>2765</v>
      </c>
      <c r="Q71" s="48"/>
      <c r="R71"/>
    </row>
    <row r="72" spans="1:18" ht="12.75">
      <c r="A72" s="59" t="s">
        <v>2766</v>
      </c>
      <c r="B72" s="65">
        <v>79</v>
      </c>
      <c r="C72" s="60" t="s">
        <v>755</v>
      </c>
      <c r="D72" s="116" t="s">
        <v>1029</v>
      </c>
      <c r="E72" s="117" t="s">
        <v>1030</v>
      </c>
      <c r="F72" s="117" t="s">
        <v>1515</v>
      </c>
      <c r="G72" s="117" t="s">
        <v>1912</v>
      </c>
      <c r="H72" s="117" t="s">
        <v>1913</v>
      </c>
      <c r="I72" s="117" t="s">
        <v>1914</v>
      </c>
      <c r="J72" s="117" t="s">
        <v>2408</v>
      </c>
      <c r="K72" s="117" t="s">
        <v>2409</v>
      </c>
      <c r="L72" s="117" t="s">
        <v>1960</v>
      </c>
      <c r="M72" s="117" t="s">
        <v>2767</v>
      </c>
      <c r="N72" s="118" t="s">
        <v>2768</v>
      </c>
      <c r="O72" s="54"/>
      <c r="P72" s="55" t="s">
        <v>2769</v>
      </c>
      <c r="Q72" s="48"/>
      <c r="R72"/>
    </row>
    <row r="73" spans="1:18" ht="12.75">
      <c r="A73" s="56" t="s">
        <v>309</v>
      </c>
      <c r="B73" s="61"/>
      <c r="C73" s="62" t="s">
        <v>2</v>
      </c>
      <c r="D73" s="119" t="s">
        <v>3352</v>
      </c>
      <c r="E73" s="120" t="s">
        <v>1088</v>
      </c>
      <c r="F73" s="120" t="s">
        <v>1360</v>
      </c>
      <c r="G73" s="120" t="s">
        <v>2038</v>
      </c>
      <c r="H73" s="120" t="s">
        <v>1895</v>
      </c>
      <c r="I73" s="120" t="s">
        <v>1915</v>
      </c>
      <c r="J73" s="120" t="s">
        <v>2381</v>
      </c>
      <c r="K73" s="120" t="s">
        <v>2517</v>
      </c>
      <c r="L73" s="120" t="s">
        <v>2410</v>
      </c>
      <c r="M73" s="120" t="s">
        <v>937</v>
      </c>
      <c r="N73" s="121" t="s">
        <v>1821</v>
      </c>
      <c r="O73" s="63"/>
      <c r="P73" s="64" t="s">
        <v>2770</v>
      </c>
      <c r="Q73" s="48"/>
      <c r="R73"/>
    </row>
    <row r="74" spans="1:18" ht="12.75">
      <c r="A74" s="59" t="s">
        <v>2771</v>
      </c>
      <c r="B74" s="65">
        <v>64</v>
      </c>
      <c r="C74" s="60" t="s">
        <v>740</v>
      </c>
      <c r="D74" s="116" t="s">
        <v>980</v>
      </c>
      <c r="E74" s="117" t="s">
        <v>981</v>
      </c>
      <c r="F74" s="117" t="s">
        <v>1337</v>
      </c>
      <c r="G74" s="117" t="s">
        <v>1904</v>
      </c>
      <c r="H74" s="117" t="s">
        <v>1905</v>
      </c>
      <c r="I74" s="117" t="s">
        <v>1906</v>
      </c>
      <c r="J74" s="117" t="s">
        <v>2411</v>
      </c>
      <c r="K74" s="117" t="s">
        <v>2412</v>
      </c>
      <c r="L74" s="117" t="s">
        <v>2383</v>
      </c>
      <c r="M74" s="117" t="s">
        <v>2772</v>
      </c>
      <c r="N74" s="118" t="s">
        <v>2773</v>
      </c>
      <c r="O74" s="54"/>
      <c r="P74" s="55" t="s">
        <v>2774</v>
      </c>
      <c r="Q74" s="48"/>
      <c r="R74"/>
    </row>
    <row r="75" spans="1:18" ht="12.75">
      <c r="A75" s="56" t="s">
        <v>364</v>
      </c>
      <c r="B75" s="61"/>
      <c r="C75" s="62" t="s">
        <v>29</v>
      </c>
      <c r="D75" s="119" t="s">
        <v>987</v>
      </c>
      <c r="E75" s="120" t="s">
        <v>1086</v>
      </c>
      <c r="F75" s="120" t="s">
        <v>1507</v>
      </c>
      <c r="G75" s="120" t="s">
        <v>2159</v>
      </c>
      <c r="H75" s="120" t="s">
        <v>1976</v>
      </c>
      <c r="I75" s="120" t="s">
        <v>895</v>
      </c>
      <c r="J75" s="120" t="s">
        <v>2154</v>
      </c>
      <c r="K75" s="120" t="s">
        <v>1842</v>
      </c>
      <c r="L75" s="120" t="s">
        <v>1021</v>
      </c>
      <c r="M75" s="120" t="s">
        <v>2447</v>
      </c>
      <c r="N75" s="121" t="s">
        <v>1891</v>
      </c>
      <c r="O75" s="63"/>
      <c r="P75" s="64" t="s">
        <v>2441</v>
      </c>
      <c r="Q75" s="48"/>
      <c r="R75"/>
    </row>
    <row r="76" spans="1:18" ht="12.75">
      <c r="A76" s="59" t="s">
        <v>2775</v>
      </c>
      <c r="B76" s="65">
        <v>55</v>
      </c>
      <c r="C76" s="60" t="s">
        <v>731</v>
      </c>
      <c r="D76" s="116" t="s">
        <v>939</v>
      </c>
      <c r="E76" s="117" t="s">
        <v>940</v>
      </c>
      <c r="F76" s="117" t="s">
        <v>1315</v>
      </c>
      <c r="G76" s="117" t="s">
        <v>1836</v>
      </c>
      <c r="H76" s="117" t="s">
        <v>1837</v>
      </c>
      <c r="I76" s="117" t="s">
        <v>1838</v>
      </c>
      <c r="J76" s="117" t="s">
        <v>2384</v>
      </c>
      <c r="K76" s="117" t="s">
        <v>2385</v>
      </c>
      <c r="L76" s="117" t="s">
        <v>2386</v>
      </c>
      <c r="M76" s="117" t="s">
        <v>2776</v>
      </c>
      <c r="N76" s="118" t="s">
        <v>2777</v>
      </c>
      <c r="O76" s="54"/>
      <c r="P76" s="55" t="s">
        <v>2778</v>
      </c>
      <c r="Q76" s="48"/>
      <c r="R76"/>
    </row>
    <row r="77" spans="1:18" ht="12.75">
      <c r="A77" s="56" t="s">
        <v>356</v>
      </c>
      <c r="B77" s="61"/>
      <c r="C77" s="62" t="s">
        <v>378</v>
      </c>
      <c r="D77" s="119" t="s">
        <v>922</v>
      </c>
      <c r="E77" s="120" t="s">
        <v>1084</v>
      </c>
      <c r="F77" s="120" t="s">
        <v>1026</v>
      </c>
      <c r="G77" s="120" t="s">
        <v>2134</v>
      </c>
      <c r="H77" s="120" t="s">
        <v>960</v>
      </c>
      <c r="I77" s="120" t="s">
        <v>1892</v>
      </c>
      <c r="J77" s="120" t="s">
        <v>2162</v>
      </c>
      <c r="K77" s="120" t="s">
        <v>2516</v>
      </c>
      <c r="L77" s="120" t="s">
        <v>1965</v>
      </c>
      <c r="M77" s="120" t="s">
        <v>2845</v>
      </c>
      <c r="N77" s="121" t="s">
        <v>2096</v>
      </c>
      <c r="O77" s="63"/>
      <c r="P77" s="64" t="s">
        <v>2779</v>
      </c>
      <c r="Q77" s="48"/>
      <c r="R77"/>
    </row>
    <row r="78" spans="1:18" ht="12.75">
      <c r="A78" s="59" t="s">
        <v>2780</v>
      </c>
      <c r="B78" s="65">
        <v>76</v>
      </c>
      <c r="C78" s="60" t="s">
        <v>752</v>
      </c>
      <c r="D78" s="116" t="s">
        <v>982</v>
      </c>
      <c r="E78" s="117" t="s">
        <v>983</v>
      </c>
      <c r="F78" s="117" t="s">
        <v>1508</v>
      </c>
      <c r="G78" s="117" t="s">
        <v>1898</v>
      </c>
      <c r="H78" s="117" t="s">
        <v>1894</v>
      </c>
      <c r="I78" s="117" t="s">
        <v>1899</v>
      </c>
      <c r="J78" s="117" t="s">
        <v>1894</v>
      </c>
      <c r="K78" s="117" t="s">
        <v>2413</v>
      </c>
      <c r="L78" s="117" t="s">
        <v>2414</v>
      </c>
      <c r="M78" s="117" t="s">
        <v>1825</v>
      </c>
      <c r="N78" s="118" t="s">
        <v>2781</v>
      </c>
      <c r="O78" s="54"/>
      <c r="P78" s="55" t="s">
        <v>2782</v>
      </c>
      <c r="Q78" s="48"/>
      <c r="R78"/>
    </row>
    <row r="79" spans="1:18" ht="12.75">
      <c r="A79" s="56" t="s">
        <v>356</v>
      </c>
      <c r="B79" s="61"/>
      <c r="C79" s="62" t="s">
        <v>287</v>
      </c>
      <c r="D79" s="119" t="s">
        <v>3347</v>
      </c>
      <c r="E79" s="120" t="s">
        <v>3348</v>
      </c>
      <c r="F79" s="120" t="s">
        <v>1510</v>
      </c>
      <c r="G79" s="120" t="s">
        <v>2157</v>
      </c>
      <c r="H79" s="120" t="s">
        <v>1018</v>
      </c>
      <c r="I79" s="120" t="s">
        <v>1901</v>
      </c>
      <c r="J79" s="120" t="s">
        <v>2518</v>
      </c>
      <c r="K79" s="120" t="s">
        <v>2519</v>
      </c>
      <c r="L79" s="120" t="s">
        <v>1886</v>
      </c>
      <c r="M79" s="120" t="s">
        <v>2415</v>
      </c>
      <c r="N79" s="121" t="s">
        <v>2398</v>
      </c>
      <c r="O79" s="63"/>
      <c r="P79" s="64" t="s">
        <v>2783</v>
      </c>
      <c r="Q79" s="48"/>
      <c r="R79"/>
    </row>
    <row r="80" spans="1:18" ht="12.75">
      <c r="A80" s="59" t="s">
        <v>2784</v>
      </c>
      <c r="B80" s="65">
        <v>69</v>
      </c>
      <c r="C80" s="60" t="s">
        <v>745</v>
      </c>
      <c r="D80" s="116" t="s">
        <v>900</v>
      </c>
      <c r="E80" s="117" t="s">
        <v>901</v>
      </c>
      <c r="F80" s="117" t="s">
        <v>1324</v>
      </c>
      <c r="G80" s="117" t="s">
        <v>1893</v>
      </c>
      <c r="H80" s="117" t="s">
        <v>1894</v>
      </c>
      <c r="I80" s="117" t="s">
        <v>887</v>
      </c>
      <c r="J80" s="117" t="s">
        <v>2391</v>
      </c>
      <c r="K80" s="117" t="s">
        <v>2392</v>
      </c>
      <c r="L80" s="117" t="s">
        <v>2393</v>
      </c>
      <c r="M80" s="117" t="s">
        <v>2785</v>
      </c>
      <c r="N80" s="118" t="s">
        <v>2786</v>
      </c>
      <c r="O80" s="54"/>
      <c r="P80" s="55" t="s">
        <v>2787</v>
      </c>
      <c r="Q80" s="48"/>
      <c r="R80"/>
    </row>
    <row r="81" spans="1:18" ht="12.75">
      <c r="A81" s="56" t="s">
        <v>364</v>
      </c>
      <c r="B81" s="61"/>
      <c r="C81" s="62" t="s">
        <v>39</v>
      </c>
      <c r="D81" s="119" t="s">
        <v>1112</v>
      </c>
      <c r="E81" s="120" t="s">
        <v>1085</v>
      </c>
      <c r="F81" s="120" t="s">
        <v>1504</v>
      </c>
      <c r="G81" s="120" t="s">
        <v>2154</v>
      </c>
      <c r="H81" s="120" t="s">
        <v>2155</v>
      </c>
      <c r="I81" s="120" t="s">
        <v>1895</v>
      </c>
      <c r="J81" s="120" t="s">
        <v>1976</v>
      </c>
      <c r="K81" s="120" t="s">
        <v>1002</v>
      </c>
      <c r="L81" s="120" t="s">
        <v>2425</v>
      </c>
      <c r="M81" s="120" t="s">
        <v>1875</v>
      </c>
      <c r="N81" s="121" t="s">
        <v>1875</v>
      </c>
      <c r="O81" s="63"/>
      <c r="P81" s="64" t="s">
        <v>2788</v>
      </c>
      <c r="Q81" s="48"/>
      <c r="R81"/>
    </row>
    <row r="82" spans="1:18" ht="12.75">
      <c r="A82" s="59" t="s">
        <v>2789</v>
      </c>
      <c r="B82" s="65">
        <v>100</v>
      </c>
      <c r="C82" s="60" t="s">
        <v>776</v>
      </c>
      <c r="D82" s="116" t="s">
        <v>1019</v>
      </c>
      <c r="E82" s="117" t="s">
        <v>1020</v>
      </c>
      <c r="F82" s="117" t="s">
        <v>1498</v>
      </c>
      <c r="G82" s="117" t="s">
        <v>1909</v>
      </c>
      <c r="H82" s="117" t="s">
        <v>1910</v>
      </c>
      <c r="I82" s="117" t="s">
        <v>1911</v>
      </c>
      <c r="J82" s="117" t="s">
        <v>2390</v>
      </c>
      <c r="K82" s="117" t="s">
        <v>1753</v>
      </c>
      <c r="L82" s="117" t="s">
        <v>2386</v>
      </c>
      <c r="M82" s="117" t="s">
        <v>2468</v>
      </c>
      <c r="N82" s="118" t="s">
        <v>2790</v>
      </c>
      <c r="O82" s="54"/>
      <c r="P82" s="55" t="s">
        <v>2791</v>
      </c>
      <c r="Q82" s="48"/>
      <c r="R82"/>
    </row>
    <row r="83" spans="1:18" ht="12.75">
      <c r="A83" s="56" t="s">
        <v>364</v>
      </c>
      <c r="B83" s="61"/>
      <c r="C83" s="62" t="s">
        <v>3502</v>
      </c>
      <c r="D83" s="119" t="s">
        <v>1110</v>
      </c>
      <c r="E83" s="120" t="s">
        <v>1021</v>
      </c>
      <c r="F83" s="120" t="s">
        <v>1452</v>
      </c>
      <c r="G83" s="120" t="s">
        <v>1867</v>
      </c>
      <c r="H83" s="120" t="s">
        <v>2038</v>
      </c>
      <c r="I83" s="120" t="s">
        <v>1085</v>
      </c>
      <c r="J83" s="120" t="s">
        <v>1908</v>
      </c>
      <c r="K83" s="120" t="s">
        <v>2520</v>
      </c>
      <c r="L83" s="120" t="s">
        <v>1507</v>
      </c>
      <c r="M83" s="120" t="s">
        <v>2956</v>
      </c>
      <c r="N83" s="121" t="s">
        <v>902</v>
      </c>
      <c r="O83" s="63"/>
      <c r="P83" s="64" t="s">
        <v>2792</v>
      </c>
      <c r="Q83" s="48"/>
      <c r="R83"/>
    </row>
    <row r="84" spans="1:18" ht="12.75">
      <c r="A84" s="59" t="s">
        <v>2793</v>
      </c>
      <c r="B84" s="65">
        <v>89</v>
      </c>
      <c r="C84" s="60" t="s">
        <v>765</v>
      </c>
      <c r="D84" s="116" t="s">
        <v>1022</v>
      </c>
      <c r="E84" s="117" t="s">
        <v>1023</v>
      </c>
      <c r="F84" s="117" t="s">
        <v>1501</v>
      </c>
      <c r="G84" s="117" t="s">
        <v>1883</v>
      </c>
      <c r="H84" s="117" t="s">
        <v>1884</v>
      </c>
      <c r="I84" s="117" t="s">
        <v>1885</v>
      </c>
      <c r="J84" s="117" t="s">
        <v>2376</v>
      </c>
      <c r="K84" s="117" t="s">
        <v>1780</v>
      </c>
      <c r="L84" s="117" t="s">
        <v>2377</v>
      </c>
      <c r="M84" s="117" t="s">
        <v>2794</v>
      </c>
      <c r="N84" s="118" t="s">
        <v>2795</v>
      </c>
      <c r="O84" s="54"/>
      <c r="P84" s="55" t="s">
        <v>2796</v>
      </c>
      <c r="Q84" s="48"/>
      <c r="R84"/>
    </row>
    <row r="85" spans="1:18" ht="12.75">
      <c r="A85" s="56" t="s">
        <v>356</v>
      </c>
      <c r="B85" s="61"/>
      <c r="C85" s="62" t="s">
        <v>287</v>
      </c>
      <c r="D85" s="119" t="s">
        <v>3340</v>
      </c>
      <c r="E85" s="120" t="s">
        <v>3341</v>
      </c>
      <c r="F85" s="120" t="s">
        <v>3342</v>
      </c>
      <c r="G85" s="120" t="s">
        <v>2127</v>
      </c>
      <c r="H85" s="120" t="s">
        <v>1026</v>
      </c>
      <c r="I85" s="120" t="s">
        <v>1886</v>
      </c>
      <c r="J85" s="120" t="s">
        <v>1833</v>
      </c>
      <c r="K85" s="120" t="s">
        <v>935</v>
      </c>
      <c r="L85" s="120" t="s">
        <v>2366</v>
      </c>
      <c r="M85" s="120" t="s">
        <v>1865</v>
      </c>
      <c r="N85" s="121" t="s">
        <v>2424</v>
      </c>
      <c r="O85" s="63"/>
      <c r="P85" s="64" t="s">
        <v>2797</v>
      </c>
      <c r="Q85" s="48"/>
      <c r="R85"/>
    </row>
    <row r="86" spans="1:18" ht="12.75">
      <c r="A86" s="59" t="s">
        <v>2798</v>
      </c>
      <c r="B86" s="65">
        <v>37</v>
      </c>
      <c r="C86" s="60" t="s">
        <v>713</v>
      </c>
      <c r="D86" s="116" t="s">
        <v>918</v>
      </c>
      <c r="E86" s="117" t="s">
        <v>919</v>
      </c>
      <c r="F86" s="117" t="s">
        <v>1367</v>
      </c>
      <c r="G86" s="117" t="s">
        <v>1927</v>
      </c>
      <c r="H86" s="117" t="s">
        <v>1928</v>
      </c>
      <c r="I86" s="117" t="s">
        <v>1906</v>
      </c>
      <c r="J86" s="117" t="s">
        <v>2387</v>
      </c>
      <c r="K86" s="117" t="s">
        <v>2388</v>
      </c>
      <c r="L86" s="117" t="s">
        <v>1768</v>
      </c>
      <c r="M86" s="117" t="s">
        <v>2672</v>
      </c>
      <c r="N86" s="118" t="s">
        <v>2799</v>
      </c>
      <c r="O86" s="54"/>
      <c r="P86" s="55" t="s">
        <v>2800</v>
      </c>
      <c r="Q86" s="48"/>
      <c r="R86"/>
    </row>
    <row r="87" spans="1:18" ht="12.75">
      <c r="A87" s="56" t="s">
        <v>355</v>
      </c>
      <c r="B87" s="61"/>
      <c r="C87" s="62" t="s">
        <v>464</v>
      </c>
      <c r="D87" s="119" t="s">
        <v>3378</v>
      </c>
      <c r="E87" s="120" t="s">
        <v>1043</v>
      </c>
      <c r="F87" s="120" t="s">
        <v>1369</v>
      </c>
      <c r="G87" s="120" t="s">
        <v>2161</v>
      </c>
      <c r="H87" s="120" t="s">
        <v>2162</v>
      </c>
      <c r="I87" s="120" t="s">
        <v>1931</v>
      </c>
      <c r="J87" s="120" t="s">
        <v>2343</v>
      </c>
      <c r="K87" s="120" t="s">
        <v>861</v>
      </c>
      <c r="L87" s="120" t="s">
        <v>2389</v>
      </c>
      <c r="M87" s="120" t="s">
        <v>2321</v>
      </c>
      <c r="N87" s="121" t="s">
        <v>1922</v>
      </c>
      <c r="O87" s="63"/>
      <c r="P87" s="64" t="s">
        <v>2801</v>
      </c>
      <c r="Q87" s="48"/>
      <c r="R87"/>
    </row>
    <row r="88" spans="1:18" ht="12.75">
      <c r="A88" s="59" t="s">
        <v>2802</v>
      </c>
      <c r="B88" s="65">
        <v>58</v>
      </c>
      <c r="C88" s="60" t="s">
        <v>734</v>
      </c>
      <c r="D88" s="116" t="s">
        <v>951</v>
      </c>
      <c r="E88" s="117" t="s">
        <v>952</v>
      </c>
      <c r="F88" s="117" t="s">
        <v>1342</v>
      </c>
      <c r="G88" s="117" t="s">
        <v>1916</v>
      </c>
      <c r="H88" s="117" t="s">
        <v>1917</v>
      </c>
      <c r="I88" s="117" t="s">
        <v>1918</v>
      </c>
      <c r="J88" s="117" t="s">
        <v>2418</v>
      </c>
      <c r="K88" s="117" t="s">
        <v>2419</v>
      </c>
      <c r="L88" s="117" t="s">
        <v>2386</v>
      </c>
      <c r="M88" s="117" t="s">
        <v>1092</v>
      </c>
      <c r="N88" s="118" t="s">
        <v>2803</v>
      </c>
      <c r="O88" s="54"/>
      <c r="P88" s="55" t="s">
        <v>2804</v>
      </c>
      <c r="Q88" s="48"/>
      <c r="R88"/>
    </row>
    <row r="89" spans="1:18" ht="12.75">
      <c r="A89" s="56" t="s">
        <v>309</v>
      </c>
      <c r="B89" s="61"/>
      <c r="C89" s="62" t="s">
        <v>2</v>
      </c>
      <c r="D89" s="119" t="s">
        <v>3349</v>
      </c>
      <c r="E89" s="120" t="s">
        <v>1013</v>
      </c>
      <c r="F89" s="120" t="s">
        <v>1512</v>
      </c>
      <c r="G89" s="120" t="s">
        <v>1360</v>
      </c>
      <c r="H89" s="120" t="s">
        <v>1919</v>
      </c>
      <c r="I89" s="120" t="s">
        <v>1919</v>
      </c>
      <c r="J89" s="120" t="s">
        <v>1021</v>
      </c>
      <c r="K89" s="120" t="s">
        <v>993</v>
      </c>
      <c r="L89" s="120" t="s">
        <v>1507</v>
      </c>
      <c r="M89" s="120" t="s">
        <v>2444</v>
      </c>
      <c r="N89" s="121" t="s">
        <v>1895</v>
      </c>
      <c r="O89" s="63"/>
      <c r="P89" s="64" t="s">
        <v>2035</v>
      </c>
      <c r="Q89" s="48"/>
      <c r="R89"/>
    </row>
    <row r="90" spans="1:18" ht="12.75">
      <c r="A90" s="59" t="s">
        <v>2821</v>
      </c>
      <c r="B90" s="65">
        <v>115</v>
      </c>
      <c r="C90" s="60" t="s">
        <v>791</v>
      </c>
      <c r="D90" s="116" t="s">
        <v>1032</v>
      </c>
      <c r="E90" s="117" t="s">
        <v>1033</v>
      </c>
      <c r="F90" s="117" t="s">
        <v>1530</v>
      </c>
      <c r="G90" s="117" t="s">
        <v>852</v>
      </c>
      <c r="H90" s="117" t="s">
        <v>1920</v>
      </c>
      <c r="I90" s="117" t="s">
        <v>1921</v>
      </c>
      <c r="J90" s="117" t="s">
        <v>2420</v>
      </c>
      <c r="K90" s="117" t="s">
        <v>2421</v>
      </c>
      <c r="L90" s="117" t="s">
        <v>1825</v>
      </c>
      <c r="M90" s="117" t="s">
        <v>2822</v>
      </c>
      <c r="N90" s="118" t="s">
        <v>2803</v>
      </c>
      <c r="O90" s="54"/>
      <c r="P90" s="55" t="s">
        <v>2823</v>
      </c>
      <c r="Q90" s="48"/>
      <c r="R90"/>
    </row>
    <row r="91" spans="1:18" ht="12.75">
      <c r="A91" s="56" t="s">
        <v>356</v>
      </c>
      <c r="B91" s="61"/>
      <c r="C91" s="62" t="s">
        <v>185</v>
      </c>
      <c r="D91" s="119" t="s">
        <v>3364</v>
      </c>
      <c r="E91" s="120" t="s">
        <v>1525</v>
      </c>
      <c r="F91" s="120" t="s">
        <v>3365</v>
      </c>
      <c r="G91" s="120" t="s">
        <v>2160</v>
      </c>
      <c r="H91" s="120" t="s">
        <v>1922</v>
      </c>
      <c r="I91" s="120" t="s">
        <v>3384</v>
      </c>
      <c r="J91" s="120" t="s">
        <v>2422</v>
      </c>
      <c r="K91" s="120" t="s">
        <v>1872</v>
      </c>
      <c r="L91" s="120" t="s">
        <v>2401</v>
      </c>
      <c r="M91" s="120" t="s">
        <v>2844</v>
      </c>
      <c r="N91" s="121" t="s">
        <v>2457</v>
      </c>
      <c r="O91" s="63"/>
      <c r="P91" s="64" t="s">
        <v>2824</v>
      </c>
      <c r="Q91" s="48"/>
      <c r="R91"/>
    </row>
    <row r="92" spans="1:18" ht="12.75">
      <c r="A92" s="59" t="s">
        <v>2416</v>
      </c>
      <c r="B92" s="65">
        <v>82</v>
      </c>
      <c r="C92" s="60" t="s">
        <v>758</v>
      </c>
      <c r="D92" s="116" t="s">
        <v>1034</v>
      </c>
      <c r="E92" s="117" t="s">
        <v>1035</v>
      </c>
      <c r="F92" s="117" t="s">
        <v>1549</v>
      </c>
      <c r="G92" s="117" t="s">
        <v>1935</v>
      </c>
      <c r="H92" s="117" t="s">
        <v>1938</v>
      </c>
      <c r="I92" s="117" t="s">
        <v>1877</v>
      </c>
      <c r="J92" s="117" t="s">
        <v>2430</v>
      </c>
      <c r="K92" s="117" t="s">
        <v>1827</v>
      </c>
      <c r="L92" s="117" t="s">
        <v>2431</v>
      </c>
      <c r="M92" s="117" t="s">
        <v>2456</v>
      </c>
      <c r="N92" s="118" t="s">
        <v>2805</v>
      </c>
      <c r="O92" s="54" t="s">
        <v>1550</v>
      </c>
      <c r="P92" s="55" t="s">
        <v>2806</v>
      </c>
      <c r="Q92" s="48"/>
      <c r="R92"/>
    </row>
    <row r="93" spans="1:18" ht="12.75">
      <c r="A93" s="56" t="s">
        <v>355</v>
      </c>
      <c r="B93" s="61"/>
      <c r="C93" s="62" t="s">
        <v>464</v>
      </c>
      <c r="D93" s="119" t="s">
        <v>3383</v>
      </c>
      <c r="E93" s="120" t="s">
        <v>3384</v>
      </c>
      <c r="F93" s="120" t="s">
        <v>1294</v>
      </c>
      <c r="G93" s="120" t="s">
        <v>2165</v>
      </c>
      <c r="H93" s="120" t="s">
        <v>1113</v>
      </c>
      <c r="I93" s="120" t="s">
        <v>1940</v>
      </c>
      <c r="J93" s="120" t="s">
        <v>2160</v>
      </c>
      <c r="K93" s="120" t="s">
        <v>2404</v>
      </c>
      <c r="L93" s="120" t="s">
        <v>2433</v>
      </c>
      <c r="M93" s="120" t="s">
        <v>2957</v>
      </c>
      <c r="N93" s="121" t="s">
        <v>2825</v>
      </c>
      <c r="O93" s="63"/>
      <c r="P93" s="64" t="s">
        <v>2807</v>
      </c>
      <c r="Q93" s="48"/>
      <c r="R93"/>
    </row>
    <row r="94" spans="1:18" ht="12.75">
      <c r="A94" s="59" t="s">
        <v>2417</v>
      </c>
      <c r="B94" s="65">
        <v>56</v>
      </c>
      <c r="C94" s="60" t="s">
        <v>732</v>
      </c>
      <c r="D94" s="116" t="s">
        <v>957</v>
      </c>
      <c r="E94" s="117" t="s">
        <v>958</v>
      </c>
      <c r="F94" s="117" t="s">
        <v>1410</v>
      </c>
      <c r="G94" s="117" t="s">
        <v>1902</v>
      </c>
      <c r="H94" s="117" t="s">
        <v>1974</v>
      </c>
      <c r="I94" s="117" t="s">
        <v>1975</v>
      </c>
      <c r="J94" s="117" t="s">
        <v>2454</v>
      </c>
      <c r="K94" s="117" t="s">
        <v>2455</v>
      </c>
      <c r="L94" s="117" t="s">
        <v>2456</v>
      </c>
      <c r="M94" s="117" t="s">
        <v>2826</v>
      </c>
      <c r="N94" s="118" t="s">
        <v>2135</v>
      </c>
      <c r="O94" s="54"/>
      <c r="P94" s="55" t="s">
        <v>2827</v>
      </c>
      <c r="Q94" s="48"/>
      <c r="R94"/>
    </row>
    <row r="95" spans="1:18" ht="12.75">
      <c r="A95" s="56" t="s">
        <v>309</v>
      </c>
      <c r="B95" s="61"/>
      <c r="C95" s="62" t="s">
        <v>277</v>
      </c>
      <c r="D95" s="119" t="s">
        <v>3412</v>
      </c>
      <c r="E95" s="120" t="s">
        <v>1479</v>
      </c>
      <c r="F95" s="120" t="s">
        <v>3413</v>
      </c>
      <c r="G95" s="120" t="s">
        <v>2158</v>
      </c>
      <c r="H95" s="120" t="s">
        <v>2177</v>
      </c>
      <c r="I95" s="120" t="s">
        <v>1013</v>
      </c>
      <c r="J95" s="120" t="s">
        <v>2523</v>
      </c>
      <c r="K95" s="120" t="s">
        <v>1908</v>
      </c>
      <c r="L95" s="120" t="s">
        <v>1519</v>
      </c>
      <c r="M95" s="120" t="s">
        <v>915</v>
      </c>
      <c r="N95" s="121" t="s">
        <v>2410</v>
      </c>
      <c r="O95" s="63"/>
      <c r="P95" s="64" t="s">
        <v>2828</v>
      </c>
      <c r="Q95" s="48"/>
      <c r="R95"/>
    </row>
    <row r="96" spans="1:18" ht="12.75">
      <c r="A96" s="59" t="s">
        <v>2814</v>
      </c>
      <c r="B96" s="65">
        <v>65</v>
      </c>
      <c r="C96" s="60" t="s">
        <v>741</v>
      </c>
      <c r="D96" s="116" t="s">
        <v>989</v>
      </c>
      <c r="E96" s="117" t="s">
        <v>990</v>
      </c>
      <c r="F96" s="117" t="s">
        <v>1337</v>
      </c>
      <c r="G96" s="117" t="s">
        <v>1932</v>
      </c>
      <c r="H96" s="117" t="s">
        <v>1946</v>
      </c>
      <c r="I96" s="117" t="s">
        <v>1906</v>
      </c>
      <c r="J96" s="117" t="s">
        <v>2438</v>
      </c>
      <c r="K96" s="117" t="s">
        <v>2439</v>
      </c>
      <c r="L96" s="117" t="s">
        <v>2440</v>
      </c>
      <c r="M96" s="117" t="s">
        <v>913</v>
      </c>
      <c r="N96" s="118" t="s">
        <v>2808</v>
      </c>
      <c r="O96" s="54"/>
      <c r="P96" s="55" t="s">
        <v>2809</v>
      </c>
      <c r="Q96" s="48"/>
      <c r="R96"/>
    </row>
    <row r="97" spans="1:18" ht="12.75">
      <c r="A97" s="56" t="s">
        <v>364</v>
      </c>
      <c r="B97" s="61"/>
      <c r="C97" s="62" t="s">
        <v>33</v>
      </c>
      <c r="D97" s="119" t="s">
        <v>1356</v>
      </c>
      <c r="E97" s="120" t="s">
        <v>992</v>
      </c>
      <c r="F97" s="120" t="s">
        <v>1507</v>
      </c>
      <c r="G97" s="120" t="s">
        <v>2167</v>
      </c>
      <c r="H97" s="120" t="s">
        <v>1058</v>
      </c>
      <c r="I97" s="120" t="s">
        <v>895</v>
      </c>
      <c r="J97" s="120" t="s">
        <v>1356</v>
      </c>
      <c r="K97" s="120" t="s">
        <v>2394</v>
      </c>
      <c r="L97" s="120" t="s">
        <v>894</v>
      </c>
      <c r="M97" s="120" t="s">
        <v>2214</v>
      </c>
      <c r="N97" s="121" t="s">
        <v>1108</v>
      </c>
      <c r="O97" s="63"/>
      <c r="P97" s="64" t="s">
        <v>2810</v>
      </c>
      <c r="Q97" s="48"/>
      <c r="R97"/>
    </row>
    <row r="98" spans="1:18" ht="12.75">
      <c r="A98" s="59" t="s">
        <v>2829</v>
      </c>
      <c r="B98" s="65">
        <v>49</v>
      </c>
      <c r="C98" s="60" t="s">
        <v>725</v>
      </c>
      <c r="D98" s="116" t="s">
        <v>909</v>
      </c>
      <c r="E98" s="117" t="s">
        <v>910</v>
      </c>
      <c r="F98" s="117" t="s">
        <v>1345</v>
      </c>
      <c r="G98" s="117" t="s">
        <v>1916</v>
      </c>
      <c r="H98" s="117" t="s">
        <v>1963</v>
      </c>
      <c r="I98" s="117" t="s">
        <v>1964</v>
      </c>
      <c r="J98" s="117" t="s">
        <v>2367</v>
      </c>
      <c r="K98" s="117" t="s">
        <v>1731</v>
      </c>
      <c r="L98" s="117" t="s">
        <v>2446</v>
      </c>
      <c r="M98" s="117" t="s">
        <v>2428</v>
      </c>
      <c r="N98" s="118" t="s">
        <v>2830</v>
      </c>
      <c r="O98" s="54" t="s">
        <v>1859</v>
      </c>
      <c r="P98" s="55" t="s">
        <v>2831</v>
      </c>
      <c r="Q98" s="48"/>
      <c r="R98"/>
    </row>
    <row r="99" spans="1:18" ht="12.75">
      <c r="A99" s="56" t="s">
        <v>361</v>
      </c>
      <c r="B99" s="61"/>
      <c r="C99" s="62" t="s">
        <v>368</v>
      </c>
      <c r="D99" s="119" t="s">
        <v>991</v>
      </c>
      <c r="E99" s="120" t="s">
        <v>1087</v>
      </c>
      <c r="F99" s="120" t="s">
        <v>1514</v>
      </c>
      <c r="G99" s="120" t="s">
        <v>2173</v>
      </c>
      <c r="H99" s="120" t="s">
        <v>2174</v>
      </c>
      <c r="I99" s="120" t="s">
        <v>885</v>
      </c>
      <c r="J99" s="120" t="s">
        <v>2524</v>
      </c>
      <c r="K99" s="120" t="s">
        <v>1865</v>
      </c>
      <c r="L99" s="120" t="s">
        <v>2448</v>
      </c>
      <c r="M99" s="120" t="s">
        <v>2523</v>
      </c>
      <c r="N99" s="121" t="s">
        <v>1828</v>
      </c>
      <c r="O99" s="63"/>
      <c r="P99" s="64" t="s">
        <v>2832</v>
      </c>
      <c r="Q99" s="48"/>
      <c r="R99"/>
    </row>
    <row r="100" spans="1:18" ht="12.75">
      <c r="A100" s="59" t="s">
        <v>2833</v>
      </c>
      <c r="B100" s="65">
        <v>52</v>
      </c>
      <c r="C100" s="60" t="s">
        <v>728</v>
      </c>
      <c r="D100" s="116" t="s">
        <v>912</v>
      </c>
      <c r="E100" s="117" t="s">
        <v>913</v>
      </c>
      <c r="F100" s="117" t="s">
        <v>1362</v>
      </c>
      <c r="G100" s="117" t="s">
        <v>1932</v>
      </c>
      <c r="H100" s="117" t="s">
        <v>1933</v>
      </c>
      <c r="I100" s="117" t="s">
        <v>1934</v>
      </c>
      <c r="J100" s="117" t="s">
        <v>2434</v>
      </c>
      <c r="K100" s="117" t="s">
        <v>2435</v>
      </c>
      <c r="L100" s="117" t="s">
        <v>2436</v>
      </c>
      <c r="M100" s="117" t="s">
        <v>1050</v>
      </c>
      <c r="N100" s="118" t="s">
        <v>2811</v>
      </c>
      <c r="O100" s="54"/>
      <c r="P100" s="55" t="s">
        <v>2812</v>
      </c>
      <c r="Q100" s="48"/>
      <c r="R100"/>
    </row>
    <row r="101" spans="1:18" ht="12.75">
      <c r="A101" s="56" t="s">
        <v>357</v>
      </c>
      <c r="B101" s="61"/>
      <c r="C101" s="62" t="s">
        <v>384</v>
      </c>
      <c r="D101" s="119" t="s">
        <v>1364</v>
      </c>
      <c r="E101" s="120" t="s">
        <v>1090</v>
      </c>
      <c r="F101" s="120" t="s">
        <v>1090</v>
      </c>
      <c r="G101" s="120" t="s">
        <v>2163</v>
      </c>
      <c r="H101" s="120" t="s">
        <v>2164</v>
      </c>
      <c r="I101" s="120" t="s">
        <v>1089</v>
      </c>
      <c r="J101" s="120" t="s">
        <v>1090</v>
      </c>
      <c r="K101" s="120" t="s">
        <v>1089</v>
      </c>
      <c r="L101" s="120" t="s">
        <v>2437</v>
      </c>
      <c r="M101" s="120" t="s">
        <v>2958</v>
      </c>
      <c r="N101" s="121" t="s">
        <v>2834</v>
      </c>
      <c r="O101" s="63"/>
      <c r="P101" s="64" t="s">
        <v>2813</v>
      </c>
      <c r="Q101" s="48"/>
      <c r="R101"/>
    </row>
    <row r="102" spans="1:18" ht="12.75">
      <c r="A102" s="59" t="s">
        <v>2835</v>
      </c>
      <c r="B102" s="65">
        <v>112</v>
      </c>
      <c r="C102" s="60" t="s">
        <v>788</v>
      </c>
      <c r="D102" s="116" t="s">
        <v>1118</v>
      </c>
      <c r="E102" s="117" t="s">
        <v>1052</v>
      </c>
      <c r="F102" s="117" t="s">
        <v>1553</v>
      </c>
      <c r="G102" s="117" t="s">
        <v>1950</v>
      </c>
      <c r="H102" s="117" t="s">
        <v>1951</v>
      </c>
      <c r="I102" s="117" t="s">
        <v>1952</v>
      </c>
      <c r="J102" s="117" t="s">
        <v>2442</v>
      </c>
      <c r="K102" s="117" t="s">
        <v>1030</v>
      </c>
      <c r="L102" s="117" t="s">
        <v>2443</v>
      </c>
      <c r="M102" s="117" t="s">
        <v>2836</v>
      </c>
      <c r="N102" s="118" t="s">
        <v>2837</v>
      </c>
      <c r="O102" s="54"/>
      <c r="P102" s="55" t="s">
        <v>2838</v>
      </c>
      <c r="Q102" s="48"/>
      <c r="R102"/>
    </row>
    <row r="103" spans="1:18" ht="12.75">
      <c r="A103" s="56" t="s">
        <v>309</v>
      </c>
      <c r="B103" s="61"/>
      <c r="C103" s="62" t="s">
        <v>393</v>
      </c>
      <c r="D103" s="119" t="s">
        <v>3386</v>
      </c>
      <c r="E103" s="120" t="s">
        <v>3387</v>
      </c>
      <c r="F103" s="120" t="s">
        <v>3388</v>
      </c>
      <c r="G103" s="120" t="s">
        <v>2169</v>
      </c>
      <c r="H103" s="120" t="s">
        <v>1944</v>
      </c>
      <c r="I103" s="120" t="s">
        <v>1953</v>
      </c>
      <c r="J103" s="120" t="s">
        <v>1002</v>
      </c>
      <c r="K103" s="120" t="s">
        <v>2423</v>
      </c>
      <c r="L103" s="120" t="s">
        <v>2445</v>
      </c>
      <c r="M103" s="120" t="s">
        <v>2820</v>
      </c>
      <c r="N103" s="121" t="s">
        <v>1907</v>
      </c>
      <c r="O103" s="63"/>
      <c r="P103" s="64" t="s">
        <v>2839</v>
      </c>
      <c r="Q103" s="48"/>
      <c r="R103"/>
    </row>
    <row r="104" spans="1:18" ht="12.75">
      <c r="A104" s="59" t="s">
        <v>2840</v>
      </c>
      <c r="B104" s="65">
        <v>109</v>
      </c>
      <c r="C104" s="60" t="s">
        <v>785</v>
      </c>
      <c r="D104" s="116" t="s">
        <v>1124</v>
      </c>
      <c r="E104" s="117" t="s">
        <v>1125</v>
      </c>
      <c r="F104" s="117" t="s">
        <v>1567</v>
      </c>
      <c r="G104" s="117" t="s">
        <v>1958</v>
      </c>
      <c r="H104" s="117" t="s">
        <v>1959</v>
      </c>
      <c r="I104" s="117" t="s">
        <v>1960</v>
      </c>
      <c r="J104" s="117" t="s">
        <v>2449</v>
      </c>
      <c r="K104" s="117" t="s">
        <v>2450</v>
      </c>
      <c r="L104" s="117" t="s">
        <v>2451</v>
      </c>
      <c r="M104" s="117" t="s">
        <v>2841</v>
      </c>
      <c r="N104" s="118" t="s">
        <v>2842</v>
      </c>
      <c r="O104" s="54"/>
      <c r="P104" s="55" t="s">
        <v>2843</v>
      </c>
      <c r="Q104" s="48"/>
      <c r="R104"/>
    </row>
    <row r="105" spans="1:18" ht="12.75">
      <c r="A105" s="56" t="s">
        <v>356</v>
      </c>
      <c r="B105" s="61"/>
      <c r="C105" s="62" t="s">
        <v>244</v>
      </c>
      <c r="D105" s="119" t="s">
        <v>3395</v>
      </c>
      <c r="E105" s="120" t="s">
        <v>3396</v>
      </c>
      <c r="F105" s="120" t="s">
        <v>1042</v>
      </c>
      <c r="G105" s="120" t="s">
        <v>2171</v>
      </c>
      <c r="H105" s="120" t="s">
        <v>2172</v>
      </c>
      <c r="I105" s="120" t="s">
        <v>1962</v>
      </c>
      <c r="J105" s="120" t="s">
        <v>2453</v>
      </c>
      <c r="K105" s="120" t="s">
        <v>2453</v>
      </c>
      <c r="L105" s="120" t="s">
        <v>2453</v>
      </c>
      <c r="M105" s="120" t="s">
        <v>2452</v>
      </c>
      <c r="N105" s="121" t="s">
        <v>2845</v>
      </c>
      <c r="O105" s="63"/>
      <c r="P105" s="64" t="s">
        <v>2846</v>
      </c>
      <c r="Q105" s="48"/>
      <c r="R105"/>
    </row>
    <row r="106" spans="1:18" ht="12.75">
      <c r="A106" s="59" t="s">
        <v>2847</v>
      </c>
      <c r="B106" s="65">
        <v>81</v>
      </c>
      <c r="C106" s="60" t="s">
        <v>757</v>
      </c>
      <c r="D106" s="116" t="s">
        <v>1044</v>
      </c>
      <c r="E106" s="117" t="s">
        <v>1045</v>
      </c>
      <c r="F106" s="117" t="s">
        <v>1546</v>
      </c>
      <c r="G106" s="117" t="s">
        <v>1954</v>
      </c>
      <c r="H106" s="117" t="s">
        <v>1955</v>
      </c>
      <c r="I106" s="117" t="s">
        <v>1956</v>
      </c>
      <c r="J106" s="117" t="s">
        <v>2458</v>
      </c>
      <c r="K106" s="117" t="s">
        <v>2380</v>
      </c>
      <c r="L106" s="117" t="s">
        <v>2459</v>
      </c>
      <c r="M106" s="117" t="s">
        <v>1060</v>
      </c>
      <c r="N106" s="118" t="s">
        <v>2848</v>
      </c>
      <c r="O106" s="54" t="s">
        <v>1094</v>
      </c>
      <c r="P106" s="55" t="s">
        <v>2849</v>
      </c>
      <c r="Q106" s="48"/>
      <c r="R106"/>
    </row>
    <row r="107" spans="1:18" ht="12.75">
      <c r="A107" s="56" t="s">
        <v>355</v>
      </c>
      <c r="B107" s="61"/>
      <c r="C107" s="62" t="s">
        <v>464</v>
      </c>
      <c r="D107" s="119" t="s">
        <v>3375</v>
      </c>
      <c r="E107" s="120" t="s">
        <v>1373</v>
      </c>
      <c r="F107" s="120" t="s">
        <v>3376</v>
      </c>
      <c r="G107" s="120" t="s">
        <v>2170</v>
      </c>
      <c r="H107" s="120" t="s">
        <v>1962</v>
      </c>
      <c r="I107" s="120" t="s">
        <v>3342</v>
      </c>
      <c r="J107" s="120" t="s">
        <v>2211</v>
      </c>
      <c r="K107" s="120" t="s">
        <v>1957</v>
      </c>
      <c r="L107" s="120" t="s">
        <v>3364</v>
      </c>
      <c r="M107" s="120" t="s">
        <v>2959</v>
      </c>
      <c r="N107" s="121" t="s">
        <v>2160</v>
      </c>
      <c r="O107" s="63"/>
      <c r="P107" s="64" t="s">
        <v>2850</v>
      </c>
      <c r="Q107" s="48"/>
      <c r="R107"/>
    </row>
    <row r="108" spans="1:18" ht="12.75">
      <c r="A108" s="59" t="s">
        <v>2851</v>
      </c>
      <c r="B108" s="65">
        <v>99</v>
      </c>
      <c r="C108" s="60" t="s">
        <v>775</v>
      </c>
      <c r="D108" s="116" t="s">
        <v>1051</v>
      </c>
      <c r="E108" s="117" t="s">
        <v>1052</v>
      </c>
      <c r="F108" s="117" t="s">
        <v>1289</v>
      </c>
      <c r="G108" s="117" t="s">
        <v>1970</v>
      </c>
      <c r="H108" s="117" t="s">
        <v>1971</v>
      </c>
      <c r="I108" s="117" t="s">
        <v>1972</v>
      </c>
      <c r="J108" s="117" t="s">
        <v>2460</v>
      </c>
      <c r="K108" s="117" t="s">
        <v>2461</v>
      </c>
      <c r="L108" s="117" t="s">
        <v>2462</v>
      </c>
      <c r="M108" s="117" t="s">
        <v>2852</v>
      </c>
      <c r="N108" s="118" t="s">
        <v>2853</v>
      </c>
      <c r="O108" s="54"/>
      <c r="P108" s="55" t="s">
        <v>2854</v>
      </c>
      <c r="Q108" s="48"/>
      <c r="R108"/>
    </row>
    <row r="109" spans="1:18" ht="12.75">
      <c r="A109" s="56" t="s">
        <v>356</v>
      </c>
      <c r="B109" s="61"/>
      <c r="C109" s="62" t="s">
        <v>378</v>
      </c>
      <c r="D109" s="119" t="s">
        <v>3390</v>
      </c>
      <c r="E109" s="120" t="s">
        <v>3391</v>
      </c>
      <c r="F109" s="120" t="s">
        <v>1478</v>
      </c>
      <c r="G109" s="120" t="s">
        <v>2176</v>
      </c>
      <c r="H109" s="120" t="s">
        <v>3372</v>
      </c>
      <c r="I109" s="120" t="s">
        <v>1973</v>
      </c>
      <c r="J109" s="120" t="s">
        <v>3370</v>
      </c>
      <c r="K109" s="120" t="s">
        <v>2229</v>
      </c>
      <c r="L109" s="120" t="s">
        <v>2452</v>
      </c>
      <c r="M109" s="120" t="s">
        <v>3442</v>
      </c>
      <c r="N109" s="121" t="s">
        <v>2855</v>
      </c>
      <c r="O109" s="63"/>
      <c r="P109" s="64" t="s">
        <v>2856</v>
      </c>
      <c r="Q109" s="48"/>
      <c r="R109"/>
    </row>
    <row r="110" spans="1:18" ht="12.75">
      <c r="A110" s="59" t="s">
        <v>2857</v>
      </c>
      <c r="B110" s="65">
        <v>94</v>
      </c>
      <c r="C110" s="60" t="s">
        <v>770</v>
      </c>
      <c r="D110" s="116" t="s">
        <v>1059</v>
      </c>
      <c r="E110" s="117" t="s">
        <v>1060</v>
      </c>
      <c r="F110" s="117" t="s">
        <v>1583</v>
      </c>
      <c r="G110" s="117" t="s">
        <v>1986</v>
      </c>
      <c r="H110" s="117" t="s">
        <v>1987</v>
      </c>
      <c r="I110" s="117" t="s">
        <v>1988</v>
      </c>
      <c r="J110" s="117" t="s">
        <v>2463</v>
      </c>
      <c r="K110" s="117" t="s">
        <v>1996</v>
      </c>
      <c r="L110" s="117" t="s">
        <v>2464</v>
      </c>
      <c r="M110" s="117" t="s">
        <v>2858</v>
      </c>
      <c r="N110" s="118" t="s">
        <v>2859</v>
      </c>
      <c r="O110" s="54"/>
      <c r="P110" s="55" t="s">
        <v>2860</v>
      </c>
      <c r="Q110" s="48"/>
      <c r="R110"/>
    </row>
    <row r="111" spans="1:18" ht="12.75">
      <c r="A111" s="56" t="s">
        <v>309</v>
      </c>
      <c r="B111" s="61"/>
      <c r="C111" s="62" t="s">
        <v>391</v>
      </c>
      <c r="D111" s="119" t="s">
        <v>3398</v>
      </c>
      <c r="E111" s="120" t="s">
        <v>3399</v>
      </c>
      <c r="F111" s="120" t="s">
        <v>3400</v>
      </c>
      <c r="G111" s="120" t="s">
        <v>2182</v>
      </c>
      <c r="H111" s="120" t="s">
        <v>3388</v>
      </c>
      <c r="I111" s="120" t="s">
        <v>1989</v>
      </c>
      <c r="J111" s="120" t="s">
        <v>2479</v>
      </c>
      <c r="K111" s="120" t="s">
        <v>1953</v>
      </c>
      <c r="L111" s="120" t="s">
        <v>1356</v>
      </c>
      <c r="M111" s="120" t="s">
        <v>2960</v>
      </c>
      <c r="N111" s="121" t="s">
        <v>991</v>
      </c>
      <c r="O111" s="63"/>
      <c r="P111" s="64" t="s">
        <v>2861</v>
      </c>
      <c r="Q111" s="48"/>
      <c r="R111"/>
    </row>
    <row r="112" spans="1:18" ht="12.75">
      <c r="A112" s="59" t="s">
        <v>2862</v>
      </c>
      <c r="B112" s="65">
        <v>26</v>
      </c>
      <c r="C112" s="60" t="s">
        <v>702</v>
      </c>
      <c r="D112" s="116" t="s">
        <v>832</v>
      </c>
      <c r="E112" s="117" t="s">
        <v>833</v>
      </c>
      <c r="F112" s="117" t="s">
        <v>1245</v>
      </c>
      <c r="G112" s="117" t="s">
        <v>983</v>
      </c>
      <c r="H112" s="117" t="s">
        <v>1752</v>
      </c>
      <c r="I112" s="117" t="s">
        <v>1753</v>
      </c>
      <c r="J112" s="117" t="s">
        <v>2337</v>
      </c>
      <c r="K112" s="117" t="s">
        <v>2338</v>
      </c>
      <c r="L112" s="117" t="s">
        <v>2339</v>
      </c>
      <c r="M112" s="117" t="s">
        <v>2695</v>
      </c>
      <c r="N112" s="118" t="s">
        <v>2696</v>
      </c>
      <c r="O112" s="54"/>
      <c r="P112" s="55" t="s">
        <v>2697</v>
      </c>
      <c r="Q112" s="48"/>
      <c r="R112"/>
    </row>
    <row r="113" spans="1:18" ht="12.75">
      <c r="A113" s="56" t="s">
        <v>356</v>
      </c>
      <c r="B113" s="61"/>
      <c r="C113" s="62" t="s">
        <v>378</v>
      </c>
      <c r="D113" s="119" t="s">
        <v>866</v>
      </c>
      <c r="E113" s="120" t="s">
        <v>1082</v>
      </c>
      <c r="F113" s="120" t="s">
        <v>866</v>
      </c>
      <c r="G113" s="120" t="s">
        <v>926</v>
      </c>
      <c r="H113" s="120" t="s">
        <v>1829</v>
      </c>
      <c r="I113" s="120" t="s">
        <v>1865</v>
      </c>
      <c r="J113" s="120" t="s">
        <v>1808</v>
      </c>
      <c r="K113" s="120" t="s">
        <v>969</v>
      </c>
      <c r="L113" s="120" t="s">
        <v>1798</v>
      </c>
      <c r="M113" s="120" t="s">
        <v>926</v>
      </c>
      <c r="N113" s="121" t="s">
        <v>1119</v>
      </c>
      <c r="O113" s="63"/>
      <c r="P113" s="64" t="s">
        <v>2698</v>
      </c>
      <c r="Q113" s="48"/>
      <c r="R113"/>
    </row>
    <row r="114" spans="1:18" ht="12.75">
      <c r="A114" s="59" t="s">
        <v>2863</v>
      </c>
      <c r="B114" s="65">
        <v>116</v>
      </c>
      <c r="C114" s="60" t="s">
        <v>792</v>
      </c>
      <c r="D114" s="116" t="s">
        <v>1136</v>
      </c>
      <c r="E114" s="117" t="s">
        <v>1137</v>
      </c>
      <c r="F114" s="117" t="s">
        <v>1375</v>
      </c>
      <c r="G114" s="117" t="s">
        <v>1994</v>
      </c>
      <c r="H114" s="117" t="s">
        <v>1995</v>
      </c>
      <c r="I114" s="117" t="s">
        <v>1996</v>
      </c>
      <c r="J114" s="117" t="s">
        <v>2476</v>
      </c>
      <c r="K114" s="117" t="s">
        <v>2477</v>
      </c>
      <c r="L114" s="117" t="s">
        <v>2478</v>
      </c>
      <c r="M114" s="117" t="s">
        <v>2864</v>
      </c>
      <c r="N114" s="118" t="s">
        <v>2865</v>
      </c>
      <c r="O114" s="54"/>
      <c r="P114" s="55" t="s">
        <v>2866</v>
      </c>
      <c r="Q114" s="48"/>
      <c r="R114"/>
    </row>
    <row r="115" spans="1:18" ht="12.75">
      <c r="A115" s="56" t="s">
        <v>309</v>
      </c>
      <c r="B115" s="61"/>
      <c r="C115" s="62" t="s">
        <v>189</v>
      </c>
      <c r="D115" s="119" t="s">
        <v>1654</v>
      </c>
      <c r="E115" s="120" t="s">
        <v>3405</v>
      </c>
      <c r="F115" s="120" t="s">
        <v>3406</v>
      </c>
      <c r="G115" s="120" t="s">
        <v>2185</v>
      </c>
      <c r="H115" s="120" t="s">
        <v>2178</v>
      </c>
      <c r="I115" s="120" t="s">
        <v>1997</v>
      </c>
      <c r="J115" s="120" t="s">
        <v>2528</v>
      </c>
      <c r="K115" s="120" t="s">
        <v>2529</v>
      </c>
      <c r="L115" s="120" t="s">
        <v>2479</v>
      </c>
      <c r="M115" s="120" t="s">
        <v>2471</v>
      </c>
      <c r="N115" s="121" t="s">
        <v>2423</v>
      </c>
      <c r="O115" s="63"/>
      <c r="P115" s="64" t="s">
        <v>2867</v>
      </c>
      <c r="Q115" s="48"/>
      <c r="R115"/>
    </row>
    <row r="116" spans="1:18" ht="12.75">
      <c r="A116" s="59" t="s">
        <v>1383</v>
      </c>
      <c r="B116" s="65">
        <v>95</v>
      </c>
      <c r="C116" s="60" t="s">
        <v>771</v>
      </c>
      <c r="D116" s="116" t="s">
        <v>1069</v>
      </c>
      <c r="E116" s="117" t="s">
        <v>1070</v>
      </c>
      <c r="F116" s="117" t="s">
        <v>1601</v>
      </c>
      <c r="G116" s="117" t="s">
        <v>1998</v>
      </c>
      <c r="H116" s="117" t="s">
        <v>1999</v>
      </c>
      <c r="I116" s="117" t="s">
        <v>1125</v>
      </c>
      <c r="J116" s="117" t="s">
        <v>2472</v>
      </c>
      <c r="K116" s="117" t="s">
        <v>2473</v>
      </c>
      <c r="L116" s="117" t="s">
        <v>2474</v>
      </c>
      <c r="M116" s="117" t="s">
        <v>2868</v>
      </c>
      <c r="N116" s="118" t="s">
        <v>2869</v>
      </c>
      <c r="O116" s="54"/>
      <c r="P116" s="55" t="s">
        <v>2870</v>
      </c>
      <c r="Q116" s="48"/>
      <c r="R116"/>
    </row>
    <row r="117" spans="1:18" ht="12.75">
      <c r="A117" s="56" t="s">
        <v>357</v>
      </c>
      <c r="B117" s="61"/>
      <c r="C117" s="62" t="s">
        <v>384</v>
      </c>
      <c r="D117" s="119" t="s">
        <v>1472</v>
      </c>
      <c r="E117" s="120" t="s">
        <v>1141</v>
      </c>
      <c r="F117" s="120" t="s">
        <v>1603</v>
      </c>
      <c r="G117" s="120" t="s">
        <v>1396</v>
      </c>
      <c r="H117" s="120" t="s">
        <v>1603</v>
      </c>
      <c r="I117" s="120" t="s">
        <v>2000</v>
      </c>
      <c r="J117" s="120" t="s">
        <v>2526</v>
      </c>
      <c r="K117" s="120" t="s">
        <v>2527</v>
      </c>
      <c r="L117" s="120" t="s">
        <v>2475</v>
      </c>
      <c r="M117" s="120" t="s">
        <v>2961</v>
      </c>
      <c r="N117" s="121" t="s">
        <v>2164</v>
      </c>
      <c r="O117" s="63"/>
      <c r="P117" s="64" t="s">
        <v>2871</v>
      </c>
      <c r="Q117" s="48"/>
      <c r="R117"/>
    </row>
    <row r="118" spans="1:18" ht="12.75">
      <c r="A118" s="59" t="s">
        <v>2872</v>
      </c>
      <c r="B118" s="65">
        <v>51</v>
      </c>
      <c r="C118" s="60" t="s">
        <v>727</v>
      </c>
      <c r="D118" s="116" t="s">
        <v>916</v>
      </c>
      <c r="E118" s="117" t="s">
        <v>917</v>
      </c>
      <c r="F118" s="117" t="s">
        <v>1371</v>
      </c>
      <c r="G118" s="117" t="s">
        <v>2064</v>
      </c>
      <c r="H118" s="117" t="s">
        <v>2065</v>
      </c>
      <c r="I118" s="117" t="s">
        <v>2066</v>
      </c>
      <c r="J118" s="117" t="s">
        <v>2494</v>
      </c>
      <c r="K118" s="117" t="s">
        <v>2495</v>
      </c>
      <c r="L118" s="117" t="s">
        <v>2496</v>
      </c>
      <c r="M118" s="117" t="s">
        <v>2815</v>
      </c>
      <c r="N118" s="118" t="s">
        <v>2816</v>
      </c>
      <c r="O118" s="54" t="s">
        <v>1862</v>
      </c>
      <c r="P118" s="55" t="s">
        <v>2817</v>
      </c>
      <c r="Q118" s="48"/>
      <c r="R118"/>
    </row>
    <row r="119" spans="1:18" ht="12.75">
      <c r="A119" s="56" t="s">
        <v>355</v>
      </c>
      <c r="B119" s="61"/>
      <c r="C119" s="62" t="s">
        <v>3497</v>
      </c>
      <c r="D119" s="119" t="s">
        <v>3380</v>
      </c>
      <c r="E119" s="120" t="s">
        <v>3381</v>
      </c>
      <c r="F119" s="120" t="s">
        <v>1106</v>
      </c>
      <c r="G119" s="120" t="s">
        <v>2203</v>
      </c>
      <c r="H119" s="120" t="s">
        <v>2204</v>
      </c>
      <c r="I119" s="120" t="s">
        <v>2067</v>
      </c>
      <c r="J119" s="120" t="s">
        <v>3432</v>
      </c>
      <c r="K119" s="120" t="s">
        <v>1866</v>
      </c>
      <c r="L119" s="120" t="s">
        <v>2497</v>
      </c>
      <c r="M119" s="120" t="s">
        <v>2157</v>
      </c>
      <c r="N119" s="121" t="s">
        <v>1510</v>
      </c>
      <c r="O119" s="63"/>
      <c r="P119" s="64" t="s">
        <v>2818</v>
      </c>
      <c r="Q119" s="48"/>
      <c r="R119"/>
    </row>
    <row r="120" spans="1:18" ht="12.75">
      <c r="A120" s="59" t="s">
        <v>2873</v>
      </c>
      <c r="B120" s="65">
        <v>120</v>
      </c>
      <c r="C120" s="60" t="s">
        <v>796</v>
      </c>
      <c r="D120" s="116" t="s">
        <v>1150</v>
      </c>
      <c r="E120" s="117" t="s">
        <v>1151</v>
      </c>
      <c r="F120" s="117" t="s">
        <v>1402</v>
      </c>
      <c r="G120" s="117" t="s">
        <v>2009</v>
      </c>
      <c r="H120" s="117" t="s">
        <v>2010</v>
      </c>
      <c r="I120" s="117" t="s">
        <v>2011</v>
      </c>
      <c r="J120" s="117" t="s">
        <v>2530</v>
      </c>
      <c r="K120" s="117" t="s">
        <v>2531</v>
      </c>
      <c r="L120" s="117" t="s">
        <v>2532</v>
      </c>
      <c r="M120" s="117" t="s">
        <v>2874</v>
      </c>
      <c r="N120" s="118" t="s">
        <v>2875</v>
      </c>
      <c r="O120" s="54"/>
      <c r="P120" s="55" t="s">
        <v>2876</v>
      </c>
      <c r="Q120" s="48"/>
      <c r="R120"/>
    </row>
    <row r="121" spans="1:18" ht="12.75">
      <c r="A121" s="56" t="s">
        <v>311</v>
      </c>
      <c r="B121" s="61"/>
      <c r="C121" s="62" t="s">
        <v>313</v>
      </c>
      <c r="D121" s="119" t="s">
        <v>1404</v>
      </c>
      <c r="E121" s="120" t="s">
        <v>1152</v>
      </c>
      <c r="F121" s="120" t="s">
        <v>1613</v>
      </c>
      <c r="G121" s="120" t="s">
        <v>2190</v>
      </c>
      <c r="H121" s="120" t="s">
        <v>2191</v>
      </c>
      <c r="I121" s="120" t="s">
        <v>2012</v>
      </c>
      <c r="J121" s="120" t="s">
        <v>2533</v>
      </c>
      <c r="K121" s="120" t="s">
        <v>2534</v>
      </c>
      <c r="L121" s="120" t="s">
        <v>1969</v>
      </c>
      <c r="M121" s="120" t="s">
        <v>2962</v>
      </c>
      <c r="N121" s="121" t="s">
        <v>2877</v>
      </c>
      <c r="O121" s="63"/>
      <c r="P121" s="64" t="s">
        <v>2878</v>
      </c>
      <c r="Q121" s="48"/>
      <c r="R121"/>
    </row>
    <row r="122" spans="1:18" ht="12.75">
      <c r="A122" s="59" t="s">
        <v>2879</v>
      </c>
      <c r="B122" s="65">
        <v>87</v>
      </c>
      <c r="C122" s="60" t="s">
        <v>763</v>
      </c>
      <c r="D122" s="116" t="s">
        <v>1046</v>
      </c>
      <c r="E122" s="117" t="s">
        <v>1047</v>
      </c>
      <c r="F122" s="117" t="s">
        <v>1560</v>
      </c>
      <c r="G122" s="117" t="s">
        <v>2036</v>
      </c>
      <c r="H122" s="117" t="s">
        <v>2037</v>
      </c>
      <c r="I122" s="117" t="s">
        <v>1001</v>
      </c>
      <c r="J122" s="117" t="s">
        <v>2480</v>
      </c>
      <c r="K122" s="117" t="s">
        <v>2481</v>
      </c>
      <c r="L122" s="117" t="s">
        <v>2482</v>
      </c>
      <c r="M122" s="117" t="s">
        <v>2880</v>
      </c>
      <c r="N122" s="118" t="s">
        <v>2881</v>
      </c>
      <c r="O122" s="54"/>
      <c r="P122" s="55" t="s">
        <v>2882</v>
      </c>
      <c r="Q122" s="48"/>
      <c r="R122"/>
    </row>
    <row r="123" spans="1:18" ht="12.75">
      <c r="A123" s="56" t="s">
        <v>309</v>
      </c>
      <c r="B123" s="61"/>
      <c r="C123" s="62" t="s">
        <v>101</v>
      </c>
      <c r="D123" s="119" t="s">
        <v>3393</v>
      </c>
      <c r="E123" s="120" t="s">
        <v>1048</v>
      </c>
      <c r="F123" s="120" t="s">
        <v>1061</v>
      </c>
      <c r="G123" s="120" t="s">
        <v>1120</v>
      </c>
      <c r="H123" s="120" t="s">
        <v>2199</v>
      </c>
      <c r="I123" s="120" t="s">
        <v>2038</v>
      </c>
      <c r="J123" s="120" t="s">
        <v>2425</v>
      </c>
      <c r="K123" s="120" t="s">
        <v>2113</v>
      </c>
      <c r="L123" s="120" t="s">
        <v>2038</v>
      </c>
      <c r="M123" s="120" t="s">
        <v>1944</v>
      </c>
      <c r="N123" s="121" t="s">
        <v>2486</v>
      </c>
      <c r="O123" s="63"/>
      <c r="P123" s="64" t="s">
        <v>2883</v>
      </c>
      <c r="Q123" s="48"/>
      <c r="R123"/>
    </row>
    <row r="124" spans="1:18" ht="12.75">
      <c r="A124" s="59" t="s">
        <v>2466</v>
      </c>
      <c r="B124" s="65">
        <v>61</v>
      </c>
      <c r="C124" s="60" t="s">
        <v>737</v>
      </c>
      <c r="D124" s="116" t="s">
        <v>955</v>
      </c>
      <c r="E124" s="117" t="s">
        <v>956</v>
      </c>
      <c r="F124" s="117" t="s">
        <v>1388</v>
      </c>
      <c r="G124" s="117" t="s">
        <v>1990</v>
      </c>
      <c r="H124" s="117" t="s">
        <v>1991</v>
      </c>
      <c r="I124" s="117" t="s">
        <v>1992</v>
      </c>
      <c r="J124" s="117" t="s">
        <v>2467</v>
      </c>
      <c r="K124" s="117" t="s">
        <v>2468</v>
      </c>
      <c r="L124" s="117" t="s">
        <v>2469</v>
      </c>
      <c r="M124" s="117" t="s">
        <v>2884</v>
      </c>
      <c r="N124" s="118" t="s">
        <v>2885</v>
      </c>
      <c r="O124" s="54"/>
      <c r="P124" s="55" t="s">
        <v>2886</v>
      </c>
      <c r="Q124" s="48"/>
      <c r="R124"/>
    </row>
    <row r="125" spans="1:18" ht="12.75">
      <c r="A125" s="56" t="s">
        <v>364</v>
      </c>
      <c r="B125" s="61"/>
      <c r="C125" s="62" t="s">
        <v>16</v>
      </c>
      <c r="D125" s="119" t="s">
        <v>1390</v>
      </c>
      <c r="E125" s="120" t="s">
        <v>1135</v>
      </c>
      <c r="F125" s="120" t="s">
        <v>1055</v>
      </c>
      <c r="G125" s="120" t="s">
        <v>2183</v>
      </c>
      <c r="H125" s="120" t="s">
        <v>2184</v>
      </c>
      <c r="I125" s="120" t="s">
        <v>1993</v>
      </c>
      <c r="J125" s="120" t="s">
        <v>2491</v>
      </c>
      <c r="K125" s="120" t="s">
        <v>2525</v>
      </c>
      <c r="L125" s="120" t="s">
        <v>2465</v>
      </c>
      <c r="M125" s="120" t="s">
        <v>2525</v>
      </c>
      <c r="N125" s="121" t="s">
        <v>1997</v>
      </c>
      <c r="O125" s="63"/>
      <c r="P125" s="64" t="s">
        <v>2887</v>
      </c>
      <c r="Q125" s="48"/>
      <c r="R125"/>
    </row>
    <row r="126" spans="1:18" ht="12.75">
      <c r="A126" s="59" t="s">
        <v>2888</v>
      </c>
      <c r="B126" s="65">
        <v>121</v>
      </c>
      <c r="C126" s="60" t="s">
        <v>797</v>
      </c>
      <c r="D126" s="116" t="s">
        <v>1147</v>
      </c>
      <c r="E126" s="117" t="s">
        <v>1148</v>
      </c>
      <c r="F126" s="117" t="s">
        <v>1406</v>
      </c>
      <c r="G126" s="117" t="s">
        <v>2005</v>
      </c>
      <c r="H126" s="117" t="s">
        <v>2006</v>
      </c>
      <c r="I126" s="117" t="s">
        <v>2007</v>
      </c>
      <c r="J126" s="117" t="s">
        <v>2541</v>
      </c>
      <c r="K126" s="117" t="s">
        <v>2542</v>
      </c>
      <c r="L126" s="117" t="s">
        <v>2543</v>
      </c>
      <c r="M126" s="117" t="s">
        <v>2115</v>
      </c>
      <c r="N126" s="118" t="s">
        <v>2889</v>
      </c>
      <c r="O126" s="54"/>
      <c r="P126" s="55" t="s">
        <v>2890</v>
      </c>
      <c r="Q126" s="48"/>
      <c r="R126"/>
    </row>
    <row r="127" spans="1:18" ht="12.75">
      <c r="A127" s="56" t="s">
        <v>311</v>
      </c>
      <c r="B127" s="61"/>
      <c r="C127" s="62" t="s">
        <v>313</v>
      </c>
      <c r="D127" s="119" t="s">
        <v>1408</v>
      </c>
      <c r="E127" s="120" t="s">
        <v>1149</v>
      </c>
      <c r="F127" s="120" t="s">
        <v>1615</v>
      </c>
      <c r="G127" s="120" t="s">
        <v>2188</v>
      </c>
      <c r="H127" s="120" t="s">
        <v>2189</v>
      </c>
      <c r="I127" s="120" t="s">
        <v>2008</v>
      </c>
      <c r="J127" s="120" t="s">
        <v>2544</v>
      </c>
      <c r="K127" s="120" t="s">
        <v>1194</v>
      </c>
      <c r="L127" s="120" t="s">
        <v>2545</v>
      </c>
      <c r="M127" s="120" t="s">
        <v>2963</v>
      </c>
      <c r="N127" s="121" t="s">
        <v>2891</v>
      </c>
      <c r="O127" s="63"/>
      <c r="P127" s="64" t="s">
        <v>2892</v>
      </c>
      <c r="Q127" s="48"/>
      <c r="R127"/>
    </row>
    <row r="128" spans="1:18" ht="12.75">
      <c r="A128" s="59" t="s">
        <v>2893</v>
      </c>
      <c r="B128" s="65">
        <v>83</v>
      </c>
      <c r="C128" s="60" t="s">
        <v>759</v>
      </c>
      <c r="D128" s="116" t="s">
        <v>1056</v>
      </c>
      <c r="E128" s="117" t="s">
        <v>1057</v>
      </c>
      <c r="F128" s="117" t="s">
        <v>1093</v>
      </c>
      <c r="G128" s="117" t="s">
        <v>2061</v>
      </c>
      <c r="H128" s="117" t="s">
        <v>2062</v>
      </c>
      <c r="I128" s="117" t="s">
        <v>1092</v>
      </c>
      <c r="J128" s="117" t="s">
        <v>2498</v>
      </c>
      <c r="K128" s="117" t="s">
        <v>854</v>
      </c>
      <c r="L128" s="117" t="s">
        <v>2499</v>
      </c>
      <c r="M128" s="117" t="s">
        <v>2894</v>
      </c>
      <c r="N128" s="118" t="s">
        <v>2895</v>
      </c>
      <c r="O128" s="54"/>
      <c r="P128" s="55" t="s">
        <v>2896</v>
      </c>
      <c r="Q128" s="48"/>
      <c r="R128"/>
    </row>
    <row r="129" spans="1:18" ht="12.75">
      <c r="A129" s="56" t="s">
        <v>364</v>
      </c>
      <c r="B129" s="61"/>
      <c r="C129" s="62" t="s">
        <v>87</v>
      </c>
      <c r="D129" s="119" t="s">
        <v>1451</v>
      </c>
      <c r="E129" s="120" t="s">
        <v>1134</v>
      </c>
      <c r="F129" s="120" t="s">
        <v>1649</v>
      </c>
      <c r="G129" s="120" t="s">
        <v>1390</v>
      </c>
      <c r="H129" s="120" t="s">
        <v>2016</v>
      </c>
      <c r="I129" s="120" t="s">
        <v>2063</v>
      </c>
      <c r="J129" s="120" t="s">
        <v>2465</v>
      </c>
      <c r="K129" s="120" t="s">
        <v>1945</v>
      </c>
      <c r="L129" s="120" t="s">
        <v>2501</v>
      </c>
      <c r="M129" s="120" t="s">
        <v>1332</v>
      </c>
      <c r="N129" s="121" t="s">
        <v>1452</v>
      </c>
      <c r="O129" s="63" t="s">
        <v>1096</v>
      </c>
      <c r="P129" s="64" t="s">
        <v>2897</v>
      </c>
      <c r="Q129" s="48"/>
      <c r="R129"/>
    </row>
    <row r="130" spans="1:18" ht="12.75">
      <c r="A130" s="59" t="s">
        <v>2898</v>
      </c>
      <c r="B130" s="65">
        <v>101</v>
      </c>
      <c r="C130" s="60" t="s">
        <v>777</v>
      </c>
      <c r="D130" s="116" t="s">
        <v>1074</v>
      </c>
      <c r="E130" s="117" t="s">
        <v>1075</v>
      </c>
      <c r="F130" s="117" t="s">
        <v>1621</v>
      </c>
      <c r="G130" s="117" t="s">
        <v>2027</v>
      </c>
      <c r="H130" s="117" t="s">
        <v>2028</v>
      </c>
      <c r="I130" s="117" t="s">
        <v>2029</v>
      </c>
      <c r="J130" s="117" t="s">
        <v>2492</v>
      </c>
      <c r="K130" s="117" t="s">
        <v>1996</v>
      </c>
      <c r="L130" s="117" t="s">
        <v>2493</v>
      </c>
      <c r="M130" s="117" t="s">
        <v>2001</v>
      </c>
      <c r="N130" s="118" t="s">
        <v>2899</v>
      </c>
      <c r="O130" s="54"/>
      <c r="P130" s="55" t="s">
        <v>2900</v>
      </c>
      <c r="Q130" s="48"/>
      <c r="R130"/>
    </row>
    <row r="131" spans="1:18" ht="12.75">
      <c r="A131" s="56" t="s">
        <v>357</v>
      </c>
      <c r="B131" s="61"/>
      <c r="C131" s="62" t="s">
        <v>384</v>
      </c>
      <c r="D131" s="119" t="s">
        <v>1475</v>
      </c>
      <c r="E131" s="120" t="s">
        <v>1165</v>
      </c>
      <c r="F131" s="120" t="s">
        <v>1076</v>
      </c>
      <c r="G131" s="120" t="s">
        <v>2196</v>
      </c>
      <c r="H131" s="120" t="s">
        <v>2197</v>
      </c>
      <c r="I131" s="120" t="s">
        <v>2030</v>
      </c>
      <c r="J131" s="120" t="s">
        <v>2547</v>
      </c>
      <c r="K131" s="120" t="s">
        <v>2548</v>
      </c>
      <c r="L131" s="120" t="s">
        <v>2549</v>
      </c>
      <c r="M131" s="120" t="s">
        <v>2964</v>
      </c>
      <c r="N131" s="121" t="s">
        <v>2901</v>
      </c>
      <c r="O131" s="63"/>
      <c r="P131" s="64" t="s">
        <v>2902</v>
      </c>
      <c r="Q131" s="48"/>
      <c r="R131"/>
    </row>
    <row r="132" spans="1:18" ht="12.75">
      <c r="A132" s="59" t="s">
        <v>1539</v>
      </c>
      <c r="B132" s="65">
        <v>93</v>
      </c>
      <c r="C132" s="60" t="s">
        <v>769</v>
      </c>
      <c r="D132" s="116" t="s">
        <v>1065</v>
      </c>
      <c r="E132" s="117" t="s">
        <v>1066</v>
      </c>
      <c r="F132" s="117" t="s">
        <v>3163</v>
      </c>
      <c r="G132" s="117" t="s">
        <v>1148</v>
      </c>
      <c r="H132" s="117" t="s">
        <v>2042</v>
      </c>
      <c r="I132" s="117" t="s">
        <v>2043</v>
      </c>
      <c r="J132" s="117" t="s">
        <v>2483</v>
      </c>
      <c r="K132" s="117" t="s">
        <v>2484</v>
      </c>
      <c r="L132" s="117" t="s">
        <v>2485</v>
      </c>
      <c r="M132" s="117" t="s">
        <v>2903</v>
      </c>
      <c r="N132" s="118" t="s">
        <v>2904</v>
      </c>
      <c r="O132" s="54"/>
      <c r="P132" s="55" t="s">
        <v>2905</v>
      </c>
      <c r="Q132" s="48"/>
      <c r="R132"/>
    </row>
    <row r="133" spans="1:18" ht="12.75">
      <c r="A133" s="56" t="s">
        <v>309</v>
      </c>
      <c r="B133" s="61"/>
      <c r="C133" s="62" t="s">
        <v>33</v>
      </c>
      <c r="D133" s="119" t="s">
        <v>3425</v>
      </c>
      <c r="E133" s="120" t="s">
        <v>3426</v>
      </c>
      <c r="F133" s="120" t="s">
        <v>1447</v>
      </c>
      <c r="G133" s="120" t="s">
        <v>1980</v>
      </c>
      <c r="H133" s="120" t="s">
        <v>2113</v>
      </c>
      <c r="I133" s="120" t="s">
        <v>2044</v>
      </c>
      <c r="J133" s="120" t="s">
        <v>2500</v>
      </c>
      <c r="K133" s="120" t="s">
        <v>1997</v>
      </c>
      <c r="L133" s="120" t="s">
        <v>2487</v>
      </c>
      <c r="M133" s="120" t="s">
        <v>2965</v>
      </c>
      <c r="N133" s="121" t="s">
        <v>1953</v>
      </c>
      <c r="O133" s="63"/>
      <c r="P133" s="64" t="s">
        <v>2906</v>
      </c>
      <c r="Q133" s="48"/>
      <c r="R133"/>
    </row>
    <row r="134" spans="1:18" ht="12.75">
      <c r="A134" s="59" t="s">
        <v>2907</v>
      </c>
      <c r="B134" s="65">
        <v>111</v>
      </c>
      <c r="C134" s="60" t="s">
        <v>787</v>
      </c>
      <c r="D134" s="116" t="s">
        <v>1166</v>
      </c>
      <c r="E134" s="117" t="s">
        <v>1167</v>
      </c>
      <c r="F134" s="117" t="s">
        <v>3157</v>
      </c>
      <c r="G134" s="117" t="s">
        <v>2072</v>
      </c>
      <c r="H134" s="117" t="s">
        <v>2073</v>
      </c>
      <c r="I134" s="117" t="s">
        <v>2074</v>
      </c>
      <c r="J134" s="117" t="s">
        <v>2502</v>
      </c>
      <c r="K134" s="117" t="s">
        <v>2503</v>
      </c>
      <c r="L134" s="117" t="s">
        <v>2504</v>
      </c>
      <c r="M134" s="117" t="s">
        <v>2908</v>
      </c>
      <c r="N134" s="118" t="s">
        <v>2869</v>
      </c>
      <c r="O134" s="54"/>
      <c r="P134" s="55" t="s">
        <v>2909</v>
      </c>
      <c r="Q134" s="48"/>
      <c r="R134"/>
    </row>
    <row r="135" spans="1:18" ht="12.75">
      <c r="A135" s="56" t="s">
        <v>364</v>
      </c>
      <c r="B135" s="61"/>
      <c r="C135" s="62" t="s">
        <v>173</v>
      </c>
      <c r="D135" s="119" t="s">
        <v>1476</v>
      </c>
      <c r="E135" s="120" t="s">
        <v>1168</v>
      </c>
      <c r="F135" s="120" t="s">
        <v>3159</v>
      </c>
      <c r="G135" s="120" t="s">
        <v>1451</v>
      </c>
      <c r="H135" s="120" t="s">
        <v>1469</v>
      </c>
      <c r="I135" s="120" t="s">
        <v>3381</v>
      </c>
      <c r="J135" s="120" t="s">
        <v>2470</v>
      </c>
      <c r="K135" s="120" t="s">
        <v>2470</v>
      </c>
      <c r="L135" s="120" t="s">
        <v>1091</v>
      </c>
      <c r="M135" s="120" t="s">
        <v>2501</v>
      </c>
      <c r="N135" s="121" t="s">
        <v>2910</v>
      </c>
      <c r="O135" s="63"/>
      <c r="P135" s="64" t="s">
        <v>2911</v>
      </c>
      <c r="Q135" s="48"/>
      <c r="R135"/>
    </row>
    <row r="136" spans="1:18" ht="12.75">
      <c r="A136" s="59" t="s">
        <v>2540</v>
      </c>
      <c r="B136" s="65">
        <v>127</v>
      </c>
      <c r="C136" s="60" t="s">
        <v>803</v>
      </c>
      <c r="D136" s="116" t="s">
        <v>1175</v>
      </c>
      <c r="E136" s="117" t="s">
        <v>1176</v>
      </c>
      <c r="F136" s="117" t="s">
        <v>1429</v>
      </c>
      <c r="G136" s="117" t="s">
        <v>2057</v>
      </c>
      <c r="H136" s="117" t="s">
        <v>2058</v>
      </c>
      <c r="I136" s="117" t="s">
        <v>2059</v>
      </c>
      <c r="J136" s="117" t="s">
        <v>2562</v>
      </c>
      <c r="K136" s="117" t="s">
        <v>2563</v>
      </c>
      <c r="L136" s="117" t="s">
        <v>2564</v>
      </c>
      <c r="M136" s="117" t="s">
        <v>2912</v>
      </c>
      <c r="N136" s="118" t="s">
        <v>2913</v>
      </c>
      <c r="O136" s="54"/>
      <c r="P136" s="55" t="s">
        <v>2914</v>
      </c>
      <c r="Q136" s="48"/>
      <c r="R136"/>
    </row>
    <row r="137" spans="1:18" ht="12.75">
      <c r="A137" s="56" t="s">
        <v>311</v>
      </c>
      <c r="B137" s="61"/>
      <c r="C137" s="62" t="s">
        <v>313</v>
      </c>
      <c r="D137" s="119" t="s">
        <v>1431</v>
      </c>
      <c r="E137" s="120" t="s">
        <v>1177</v>
      </c>
      <c r="F137" s="120" t="s">
        <v>1637</v>
      </c>
      <c r="G137" s="120" t="s">
        <v>1640</v>
      </c>
      <c r="H137" s="120" t="s">
        <v>2185</v>
      </c>
      <c r="I137" s="120" t="s">
        <v>2060</v>
      </c>
      <c r="J137" s="120" t="s">
        <v>2565</v>
      </c>
      <c r="K137" s="120" t="s">
        <v>2566</v>
      </c>
      <c r="L137" s="120" t="s">
        <v>2567</v>
      </c>
      <c r="M137" s="120" t="s">
        <v>2966</v>
      </c>
      <c r="N137" s="121" t="s">
        <v>2915</v>
      </c>
      <c r="O137" s="63"/>
      <c r="P137" s="64" t="s">
        <v>2916</v>
      </c>
      <c r="Q137" s="48"/>
      <c r="R137"/>
    </row>
    <row r="138" spans="1:18" ht="12.75">
      <c r="A138" s="59" t="s">
        <v>2917</v>
      </c>
      <c r="B138" s="65">
        <v>133</v>
      </c>
      <c r="C138" s="60" t="s">
        <v>784</v>
      </c>
      <c r="D138" s="116" t="s">
        <v>1169</v>
      </c>
      <c r="E138" s="117" t="s">
        <v>1163</v>
      </c>
      <c r="F138" s="117" t="s">
        <v>1433</v>
      </c>
      <c r="G138" s="117" t="s">
        <v>2049</v>
      </c>
      <c r="H138" s="117" t="s">
        <v>2050</v>
      </c>
      <c r="I138" s="117" t="s">
        <v>2051</v>
      </c>
      <c r="J138" s="117" t="s">
        <v>2556</v>
      </c>
      <c r="K138" s="117" t="s">
        <v>2557</v>
      </c>
      <c r="L138" s="117" t="s">
        <v>2558</v>
      </c>
      <c r="M138" s="117" t="s">
        <v>2918</v>
      </c>
      <c r="N138" s="118" t="s">
        <v>2919</v>
      </c>
      <c r="O138" s="54"/>
      <c r="P138" s="55" t="s">
        <v>2920</v>
      </c>
      <c r="Q138" s="48"/>
      <c r="R138"/>
    </row>
    <row r="139" spans="1:18" ht="12.75">
      <c r="A139" s="56" t="s">
        <v>311</v>
      </c>
      <c r="B139" s="61"/>
      <c r="C139" s="62" t="s">
        <v>313</v>
      </c>
      <c r="D139" s="119" t="s">
        <v>1435</v>
      </c>
      <c r="E139" s="120" t="s">
        <v>1164</v>
      </c>
      <c r="F139" s="120" t="s">
        <v>1459</v>
      </c>
      <c r="G139" s="120" t="s">
        <v>2201</v>
      </c>
      <c r="H139" s="120" t="s">
        <v>2131</v>
      </c>
      <c r="I139" s="120" t="s">
        <v>2052</v>
      </c>
      <c r="J139" s="120" t="s">
        <v>2559</v>
      </c>
      <c r="K139" s="120" t="s">
        <v>2560</v>
      </c>
      <c r="L139" s="120" t="s">
        <v>2561</v>
      </c>
      <c r="M139" s="120" t="s">
        <v>2967</v>
      </c>
      <c r="N139" s="121" t="s">
        <v>2921</v>
      </c>
      <c r="O139" s="63"/>
      <c r="P139" s="64" t="s">
        <v>2922</v>
      </c>
      <c r="Q139" s="48"/>
      <c r="R139"/>
    </row>
    <row r="140" spans="1:18" ht="12.75">
      <c r="A140" s="59" t="s">
        <v>2923</v>
      </c>
      <c r="B140" s="65">
        <v>134</v>
      </c>
      <c r="C140" s="60" t="s">
        <v>743</v>
      </c>
      <c r="D140" s="116" t="s">
        <v>1159</v>
      </c>
      <c r="E140" s="117" t="s">
        <v>1160</v>
      </c>
      <c r="F140" s="117" t="s">
        <v>1421</v>
      </c>
      <c r="G140" s="117" t="s">
        <v>2039</v>
      </c>
      <c r="H140" s="117" t="s">
        <v>2040</v>
      </c>
      <c r="I140" s="117" t="s">
        <v>1192</v>
      </c>
      <c r="J140" s="117" t="s">
        <v>2550</v>
      </c>
      <c r="K140" s="117" t="s">
        <v>2551</v>
      </c>
      <c r="L140" s="117" t="s">
        <v>2552</v>
      </c>
      <c r="M140" s="117" t="s">
        <v>838</v>
      </c>
      <c r="N140" s="118" t="s">
        <v>2924</v>
      </c>
      <c r="O140" s="54"/>
      <c r="P140" s="55" t="s">
        <v>2925</v>
      </c>
      <c r="Q140" s="48"/>
      <c r="R140"/>
    </row>
    <row r="141" spans="1:18" ht="12.75">
      <c r="A141" s="56" t="s">
        <v>311</v>
      </c>
      <c r="B141" s="61"/>
      <c r="C141" s="62" t="s">
        <v>313</v>
      </c>
      <c r="D141" s="119" t="s">
        <v>1423</v>
      </c>
      <c r="E141" s="120" t="s">
        <v>1161</v>
      </c>
      <c r="F141" s="120" t="s">
        <v>1629</v>
      </c>
      <c r="G141" s="120" t="s">
        <v>1629</v>
      </c>
      <c r="H141" s="120" t="s">
        <v>2182</v>
      </c>
      <c r="I141" s="120" t="s">
        <v>2041</v>
      </c>
      <c r="J141" s="120" t="s">
        <v>2553</v>
      </c>
      <c r="K141" s="120" t="s">
        <v>2554</v>
      </c>
      <c r="L141" s="120" t="s">
        <v>2555</v>
      </c>
      <c r="M141" s="120" t="s">
        <v>1980</v>
      </c>
      <c r="N141" s="121" t="s">
        <v>2926</v>
      </c>
      <c r="O141" s="63"/>
      <c r="P141" s="64" t="s">
        <v>2927</v>
      </c>
      <c r="Q141" s="48"/>
      <c r="R141"/>
    </row>
    <row r="142" spans="1:18" ht="12.75">
      <c r="A142" s="59" t="s">
        <v>2928</v>
      </c>
      <c r="B142" s="65">
        <v>132</v>
      </c>
      <c r="C142" s="60" t="s">
        <v>724</v>
      </c>
      <c r="D142" s="116" t="s">
        <v>1184</v>
      </c>
      <c r="E142" s="117" t="s">
        <v>1185</v>
      </c>
      <c r="F142" s="117" t="s">
        <v>1445</v>
      </c>
      <c r="G142" s="117" t="s">
        <v>2075</v>
      </c>
      <c r="H142" s="117" t="s">
        <v>2076</v>
      </c>
      <c r="I142" s="117" t="s">
        <v>2077</v>
      </c>
      <c r="J142" s="117" t="s">
        <v>2568</v>
      </c>
      <c r="K142" s="117" t="s">
        <v>2569</v>
      </c>
      <c r="L142" s="117" t="s">
        <v>2570</v>
      </c>
      <c r="M142" s="117" t="s">
        <v>2929</v>
      </c>
      <c r="N142" s="118" t="s">
        <v>2930</v>
      </c>
      <c r="O142" s="54" t="s">
        <v>856</v>
      </c>
      <c r="P142" s="55" t="s">
        <v>2931</v>
      </c>
      <c r="Q142" s="48"/>
      <c r="R142"/>
    </row>
    <row r="143" spans="1:18" ht="12.75">
      <c r="A143" s="56" t="s">
        <v>311</v>
      </c>
      <c r="B143" s="61"/>
      <c r="C143" s="62" t="s">
        <v>200</v>
      </c>
      <c r="D143" s="119" t="s">
        <v>1447</v>
      </c>
      <c r="E143" s="120" t="s">
        <v>1186</v>
      </c>
      <c r="F143" s="120" t="s">
        <v>1644</v>
      </c>
      <c r="G143" s="120" t="s">
        <v>2207</v>
      </c>
      <c r="H143" s="120" t="s">
        <v>2208</v>
      </c>
      <c r="I143" s="120" t="s">
        <v>2078</v>
      </c>
      <c r="J143" s="120" t="s">
        <v>2571</v>
      </c>
      <c r="K143" s="120" t="s">
        <v>3425</v>
      </c>
      <c r="L143" s="120" t="s">
        <v>2572</v>
      </c>
      <c r="M143" s="120" t="s">
        <v>2968</v>
      </c>
      <c r="N143" s="121" t="s">
        <v>1048</v>
      </c>
      <c r="O143" s="63"/>
      <c r="P143" s="64" t="s">
        <v>2932</v>
      </c>
      <c r="Q143" s="48"/>
      <c r="R143"/>
    </row>
    <row r="144" spans="1:18" ht="12.75">
      <c r="A144" s="59" t="s">
        <v>3385</v>
      </c>
      <c r="B144" s="65">
        <v>136</v>
      </c>
      <c r="C144" s="60" t="s">
        <v>716</v>
      </c>
      <c r="D144" s="116" t="s">
        <v>1181</v>
      </c>
      <c r="E144" s="117" t="s">
        <v>1182</v>
      </c>
      <c r="F144" s="117" t="s">
        <v>1441</v>
      </c>
      <c r="G144" s="117" t="s">
        <v>2068</v>
      </c>
      <c r="H144" s="117" t="s">
        <v>2069</v>
      </c>
      <c r="I144" s="117" t="s">
        <v>2070</v>
      </c>
      <c r="J144" s="117" t="s">
        <v>2573</v>
      </c>
      <c r="K144" s="117" t="s">
        <v>2574</v>
      </c>
      <c r="L144" s="117" t="s">
        <v>2575</v>
      </c>
      <c r="M144" s="117" t="s">
        <v>2933</v>
      </c>
      <c r="N144" s="118" t="s">
        <v>2934</v>
      </c>
      <c r="O144" s="54"/>
      <c r="P144" s="55" t="s">
        <v>2935</v>
      </c>
      <c r="Q144" s="48"/>
      <c r="R144"/>
    </row>
    <row r="145" spans="1:18" ht="12.75">
      <c r="A145" s="56" t="s">
        <v>311</v>
      </c>
      <c r="B145" s="61"/>
      <c r="C145" s="62" t="s">
        <v>200</v>
      </c>
      <c r="D145" s="119" t="s">
        <v>1443</v>
      </c>
      <c r="E145" s="120" t="s">
        <v>1183</v>
      </c>
      <c r="F145" s="120" t="s">
        <v>1642</v>
      </c>
      <c r="G145" s="120" t="s">
        <v>2205</v>
      </c>
      <c r="H145" s="120" t="s">
        <v>2206</v>
      </c>
      <c r="I145" s="120" t="s">
        <v>2071</v>
      </c>
      <c r="J145" s="120" t="s">
        <v>2576</v>
      </c>
      <c r="K145" s="120" t="s">
        <v>3393</v>
      </c>
      <c r="L145" s="120" t="s">
        <v>2577</v>
      </c>
      <c r="M145" s="120" t="s">
        <v>2549</v>
      </c>
      <c r="N145" s="121" t="s">
        <v>3351</v>
      </c>
      <c r="O145" s="63"/>
      <c r="P145" s="64" t="s">
        <v>2936</v>
      </c>
      <c r="Q145" s="48"/>
      <c r="R145"/>
    </row>
    <row r="146" spans="1:18" ht="12.75">
      <c r="A146" s="59" t="s">
        <v>2937</v>
      </c>
      <c r="B146" s="65">
        <v>128</v>
      </c>
      <c r="C146" s="60" t="s">
        <v>804</v>
      </c>
      <c r="D146" s="116" t="s">
        <v>1178</v>
      </c>
      <c r="E146" s="117" t="s">
        <v>1179</v>
      </c>
      <c r="F146" s="117" t="s">
        <v>1437</v>
      </c>
      <c r="G146" s="117" t="s">
        <v>2045</v>
      </c>
      <c r="H146" s="117" t="s">
        <v>2046</v>
      </c>
      <c r="I146" s="117" t="s">
        <v>2047</v>
      </c>
      <c r="J146" s="117" t="s">
        <v>2578</v>
      </c>
      <c r="K146" s="117" t="s">
        <v>2579</v>
      </c>
      <c r="L146" s="117" t="s">
        <v>2580</v>
      </c>
      <c r="M146" s="117" t="s">
        <v>2938</v>
      </c>
      <c r="N146" s="118" t="s">
        <v>2939</v>
      </c>
      <c r="O146" s="54"/>
      <c r="P146" s="55" t="s">
        <v>2940</v>
      </c>
      <c r="Q146" s="48"/>
      <c r="R146"/>
    </row>
    <row r="147" spans="1:18" ht="12.75">
      <c r="A147" s="56" t="s">
        <v>311</v>
      </c>
      <c r="B147" s="61"/>
      <c r="C147" s="62" t="s">
        <v>313</v>
      </c>
      <c r="D147" s="119" t="s">
        <v>1439</v>
      </c>
      <c r="E147" s="120" t="s">
        <v>1180</v>
      </c>
      <c r="F147" s="120" t="s">
        <v>1640</v>
      </c>
      <c r="G147" s="120" t="s">
        <v>1635</v>
      </c>
      <c r="H147" s="120" t="s">
        <v>2200</v>
      </c>
      <c r="I147" s="120" t="s">
        <v>2048</v>
      </c>
      <c r="J147" s="120" t="s">
        <v>2581</v>
      </c>
      <c r="K147" s="120" t="s">
        <v>2582</v>
      </c>
      <c r="L147" s="120" t="s">
        <v>2583</v>
      </c>
      <c r="M147" s="120" t="s">
        <v>2969</v>
      </c>
      <c r="N147" s="121" t="s">
        <v>2941</v>
      </c>
      <c r="O147" s="63"/>
      <c r="P147" s="64" t="s">
        <v>2942</v>
      </c>
      <c r="Q147" s="48"/>
      <c r="R147"/>
    </row>
    <row r="148" spans="1:18" ht="12.75">
      <c r="A148" s="59" t="s">
        <v>2943</v>
      </c>
      <c r="B148" s="65">
        <v>18</v>
      </c>
      <c r="C148" s="60" t="s">
        <v>694</v>
      </c>
      <c r="D148" s="116" t="s">
        <v>855</v>
      </c>
      <c r="E148" s="117" t="s">
        <v>1092</v>
      </c>
      <c r="F148" s="117" t="s">
        <v>1321</v>
      </c>
      <c r="G148" s="117" t="s">
        <v>1843</v>
      </c>
      <c r="H148" s="117" t="s">
        <v>1844</v>
      </c>
      <c r="I148" s="117" t="s">
        <v>1845</v>
      </c>
      <c r="J148" s="117" t="s">
        <v>2395</v>
      </c>
      <c r="K148" s="117" t="s">
        <v>2396</v>
      </c>
      <c r="L148" s="117" t="s">
        <v>2397</v>
      </c>
      <c r="M148" s="117" t="s">
        <v>2699</v>
      </c>
      <c r="N148" s="118" t="s">
        <v>2700</v>
      </c>
      <c r="O148" s="54" t="s">
        <v>856</v>
      </c>
      <c r="P148" s="55" t="s">
        <v>2701</v>
      </c>
      <c r="Q148" s="48"/>
      <c r="R148"/>
    </row>
    <row r="149" spans="1:18" ht="12.75">
      <c r="A149" s="56" t="s">
        <v>354</v>
      </c>
      <c r="B149" s="61"/>
      <c r="C149" s="62" t="s">
        <v>419</v>
      </c>
      <c r="D149" s="119" t="s">
        <v>3207</v>
      </c>
      <c r="E149" s="120" t="s">
        <v>1194</v>
      </c>
      <c r="F149" s="120" t="s">
        <v>914</v>
      </c>
      <c r="G149" s="120" t="s">
        <v>2214</v>
      </c>
      <c r="H149" s="120" t="s">
        <v>2215</v>
      </c>
      <c r="I149" s="120" t="s">
        <v>993</v>
      </c>
      <c r="J149" s="120" t="s">
        <v>911</v>
      </c>
      <c r="K149" s="120" t="s">
        <v>1088</v>
      </c>
      <c r="L149" s="120" t="s">
        <v>2508</v>
      </c>
      <c r="M149" s="120" t="s">
        <v>902</v>
      </c>
      <c r="N149" s="121" t="s">
        <v>2819</v>
      </c>
      <c r="O149" s="63"/>
      <c r="P149" s="64" t="s">
        <v>2702</v>
      </c>
      <c r="Q149" s="48"/>
      <c r="R149"/>
    </row>
    <row r="150" spans="1:18" ht="12.75">
      <c r="A150" s="59" t="s">
        <v>2022</v>
      </c>
      <c r="B150" s="65">
        <v>114</v>
      </c>
      <c r="C150" s="60" t="s">
        <v>790</v>
      </c>
      <c r="D150" s="116" t="s">
        <v>1153</v>
      </c>
      <c r="E150" s="117" t="s">
        <v>1154</v>
      </c>
      <c r="F150" s="117" t="s">
        <v>1606</v>
      </c>
      <c r="G150" s="117" t="s">
        <v>2023</v>
      </c>
      <c r="H150" s="117" t="s">
        <v>2024</v>
      </c>
      <c r="I150" s="117" t="s">
        <v>2025</v>
      </c>
      <c r="J150" s="117" t="s">
        <v>2488</v>
      </c>
      <c r="K150" s="117" t="s">
        <v>2489</v>
      </c>
      <c r="L150" s="117" t="s">
        <v>2490</v>
      </c>
      <c r="M150" s="117" t="s">
        <v>2944</v>
      </c>
      <c r="N150" s="118" t="s">
        <v>2945</v>
      </c>
      <c r="O150" s="54"/>
      <c r="P150" s="55" t="s">
        <v>2946</v>
      </c>
      <c r="Q150" s="48"/>
      <c r="R150"/>
    </row>
    <row r="151" spans="1:18" ht="12.75">
      <c r="A151" s="56" t="s">
        <v>364</v>
      </c>
      <c r="B151" s="61"/>
      <c r="C151" s="62" t="s">
        <v>2</v>
      </c>
      <c r="D151" s="119" t="s">
        <v>1473</v>
      </c>
      <c r="E151" s="120" t="s">
        <v>1130</v>
      </c>
      <c r="F151" s="120" t="s">
        <v>1608</v>
      </c>
      <c r="G151" s="120" t="s">
        <v>2015</v>
      </c>
      <c r="H151" s="120" t="s">
        <v>1133</v>
      </c>
      <c r="I151" s="120" t="s">
        <v>2026</v>
      </c>
      <c r="J151" s="120" t="s">
        <v>2546</v>
      </c>
      <c r="K151" s="120" t="s">
        <v>2491</v>
      </c>
      <c r="L151" s="120" t="s">
        <v>2491</v>
      </c>
      <c r="M151" s="120" t="s">
        <v>2970</v>
      </c>
      <c r="N151" s="121" t="s">
        <v>2947</v>
      </c>
      <c r="O151" s="63"/>
      <c r="P151" s="64" t="s">
        <v>2948</v>
      </c>
      <c r="Q151" s="48"/>
      <c r="R151"/>
    </row>
    <row r="152" spans="1:18" ht="12.75">
      <c r="A152" s="59" t="s">
        <v>2949</v>
      </c>
      <c r="B152" s="65">
        <v>137</v>
      </c>
      <c r="C152" s="60" t="s">
        <v>689</v>
      </c>
      <c r="D152" s="116" t="s">
        <v>1187</v>
      </c>
      <c r="E152" s="117" t="s">
        <v>1188</v>
      </c>
      <c r="F152" s="117" t="s">
        <v>1454</v>
      </c>
      <c r="G152" s="117" t="s">
        <v>2082</v>
      </c>
      <c r="H152" s="117" t="s">
        <v>2083</v>
      </c>
      <c r="I152" s="117" t="s">
        <v>2084</v>
      </c>
      <c r="J152" s="117" t="s">
        <v>2584</v>
      </c>
      <c r="K152" s="117" t="s">
        <v>2585</v>
      </c>
      <c r="L152" s="117" t="s">
        <v>2586</v>
      </c>
      <c r="M152" s="117" t="s">
        <v>827</v>
      </c>
      <c r="N152" s="118" t="s">
        <v>2950</v>
      </c>
      <c r="O152" s="54"/>
      <c r="P152" s="55" t="s">
        <v>2951</v>
      </c>
      <c r="Q152" s="48"/>
      <c r="R152"/>
    </row>
    <row r="153" spans="1:18" ht="12.75">
      <c r="A153" s="56" t="s">
        <v>311</v>
      </c>
      <c r="B153" s="61"/>
      <c r="C153" s="62" t="s">
        <v>313</v>
      </c>
      <c r="D153" s="119" t="s">
        <v>3167</v>
      </c>
      <c r="E153" s="120" t="s">
        <v>1190</v>
      </c>
      <c r="F153" s="120" t="s">
        <v>1653</v>
      </c>
      <c r="G153" s="120" t="s">
        <v>2209</v>
      </c>
      <c r="H153" s="120" t="s">
        <v>2210</v>
      </c>
      <c r="I153" s="120" t="s">
        <v>2085</v>
      </c>
      <c r="J153" s="120" t="s">
        <v>2587</v>
      </c>
      <c r="K153" s="120" t="s">
        <v>2588</v>
      </c>
      <c r="L153" s="120" t="s">
        <v>2589</v>
      </c>
      <c r="M153" s="120" t="s">
        <v>2971</v>
      </c>
      <c r="N153" s="121" t="s">
        <v>1479</v>
      </c>
      <c r="O153" s="63"/>
      <c r="P153" s="64" t="s">
        <v>2952</v>
      </c>
      <c r="Q153" s="48"/>
      <c r="R153"/>
    </row>
    <row r="154" spans="1:18" ht="12" customHeight="1">
      <c r="A154" s="59"/>
      <c r="B154" s="65">
        <v>23</v>
      </c>
      <c r="C154" s="60" t="s">
        <v>699</v>
      </c>
      <c r="D154" s="116" t="s">
        <v>844</v>
      </c>
      <c r="E154" s="117" t="s">
        <v>845</v>
      </c>
      <c r="F154" s="117" t="s">
        <v>1267</v>
      </c>
      <c r="G154" s="117" t="s">
        <v>1795</v>
      </c>
      <c r="H154" s="117" t="s">
        <v>1746</v>
      </c>
      <c r="I154" s="117" t="s">
        <v>1796</v>
      </c>
      <c r="J154" s="117" t="s">
        <v>2326</v>
      </c>
      <c r="K154" s="117" t="s">
        <v>2336</v>
      </c>
      <c r="L154" s="117" t="s">
        <v>2318</v>
      </c>
      <c r="M154" s="117" t="s">
        <v>2972</v>
      </c>
      <c r="N154" s="118"/>
      <c r="O154" s="66" t="s">
        <v>1196</v>
      </c>
      <c r="P154" s="67"/>
      <c r="Q154" s="48"/>
      <c r="R154"/>
    </row>
    <row r="155" spans="1:18" ht="12" customHeight="1">
      <c r="A155" s="56" t="s">
        <v>356</v>
      </c>
      <c r="B155" s="61"/>
      <c r="C155" s="62" t="s">
        <v>378</v>
      </c>
      <c r="D155" s="119" t="s">
        <v>1101</v>
      </c>
      <c r="E155" s="120" t="s">
        <v>861</v>
      </c>
      <c r="F155" s="120" t="s">
        <v>825</v>
      </c>
      <c r="G155" s="120" t="s">
        <v>969</v>
      </c>
      <c r="H155" s="120" t="s">
        <v>1852</v>
      </c>
      <c r="I155" s="120" t="s">
        <v>857</v>
      </c>
      <c r="J155" s="120" t="s">
        <v>1797</v>
      </c>
      <c r="K155" s="120" t="s">
        <v>1863</v>
      </c>
      <c r="L155" s="120" t="s">
        <v>1748</v>
      </c>
      <c r="M155" s="120" t="s">
        <v>834</v>
      </c>
      <c r="N155" s="121"/>
      <c r="O155" s="68"/>
      <c r="P155" s="69"/>
      <c r="Q155" s="48"/>
      <c r="R155"/>
    </row>
    <row r="156" spans="1:18" ht="12" customHeight="1">
      <c r="A156" s="59"/>
      <c r="B156" s="65">
        <v>44</v>
      </c>
      <c r="C156" s="60" t="s">
        <v>720</v>
      </c>
      <c r="D156" s="116" t="s">
        <v>876</v>
      </c>
      <c r="E156" s="117" t="s">
        <v>877</v>
      </c>
      <c r="F156" s="117" t="s">
        <v>1292</v>
      </c>
      <c r="G156" s="117" t="s">
        <v>1810</v>
      </c>
      <c r="H156" s="117" t="s">
        <v>1811</v>
      </c>
      <c r="I156" s="117" t="s">
        <v>682</v>
      </c>
      <c r="J156" s="117" t="s">
        <v>2347</v>
      </c>
      <c r="K156" s="117" t="s">
        <v>818</v>
      </c>
      <c r="L156" s="117" t="s">
        <v>1934</v>
      </c>
      <c r="M156" s="117" t="s">
        <v>2973</v>
      </c>
      <c r="N156" s="118"/>
      <c r="O156" s="66" t="s">
        <v>1201</v>
      </c>
      <c r="P156" s="67"/>
      <c r="Q156" s="48"/>
      <c r="R156"/>
    </row>
    <row r="157" spans="1:18" ht="12" customHeight="1">
      <c r="A157" s="56" t="s">
        <v>355</v>
      </c>
      <c r="B157" s="61"/>
      <c r="C157" s="62" t="s">
        <v>464</v>
      </c>
      <c r="D157" s="119" t="s">
        <v>931</v>
      </c>
      <c r="E157" s="120" t="s">
        <v>1514</v>
      </c>
      <c r="F157" s="120" t="s">
        <v>1277</v>
      </c>
      <c r="G157" s="120" t="s">
        <v>1812</v>
      </c>
      <c r="H157" s="120" t="s">
        <v>2146</v>
      </c>
      <c r="I157" s="120" t="s">
        <v>1813</v>
      </c>
      <c r="J157" s="120" t="s">
        <v>1871</v>
      </c>
      <c r="K157" s="120" t="s">
        <v>1082</v>
      </c>
      <c r="L157" s="120" t="s">
        <v>1809</v>
      </c>
      <c r="M157" s="120" t="s">
        <v>1773</v>
      </c>
      <c r="N157" s="121"/>
      <c r="O157" s="68"/>
      <c r="P157" s="69"/>
      <c r="Q157" s="48"/>
      <c r="R157"/>
    </row>
    <row r="158" spans="1:18" ht="12" customHeight="1">
      <c r="A158" s="59"/>
      <c r="B158" s="65">
        <v>57</v>
      </c>
      <c r="C158" s="60" t="s">
        <v>733</v>
      </c>
      <c r="D158" s="116" t="s">
        <v>949</v>
      </c>
      <c r="E158" s="117" t="s">
        <v>950</v>
      </c>
      <c r="F158" s="117" t="s">
        <v>1337</v>
      </c>
      <c r="G158" s="117" t="s">
        <v>1839</v>
      </c>
      <c r="H158" s="117" t="s">
        <v>1876</v>
      </c>
      <c r="I158" s="117" t="s">
        <v>1877</v>
      </c>
      <c r="J158" s="117" t="s">
        <v>2373</v>
      </c>
      <c r="K158" s="117" t="s">
        <v>841</v>
      </c>
      <c r="L158" s="117" t="s">
        <v>2374</v>
      </c>
      <c r="M158" s="117" t="s">
        <v>2974</v>
      </c>
      <c r="N158" s="118"/>
      <c r="O158" s="66" t="s">
        <v>2126</v>
      </c>
      <c r="P158" s="67"/>
      <c r="Q158" s="48"/>
      <c r="R158"/>
    </row>
    <row r="159" spans="1:18" ht="12" customHeight="1">
      <c r="A159" s="56" t="s">
        <v>309</v>
      </c>
      <c r="B159" s="61"/>
      <c r="C159" s="62" t="s">
        <v>277</v>
      </c>
      <c r="D159" s="119" t="s">
        <v>1365</v>
      </c>
      <c r="E159" s="120" t="s">
        <v>937</v>
      </c>
      <c r="F159" s="120" t="s">
        <v>953</v>
      </c>
      <c r="G159" s="120" t="s">
        <v>937</v>
      </c>
      <c r="H159" s="120" t="s">
        <v>1869</v>
      </c>
      <c r="I159" s="120" t="s">
        <v>1869</v>
      </c>
      <c r="J159" s="120" t="s">
        <v>1821</v>
      </c>
      <c r="K159" s="120" t="s">
        <v>2403</v>
      </c>
      <c r="L159" s="120" t="s">
        <v>2403</v>
      </c>
      <c r="M159" s="120" t="s">
        <v>1895</v>
      </c>
      <c r="N159" s="121"/>
      <c r="O159" s="68"/>
      <c r="P159" s="69"/>
      <c r="Q159" s="48"/>
      <c r="R159"/>
    </row>
    <row r="160" spans="1:18" ht="12" customHeight="1">
      <c r="A160" s="59"/>
      <c r="B160" s="65">
        <v>80</v>
      </c>
      <c r="C160" s="60" t="s">
        <v>756</v>
      </c>
      <c r="D160" s="116" t="s">
        <v>1038</v>
      </c>
      <c r="E160" s="117" t="s">
        <v>1039</v>
      </c>
      <c r="F160" s="117" t="s">
        <v>1536</v>
      </c>
      <c r="G160" s="117" t="s">
        <v>1923</v>
      </c>
      <c r="H160" s="117" t="s">
        <v>1924</v>
      </c>
      <c r="I160" s="117" t="s">
        <v>1925</v>
      </c>
      <c r="J160" s="117" t="s">
        <v>2426</v>
      </c>
      <c r="K160" s="117" t="s">
        <v>2427</v>
      </c>
      <c r="L160" s="117" t="s">
        <v>2428</v>
      </c>
      <c r="M160" s="117" t="s">
        <v>2975</v>
      </c>
      <c r="N160" s="118"/>
      <c r="O160" s="66" t="s">
        <v>2124</v>
      </c>
      <c r="P160" s="67"/>
      <c r="Q160" s="48"/>
      <c r="R160"/>
    </row>
    <row r="161" spans="1:18" ht="12" customHeight="1">
      <c r="A161" s="56" t="s">
        <v>355</v>
      </c>
      <c r="B161" s="61"/>
      <c r="C161" s="62" t="s">
        <v>368</v>
      </c>
      <c r="D161" s="119" t="s">
        <v>3369</v>
      </c>
      <c r="E161" s="120" t="s">
        <v>1010</v>
      </c>
      <c r="F161" s="120" t="s">
        <v>3370</v>
      </c>
      <c r="G161" s="120" t="s">
        <v>996</v>
      </c>
      <c r="H161" s="120" t="s">
        <v>1929</v>
      </c>
      <c r="I161" s="120" t="s">
        <v>1926</v>
      </c>
      <c r="J161" s="120" t="s">
        <v>2521</v>
      </c>
      <c r="K161" s="120" t="s">
        <v>2522</v>
      </c>
      <c r="L161" s="120" t="s">
        <v>2429</v>
      </c>
      <c r="M161" s="120" t="s">
        <v>2432</v>
      </c>
      <c r="N161" s="121"/>
      <c r="O161" s="68"/>
      <c r="P161" s="69"/>
      <c r="Q161" s="48"/>
      <c r="R161"/>
    </row>
    <row r="162" spans="1:18" ht="12" customHeight="1">
      <c r="A162" s="59"/>
      <c r="B162" s="65">
        <v>41</v>
      </c>
      <c r="C162" s="60" t="s">
        <v>717</v>
      </c>
      <c r="D162" s="116" t="s">
        <v>892</v>
      </c>
      <c r="E162" s="117" t="s">
        <v>893</v>
      </c>
      <c r="F162" s="117" t="s">
        <v>1271</v>
      </c>
      <c r="G162" s="117" t="s">
        <v>1822</v>
      </c>
      <c r="H162" s="117" t="s">
        <v>1823</v>
      </c>
      <c r="I162" s="117" t="s">
        <v>1796</v>
      </c>
      <c r="J162" s="117" t="s">
        <v>2358</v>
      </c>
      <c r="K162" s="117" t="s">
        <v>836</v>
      </c>
      <c r="L162" s="117" t="s">
        <v>2359</v>
      </c>
      <c r="M162" s="117" t="s">
        <v>2703</v>
      </c>
      <c r="N162" s="118"/>
      <c r="O162" s="66" t="s">
        <v>1480</v>
      </c>
      <c r="P162" s="67"/>
      <c r="Q162" s="48"/>
      <c r="R162"/>
    </row>
    <row r="163" spans="1:18" ht="12" customHeight="1">
      <c r="A163" s="56" t="s">
        <v>357</v>
      </c>
      <c r="B163" s="61"/>
      <c r="C163" s="62" t="s">
        <v>384</v>
      </c>
      <c r="D163" s="119" t="s">
        <v>895</v>
      </c>
      <c r="E163" s="120" t="s">
        <v>986</v>
      </c>
      <c r="F163" s="120" t="s">
        <v>1496</v>
      </c>
      <c r="G163" s="120" t="s">
        <v>1869</v>
      </c>
      <c r="H163" s="120" t="s">
        <v>1488</v>
      </c>
      <c r="I163" s="120" t="s">
        <v>1870</v>
      </c>
      <c r="J163" s="120" t="s">
        <v>879</v>
      </c>
      <c r="K163" s="120" t="s">
        <v>1483</v>
      </c>
      <c r="L163" s="120" t="s">
        <v>2331</v>
      </c>
      <c r="M163" s="120" t="s">
        <v>2603</v>
      </c>
      <c r="N163" s="121"/>
      <c r="O163" s="68"/>
      <c r="P163" s="69"/>
      <c r="Q163" s="48"/>
      <c r="R163"/>
    </row>
    <row r="164" spans="1:18" ht="12" customHeight="1">
      <c r="A164" s="59"/>
      <c r="B164" s="65">
        <v>129</v>
      </c>
      <c r="C164" s="60" t="s">
        <v>805</v>
      </c>
      <c r="D164" s="116" t="s">
        <v>1144</v>
      </c>
      <c r="E164" s="117" t="s">
        <v>1145</v>
      </c>
      <c r="F164" s="117" t="s">
        <v>1398</v>
      </c>
      <c r="G164" s="117" t="s">
        <v>2001</v>
      </c>
      <c r="H164" s="117" t="s">
        <v>2002</v>
      </c>
      <c r="I164" s="117" t="s">
        <v>2003</v>
      </c>
      <c r="J164" s="117" t="s">
        <v>2535</v>
      </c>
      <c r="K164" s="117" t="s">
        <v>2536</v>
      </c>
      <c r="L164" s="117" t="s">
        <v>2537</v>
      </c>
      <c r="M164" s="117" t="s">
        <v>2976</v>
      </c>
      <c r="N164" s="118"/>
      <c r="O164" s="66" t="s">
        <v>1201</v>
      </c>
      <c r="P164" s="67"/>
      <c r="Q164" s="48"/>
      <c r="R164"/>
    </row>
    <row r="165" spans="1:18" ht="12" customHeight="1">
      <c r="A165" s="56" t="s">
        <v>311</v>
      </c>
      <c r="B165" s="61"/>
      <c r="C165" s="62" t="s">
        <v>313</v>
      </c>
      <c r="D165" s="119" t="s">
        <v>1400</v>
      </c>
      <c r="E165" s="120" t="s">
        <v>1146</v>
      </c>
      <c r="F165" s="120" t="s">
        <v>1611</v>
      </c>
      <c r="G165" s="120" t="s">
        <v>2186</v>
      </c>
      <c r="H165" s="120" t="s">
        <v>2187</v>
      </c>
      <c r="I165" s="120" t="s">
        <v>2004</v>
      </c>
      <c r="J165" s="120" t="s">
        <v>2538</v>
      </c>
      <c r="K165" s="120" t="s">
        <v>1377</v>
      </c>
      <c r="L165" s="120" t="s">
        <v>2539</v>
      </c>
      <c r="M165" s="120" t="s">
        <v>2977</v>
      </c>
      <c r="N165" s="121"/>
      <c r="O165" s="68"/>
      <c r="P165" s="69"/>
      <c r="Q165" s="48"/>
      <c r="R165"/>
    </row>
    <row r="166" spans="1:18" ht="12" customHeight="1">
      <c r="A166" s="59"/>
      <c r="B166" s="65">
        <v>62</v>
      </c>
      <c r="C166" s="60" t="s">
        <v>738</v>
      </c>
      <c r="D166" s="116" t="s">
        <v>1003</v>
      </c>
      <c r="E166" s="117" t="s">
        <v>1004</v>
      </c>
      <c r="F166" s="117" t="s">
        <v>3157</v>
      </c>
      <c r="G166" s="117" t="s">
        <v>2091</v>
      </c>
      <c r="H166" s="117" t="s">
        <v>2092</v>
      </c>
      <c r="I166" s="117" t="s">
        <v>2093</v>
      </c>
      <c r="J166" s="117" t="s">
        <v>2438</v>
      </c>
      <c r="K166" s="117" t="s">
        <v>2505</v>
      </c>
      <c r="L166" s="117" t="s">
        <v>2506</v>
      </c>
      <c r="M166" s="117"/>
      <c r="N166" s="118"/>
      <c r="O166" s="66" t="s">
        <v>1480</v>
      </c>
      <c r="P166" s="67"/>
      <c r="Q166" s="48"/>
      <c r="R166"/>
    </row>
    <row r="167" spans="1:18" ht="12" customHeight="1">
      <c r="A167" s="56" t="s">
        <v>364</v>
      </c>
      <c r="B167" s="61"/>
      <c r="C167" s="62" t="s">
        <v>21</v>
      </c>
      <c r="D167" s="119" t="s">
        <v>1466</v>
      </c>
      <c r="E167" s="120" t="s">
        <v>1119</v>
      </c>
      <c r="F167" s="120" t="s">
        <v>3159</v>
      </c>
      <c r="G167" s="120" t="s">
        <v>2212</v>
      </c>
      <c r="H167" s="120" t="s">
        <v>2213</v>
      </c>
      <c r="I167" s="120" t="s">
        <v>2095</v>
      </c>
      <c r="J167" s="120" t="s">
        <v>1356</v>
      </c>
      <c r="K167" s="120" t="s">
        <v>2425</v>
      </c>
      <c r="L167" s="120" t="s">
        <v>2500</v>
      </c>
      <c r="M167" s="120"/>
      <c r="N167" s="121"/>
      <c r="O167" s="68"/>
      <c r="P167" s="69"/>
      <c r="Q167" s="48"/>
      <c r="R167"/>
    </row>
    <row r="168" spans="1:18" ht="12" customHeight="1">
      <c r="A168" s="59"/>
      <c r="B168" s="65">
        <v>24</v>
      </c>
      <c r="C168" s="60" t="s">
        <v>700</v>
      </c>
      <c r="D168" s="116" t="s">
        <v>822</v>
      </c>
      <c r="E168" s="117" t="s">
        <v>823</v>
      </c>
      <c r="F168" s="117" t="s">
        <v>1241</v>
      </c>
      <c r="G168" s="117" t="s">
        <v>1742</v>
      </c>
      <c r="H168" s="117" t="s">
        <v>1743</v>
      </c>
      <c r="I168" s="117" t="s">
        <v>1744</v>
      </c>
      <c r="J168" s="117" t="s">
        <v>2590</v>
      </c>
      <c r="K168" s="117" t="s">
        <v>2591</v>
      </c>
      <c r="L168" s="117"/>
      <c r="M168" s="117"/>
      <c r="N168" s="118"/>
      <c r="O168" s="66" t="s">
        <v>1196</v>
      </c>
      <c r="P168" s="67"/>
      <c r="Q168" s="48"/>
      <c r="R168"/>
    </row>
    <row r="169" spans="1:18" ht="12" customHeight="1">
      <c r="A169" s="56" t="s">
        <v>356</v>
      </c>
      <c r="B169" s="61"/>
      <c r="C169" s="62" t="s">
        <v>378</v>
      </c>
      <c r="D169" s="119" t="s">
        <v>819</v>
      </c>
      <c r="E169" s="120" t="s">
        <v>834</v>
      </c>
      <c r="F169" s="120" t="s">
        <v>862</v>
      </c>
      <c r="G169" s="120" t="s">
        <v>819</v>
      </c>
      <c r="H169" s="120" t="s">
        <v>819</v>
      </c>
      <c r="I169" s="120" t="s">
        <v>1762</v>
      </c>
      <c r="J169" s="120" t="s">
        <v>1887</v>
      </c>
      <c r="K169" s="120" t="s">
        <v>1748</v>
      </c>
      <c r="L169" s="120"/>
      <c r="M169" s="120"/>
      <c r="N169" s="121"/>
      <c r="O169" s="68"/>
      <c r="P169" s="69"/>
      <c r="Q169" s="48"/>
      <c r="R169"/>
    </row>
    <row r="170" spans="1:18" ht="12" customHeight="1">
      <c r="A170" s="59"/>
      <c r="B170" s="65">
        <v>77</v>
      </c>
      <c r="C170" s="60" t="s">
        <v>753</v>
      </c>
      <c r="D170" s="116" t="s">
        <v>1008</v>
      </c>
      <c r="E170" s="117" t="s">
        <v>1009</v>
      </c>
      <c r="F170" s="117" t="s">
        <v>1579</v>
      </c>
      <c r="G170" s="117" t="s">
        <v>1977</v>
      </c>
      <c r="H170" s="117" t="s">
        <v>1978</v>
      </c>
      <c r="I170" s="117" t="s">
        <v>1979</v>
      </c>
      <c r="J170" s="117" t="s">
        <v>2592</v>
      </c>
      <c r="K170" s="117" t="s">
        <v>2593</v>
      </c>
      <c r="L170" s="117"/>
      <c r="M170" s="117"/>
      <c r="N170" s="118"/>
      <c r="O170" s="66" t="s">
        <v>1201</v>
      </c>
      <c r="P170" s="67"/>
      <c r="Q170" s="48"/>
      <c r="R170"/>
    </row>
    <row r="171" spans="1:18" ht="12" customHeight="1">
      <c r="A171" s="56" t="s">
        <v>364</v>
      </c>
      <c r="B171" s="61"/>
      <c r="C171" s="62" t="s">
        <v>244</v>
      </c>
      <c r="D171" s="119" t="s">
        <v>1470</v>
      </c>
      <c r="E171" s="120" t="s">
        <v>1131</v>
      </c>
      <c r="F171" s="120" t="s">
        <v>1581</v>
      </c>
      <c r="G171" s="120" t="s">
        <v>2178</v>
      </c>
      <c r="H171" s="120" t="s">
        <v>2179</v>
      </c>
      <c r="I171" s="120" t="s">
        <v>1581</v>
      </c>
      <c r="J171" s="120" t="s">
        <v>2594</v>
      </c>
      <c r="K171" s="120" t="s">
        <v>2595</v>
      </c>
      <c r="L171" s="120"/>
      <c r="M171" s="120"/>
      <c r="N171" s="121"/>
      <c r="O171" s="68"/>
      <c r="P171" s="69"/>
      <c r="Q171" s="48"/>
      <c r="R171"/>
    </row>
    <row r="172" spans="1:18" ht="12" customHeight="1">
      <c r="A172" s="59"/>
      <c r="B172" s="65">
        <v>130</v>
      </c>
      <c r="C172" s="60" t="s">
        <v>806</v>
      </c>
      <c r="D172" s="116" t="s">
        <v>1139</v>
      </c>
      <c r="E172" s="117" t="s">
        <v>1140</v>
      </c>
      <c r="F172" s="117" t="s">
        <v>1394</v>
      </c>
      <c r="G172" s="117" t="s">
        <v>2018</v>
      </c>
      <c r="H172" s="117" t="s">
        <v>2019</v>
      </c>
      <c r="I172" s="117" t="s">
        <v>2020</v>
      </c>
      <c r="J172" s="117" t="s">
        <v>2596</v>
      </c>
      <c r="K172" s="117" t="s">
        <v>2597</v>
      </c>
      <c r="L172" s="117"/>
      <c r="M172" s="117"/>
      <c r="N172" s="118"/>
      <c r="O172" s="66" t="s">
        <v>1201</v>
      </c>
      <c r="P172" s="67"/>
      <c r="Q172" s="48"/>
      <c r="R172"/>
    </row>
    <row r="173" spans="1:18" ht="12" customHeight="1">
      <c r="A173" s="56" t="s">
        <v>311</v>
      </c>
      <c r="B173" s="61"/>
      <c r="C173" s="62" t="s">
        <v>313</v>
      </c>
      <c r="D173" s="119" t="s">
        <v>1396</v>
      </c>
      <c r="E173" s="120" t="s">
        <v>1142</v>
      </c>
      <c r="F173" s="120" t="s">
        <v>1591</v>
      </c>
      <c r="G173" s="120" t="s">
        <v>2194</v>
      </c>
      <c r="H173" s="120" t="s">
        <v>2195</v>
      </c>
      <c r="I173" s="120" t="s">
        <v>2021</v>
      </c>
      <c r="J173" s="120" t="s">
        <v>2598</v>
      </c>
      <c r="K173" s="120" t="s">
        <v>1984</v>
      </c>
      <c r="L173" s="120"/>
      <c r="M173" s="120"/>
      <c r="N173" s="121"/>
      <c r="O173" s="68"/>
      <c r="P173" s="69"/>
      <c r="Q173" s="48"/>
      <c r="R173"/>
    </row>
    <row r="174" spans="1:18" ht="12" customHeight="1">
      <c r="A174" s="59"/>
      <c r="B174" s="65">
        <v>72</v>
      </c>
      <c r="C174" s="60" t="s">
        <v>748</v>
      </c>
      <c r="D174" s="116" t="s">
        <v>1000</v>
      </c>
      <c r="E174" s="117" t="s">
        <v>1001</v>
      </c>
      <c r="F174" s="117" t="s">
        <v>1540</v>
      </c>
      <c r="G174" s="117" t="s">
        <v>1941</v>
      </c>
      <c r="H174" s="117" t="s">
        <v>1942</v>
      </c>
      <c r="I174" s="117" t="s">
        <v>1943</v>
      </c>
      <c r="J174" s="117" t="s">
        <v>2599</v>
      </c>
      <c r="K174" s="117"/>
      <c r="L174" s="117"/>
      <c r="M174" s="117"/>
      <c r="N174" s="118"/>
      <c r="O174" s="66" t="s">
        <v>1201</v>
      </c>
      <c r="P174" s="67"/>
      <c r="Q174" s="48"/>
      <c r="R174"/>
    </row>
    <row r="175" spans="1:18" ht="12" customHeight="1">
      <c r="A175" s="56" t="s">
        <v>364</v>
      </c>
      <c r="B175" s="61"/>
      <c r="C175" s="62" t="s">
        <v>33</v>
      </c>
      <c r="D175" s="119" t="s">
        <v>1058</v>
      </c>
      <c r="E175" s="120" t="s">
        <v>1025</v>
      </c>
      <c r="F175" s="120" t="s">
        <v>1091</v>
      </c>
      <c r="G175" s="120" t="s">
        <v>2166</v>
      </c>
      <c r="H175" s="120" t="s">
        <v>2044</v>
      </c>
      <c r="I175" s="120" t="s">
        <v>1945</v>
      </c>
      <c r="J175" s="120" t="s">
        <v>2507</v>
      </c>
      <c r="K175" s="120"/>
      <c r="L175" s="120"/>
      <c r="M175" s="120"/>
      <c r="N175" s="121"/>
      <c r="O175" s="68"/>
      <c r="P175" s="69"/>
      <c r="Q175" s="48"/>
      <c r="R175"/>
    </row>
    <row r="176" spans="1:18" ht="12" customHeight="1">
      <c r="A176" s="59"/>
      <c r="B176" s="65">
        <v>119</v>
      </c>
      <c r="C176" s="60" t="s">
        <v>795</v>
      </c>
      <c r="D176" s="116" t="s">
        <v>1121</v>
      </c>
      <c r="E176" s="117" t="s">
        <v>1122</v>
      </c>
      <c r="F176" s="117" t="s">
        <v>1379</v>
      </c>
      <c r="G176" s="117" t="s">
        <v>1981</v>
      </c>
      <c r="H176" s="117" t="s">
        <v>1982</v>
      </c>
      <c r="I176" s="117" t="s">
        <v>1983</v>
      </c>
      <c r="J176" s="117" t="s">
        <v>2600</v>
      </c>
      <c r="K176" s="117"/>
      <c r="L176" s="117"/>
      <c r="M176" s="117"/>
      <c r="N176" s="118"/>
      <c r="O176" s="66" t="s">
        <v>1201</v>
      </c>
      <c r="P176" s="67"/>
      <c r="Q176" s="48"/>
      <c r="R176"/>
    </row>
    <row r="177" spans="1:18" ht="12" customHeight="1">
      <c r="A177" s="56" t="s">
        <v>311</v>
      </c>
      <c r="B177" s="61"/>
      <c r="C177" s="62" t="s">
        <v>313</v>
      </c>
      <c r="D177" s="119" t="s">
        <v>1381</v>
      </c>
      <c r="E177" s="120" t="s">
        <v>1123</v>
      </c>
      <c r="F177" s="120" t="s">
        <v>1575</v>
      </c>
      <c r="G177" s="120" t="s">
        <v>2180</v>
      </c>
      <c r="H177" s="120" t="s">
        <v>2181</v>
      </c>
      <c r="I177" s="120" t="s">
        <v>1985</v>
      </c>
      <c r="J177" s="120" t="s">
        <v>2601</v>
      </c>
      <c r="K177" s="120"/>
      <c r="L177" s="120"/>
      <c r="M177" s="120"/>
      <c r="N177" s="121"/>
      <c r="O177" s="68"/>
      <c r="P177" s="69"/>
      <c r="Q177" s="48"/>
      <c r="R177"/>
    </row>
    <row r="178" spans="1:18" ht="12" customHeight="1">
      <c r="A178" s="59"/>
      <c r="B178" s="65">
        <v>124</v>
      </c>
      <c r="C178" s="60" t="s">
        <v>800</v>
      </c>
      <c r="D178" s="116" t="s">
        <v>1170</v>
      </c>
      <c r="E178" s="117" t="s">
        <v>1171</v>
      </c>
      <c r="F178" s="117" t="s">
        <v>1425</v>
      </c>
      <c r="G178" s="117" t="s">
        <v>2053</v>
      </c>
      <c r="H178" s="117" t="s">
        <v>2054</v>
      </c>
      <c r="I178" s="117" t="s">
        <v>2055</v>
      </c>
      <c r="J178" s="117" t="s">
        <v>2602</v>
      </c>
      <c r="K178" s="117"/>
      <c r="L178" s="117"/>
      <c r="M178" s="117"/>
      <c r="N178" s="118"/>
      <c r="O178" s="66" t="s">
        <v>1201</v>
      </c>
      <c r="P178" s="67"/>
      <c r="Q178" s="48"/>
      <c r="R178"/>
    </row>
    <row r="179" spans="1:18" ht="12" customHeight="1">
      <c r="A179" s="56" t="s">
        <v>311</v>
      </c>
      <c r="B179" s="61"/>
      <c r="C179" s="62" t="s">
        <v>313</v>
      </c>
      <c r="D179" s="119" t="s">
        <v>1427</v>
      </c>
      <c r="E179" s="120" t="s">
        <v>1172</v>
      </c>
      <c r="F179" s="120" t="s">
        <v>1635</v>
      </c>
      <c r="G179" s="120" t="s">
        <v>3428</v>
      </c>
      <c r="H179" s="120" t="s">
        <v>2202</v>
      </c>
      <c r="I179" s="120" t="s">
        <v>2056</v>
      </c>
      <c r="J179" s="120" t="s">
        <v>2603</v>
      </c>
      <c r="K179" s="120"/>
      <c r="L179" s="120"/>
      <c r="M179" s="120"/>
      <c r="N179" s="121"/>
      <c r="O179" s="68"/>
      <c r="P179" s="69"/>
      <c r="Q179" s="48"/>
      <c r="R179"/>
    </row>
    <row r="180" spans="1:18" ht="12" customHeight="1">
      <c r="A180" s="59"/>
      <c r="B180" s="65">
        <v>53</v>
      </c>
      <c r="C180" s="60" t="s">
        <v>729</v>
      </c>
      <c r="D180" s="116" t="s">
        <v>3154</v>
      </c>
      <c r="E180" s="117" t="s">
        <v>3179</v>
      </c>
      <c r="F180" s="117" t="s">
        <v>3163</v>
      </c>
      <c r="G180" s="117" t="s">
        <v>2079</v>
      </c>
      <c r="H180" s="117" t="s">
        <v>2080</v>
      </c>
      <c r="I180" s="117" t="s">
        <v>2081</v>
      </c>
      <c r="J180" s="117" t="s">
        <v>2399</v>
      </c>
      <c r="K180" s="117"/>
      <c r="L180" s="117"/>
      <c r="M180" s="117"/>
      <c r="N180" s="118"/>
      <c r="O180" s="66" t="s">
        <v>2400</v>
      </c>
      <c r="P180" s="67"/>
      <c r="Q180" s="48"/>
      <c r="R180"/>
    </row>
    <row r="181" spans="1:18" ht="12" customHeight="1">
      <c r="A181" s="56" t="s">
        <v>309</v>
      </c>
      <c r="B181" s="61"/>
      <c r="C181" s="62" t="s">
        <v>393</v>
      </c>
      <c r="D181" s="119" t="s">
        <v>3437</v>
      </c>
      <c r="E181" s="120" t="s">
        <v>1189</v>
      </c>
      <c r="F181" s="120" t="s">
        <v>1447</v>
      </c>
      <c r="G181" s="120" t="s">
        <v>953</v>
      </c>
      <c r="H181" s="120" t="s">
        <v>915</v>
      </c>
      <c r="I181" s="120" t="s">
        <v>937</v>
      </c>
      <c r="J181" s="120" t="s">
        <v>2375</v>
      </c>
      <c r="K181" s="120"/>
      <c r="L181" s="120"/>
      <c r="M181" s="120"/>
      <c r="N181" s="121"/>
      <c r="O181" s="68"/>
      <c r="P181" s="69"/>
      <c r="Q181" s="48"/>
      <c r="R181"/>
    </row>
    <row r="182" spans="1:18" ht="12" customHeight="1">
      <c r="A182" s="59"/>
      <c r="B182" s="65">
        <v>107</v>
      </c>
      <c r="C182" s="60" t="s">
        <v>783</v>
      </c>
      <c r="D182" s="116" t="s">
        <v>1079</v>
      </c>
      <c r="E182" s="117" t="s">
        <v>1080</v>
      </c>
      <c r="F182" s="117" t="s">
        <v>3172</v>
      </c>
      <c r="G182" s="117" t="s">
        <v>2086</v>
      </c>
      <c r="H182" s="117" t="s">
        <v>2087</v>
      </c>
      <c r="I182" s="117" t="s">
        <v>2088</v>
      </c>
      <c r="J182" s="117" t="s">
        <v>1939</v>
      </c>
      <c r="K182" s="117"/>
      <c r="L182" s="117"/>
      <c r="M182" s="117"/>
      <c r="N182" s="118"/>
      <c r="O182" s="66" t="s">
        <v>2604</v>
      </c>
      <c r="P182" s="67"/>
      <c r="Q182" s="48"/>
      <c r="R182"/>
    </row>
    <row r="183" spans="1:18" ht="12" customHeight="1">
      <c r="A183" s="56" t="s">
        <v>356</v>
      </c>
      <c r="B183" s="61"/>
      <c r="C183" s="62" t="s">
        <v>244</v>
      </c>
      <c r="D183" s="119" t="s">
        <v>3439</v>
      </c>
      <c r="E183" s="120" t="s">
        <v>3440</v>
      </c>
      <c r="F183" s="120" t="s">
        <v>3434</v>
      </c>
      <c r="G183" s="120" t="s">
        <v>3372</v>
      </c>
      <c r="H183" s="120" t="s">
        <v>2211</v>
      </c>
      <c r="I183" s="120" t="s">
        <v>2090</v>
      </c>
      <c r="J183" s="120" t="s">
        <v>2232</v>
      </c>
      <c r="K183" s="120"/>
      <c r="L183" s="120"/>
      <c r="M183" s="120"/>
      <c r="N183" s="121"/>
      <c r="O183" s="68"/>
      <c r="P183" s="69"/>
      <c r="Q183" s="48"/>
      <c r="R183"/>
    </row>
    <row r="184" spans="1:18" ht="12" customHeight="1">
      <c r="A184" s="59"/>
      <c r="B184" s="65">
        <v>125</v>
      </c>
      <c r="C184" s="60" t="s">
        <v>801</v>
      </c>
      <c r="D184" s="116" t="s">
        <v>3155</v>
      </c>
      <c r="E184" s="117" t="s">
        <v>3156</v>
      </c>
      <c r="F184" s="117" t="s">
        <v>3189</v>
      </c>
      <c r="G184" s="117" t="s">
        <v>2097</v>
      </c>
      <c r="H184" s="117" t="s">
        <v>2098</v>
      </c>
      <c r="I184" s="117" t="s">
        <v>2099</v>
      </c>
      <c r="J184" s="117" t="s">
        <v>2605</v>
      </c>
      <c r="K184" s="117"/>
      <c r="L184" s="117"/>
      <c r="M184" s="117"/>
      <c r="N184" s="118"/>
      <c r="O184" s="66" t="s">
        <v>1480</v>
      </c>
      <c r="P184" s="67"/>
      <c r="Q184" s="48"/>
      <c r="R184"/>
    </row>
    <row r="185" spans="1:18" ht="12" customHeight="1">
      <c r="A185" s="56" t="s">
        <v>311</v>
      </c>
      <c r="B185" s="61"/>
      <c r="C185" s="62" t="s">
        <v>313</v>
      </c>
      <c r="D185" s="119" t="s">
        <v>3191</v>
      </c>
      <c r="E185" s="120" t="s">
        <v>3192</v>
      </c>
      <c r="F185" s="120" t="s">
        <v>3192</v>
      </c>
      <c r="G185" s="120" t="s">
        <v>2216</v>
      </c>
      <c r="H185" s="120" t="s">
        <v>2217</v>
      </c>
      <c r="I185" s="120" t="s">
        <v>2101</v>
      </c>
      <c r="J185" s="120" t="s">
        <v>2606</v>
      </c>
      <c r="K185" s="120"/>
      <c r="L185" s="120"/>
      <c r="M185" s="120"/>
      <c r="N185" s="121"/>
      <c r="O185" s="68"/>
      <c r="P185" s="69"/>
      <c r="Q185" s="48"/>
      <c r="R185"/>
    </row>
    <row r="186" spans="1:18" ht="12" customHeight="1">
      <c r="A186" s="59"/>
      <c r="B186" s="65">
        <v>8</v>
      </c>
      <c r="C186" s="60" t="s">
        <v>670</v>
      </c>
      <c r="D186" s="116" t="s">
        <v>671</v>
      </c>
      <c r="E186" s="117" t="s">
        <v>672</v>
      </c>
      <c r="F186" s="117" t="s">
        <v>1221</v>
      </c>
      <c r="G186" s="117" t="s">
        <v>1728</v>
      </c>
      <c r="H186" s="117" t="s">
        <v>1729</v>
      </c>
      <c r="I186" s="117" t="s">
        <v>1730</v>
      </c>
      <c r="J186" s="117"/>
      <c r="K186" s="117"/>
      <c r="L186" s="117"/>
      <c r="M186" s="117"/>
      <c r="N186" s="118"/>
      <c r="O186" s="66" t="s">
        <v>1201</v>
      </c>
      <c r="P186" s="67"/>
      <c r="Q186" s="48"/>
      <c r="R186"/>
    </row>
    <row r="187" spans="1:18" ht="12" customHeight="1">
      <c r="A187" s="56" t="s">
        <v>361</v>
      </c>
      <c r="B187" s="61"/>
      <c r="C187" s="62" t="s">
        <v>308</v>
      </c>
      <c r="D187" s="119" t="s">
        <v>673</v>
      </c>
      <c r="E187" s="120" t="s">
        <v>674</v>
      </c>
      <c r="F187" s="120" t="s">
        <v>661</v>
      </c>
      <c r="G187" s="120" t="s">
        <v>679</v>
      </c>
      <c r="H187" s="120" t="s">
        <v>1741</v>
      </c>
      <c r="I187" s="120" t="s">
        <v>1760</v>
      </c>
      <c r="J187" s="120"/>
      <c r="K187" s="120"/>
      <c r="L187" s="120"/>
      <c r="M187" s="120"/>
      <c r="N187" s="121"/>
      <c r="O187" s="68"/>
      <c r="P187" s="69"/>
      <c r="Q187" s="48"/>
      <c r="R187"/>
    </row>
    <row r="188" spans="1:18" ht="12" customHeight="1">
      <c r="A188" s="59"/>
      <c r="B188" s="65">
        <v>66</v>
      </c>
      <c r="C188" s="60" t="s">
        <v>742</v>
      </c>
      <c r="D188" s="116" t="s">
        <v>998</v>
      </c>
      <c r="E188" s="117" t="s">
        <v>999</v>
      </c>
      <c r="F188" s="117" t="s">
        <v>1527</v>
      </c>
      <c r="G188" s="117" t="s">
        <v>1947</v>
      </c>
      <c r="H188" s="117" t="s">
        <v>1948</v>
      </c>
      <c r="I188" s="117" t="s">
        <v>1949</v>
      </c>
      <c r="J188" s="117"/>
      <c r="K188" s="117"/>
      <c r="L188" s="117"/>
      <c r="M188" s="117"/>
      <c r="N188" s="118"/>
      <c r="O188" s="66" t="s">
        <v>1480</v>
      </c>
      <c r="P188" s="67"/>
      <c r="Q188" s="48"/>
      <c r="R188"/>
    </row>
    <row r="189" spans="1:18" ht="12" customHeight="1">
      <c r="A189" s="56" t="s">
        <v>356</v>
      </c>
      <c r="B189" s="61"/>
      <c r="C189" s="62" t="s">
        <v>37</v>
      </c>
      <c r="D189" s="119" t="s">
        <v>3360</v>
      </c>
      <c r="E189" s="120" t="s">
        <v>3361</v>
      </c>
      <c r="F189" s="120" t="s">
        <v>3362</v>
      </c>
      <c r="G189" s="120" t="s">
        <v>2168</v>
      </c>
      <c r="H189" s="120" t="s">
        <v>2089</v>
      </c>
      <c r="I189" s="120" t="s">
        <v>3383</v>
      </c>
      <c r="J189" s="120"/>
      <c r="K189" s="120"/>
      <c r="L189" s="120"/>
      <c r="M189" s="120"/>
      <c r="N189" s="121"/>
      <c r="O189" s="68"/>
      <c r="P189" s="69"/>
      <c r="Q189" s="48"/>
      <c r="R189"/>
    </row>
    <row r="190" spans="1:18" ht="12" customHeight="1">
      <c r="A190" s="59"/>
      <c r="B190" s="65">
        <v>123</v>
      </c>
      <c r="C190" s="60" t="s">
        <v>799</v>
      </c>
      <c r="D190" s="116" t="s">
        <v>1116</v>
      </c>
      <c r="E190" s="117" t="s">
        <v>919</v>
      </c>
      <c r="F190" s="117" t="s">
        <v>1375</v>
      </c>
      <c r="G190" s="117" t="s">
        <v>1966</v>
      </c>
      <c r="H190" s="117" t="s">
        <v>1967</v>
      </c>
      <c r="I190" s="117" t="s">
        <v>1968</v>
      </c>
      <c r="J190" s="117"/>
      <c r="K190" s="117"/>
      <c r="L190" s="117"/>
      <c r="M190" s="117"/>
      <c r="N190" s="118"/>
      <c r="O190" s="66" t="s">
        <v>2607</v>
      </c>
      <c r="P190" s="67"/>
      <c r="Q190" s="48"/>
      <c r="R190"/>
    </row>
    <row r="191" spans="1:18" ht="12" customHeight="1">
      <c r="A191" s="56" t="s">
        <v>311</v>
      </c>
      <c r="B191" s="61"/>
      <c r="C191" s="62" t="s">
        <v>313</v>
      </c>
      <c r="D191" s="119" t="s">
        <v>1377</v>
      </c>
      <c r="E191" s="120" t="s">
        <v>1117</v>
      </c>
      <c r="F191" s="120" t="s">
        <v>1559</v>
      </c>
      <c r="G191" s="120" t="s">
        <v>2175</v>
      </c>
      <c r="H191" s="120" t="s">
        <v>1969</v>
      </c>
      <c r="I191" s="120" t="s">
        <v>1969</v>
      </c>
      <c r="J191" s="120"/>
      <c r="K191" s="120"/>
      <c r="L191" s="120"/>
      <c r="M191" s="120"/>
      <c r="N191" s="121"/>
      <c r="O191" s="68"/>
      <c r="P191" s="69"/>
      <c r="Q191" s="48"/>
      <c r="R191"/>
    </row>
    <row r="192" spans="1:18" ht="12" customHeight="1">
      <c r="A192" s="59"/>
      <c r="B192" s="65">
        <v>92</v>
      </c>
      <c r="C192" s="60" t="s">
        <v>768</v>
      </c>
      <c r="D192" s="116" t="s">
        <v>1067</v>
      </c>
      <c r="E192" s="117" t="s">
        <v>1068</v>
      </c>
      <c r="F192" s="117" t="s">
        <v>1596</v>
      </c>
      <c r="G192" s="117" t="s">
        <v>2013</v>
      </c>
      <c r="H192" s="117" t="s">
        <v>1238</v>
      </c>
      <c r="I192" s="117" t="s">
        <v>2014</v>
      </c>
      <c r="J192" s="117"/>
      <c r="K192" s="117"/>
      <c r="L192" s="117"/>
      <c r="M192" s="117"/>
      <c r="N192" s="118"/>
      <c r="O192" s="66" t="s">
        <v>1201</v>
      </c>
      <c r="P192" s="67"/>
      <c r="Q192" s="48"/>
      <c r="R192"/>
    </row>
    <row r="193" spans="1:18" ht="12" customHeight="1">
      <c r="A193" s="56" t="s">
        <v>364</v>
      </c>
      <c r="B193" s="61"/>
      <c r="C193" s="62" t="s">
        <v>121</v>
      </c>
      <c r="D193" s="119" t="s">
        <v>1471</v>
      </c>
      <c r="E193" s="120" t="s">
        <v>1133</v>
      </c>
      <c r="F193" s="120" t="s">
        <v>1598</v>
      </c>
      <c r="G193" s="120" t="s">
        <v>2192</v>
      </c>
      <c r="H193" s="120" t="s">
        <v>2193</v>
      </c>
      <c r="I193" s="120" t="s">
        <v>2017</v>
      </c>
      <c r="J193" s="120"/>
      <c r="K193" s="120"/>
      <c r="L193" s="120"/>
      <c r="M193" s="120"/>
      <c r="N193" s="121"/>
      <c r="O193" s="68"/>
      <c r="P193" s="69"/>
      <c r="Q193" s="48"/>
      <c r="R193"/>
    </row>
    <row r="194" spans="1:18" ht="12" customHeight="1">
      <c r="A194" s="59"/>
      <c r="B194" s="65">
        <v>126</v>
      </c>
      <c r="C194" s="60" t="s">
        <v>802</v>
      </c>
      <c r="D194" s="116" t="s">
        <v>1162</v>
      </c>
      <c r="E194" s="117" t="s">
        <v>1163</v>
      </c>
      <c r="F194" s="117" t="s">
        <v>1417</v>
      </c>
      <c r="G194" s="117" t="s">
        <v>2031</v>
      </c>
      <c r="H194" s="117" t="s">
        <v>2032</v>
      </c>
      <c r="I194" s="117" t="s">
        <v>2033</v>
      </c>
      <c r="J194" s="117"/>
      <c r="K194" s="117"/>
      <c r="L194" s="117"/>
      <c r="M194" s="117"/>
      <c r="N194" s="118"/>
      <c r="O194" s="66" t="s">
        <v>921</v>
      </c>
      <c r="P194" s="67"/>
      <c r="Q194" s="48"/>
      <c r="R194"/>
    </row>
    <row r="195" spans="1:18" ht="12" customHeight="1">
      <c r="A195" s="56" t="s">
        <v>311</v>
      </c>
      <c r="B195" s="61"/>
      <c r="C195" s="62" t="s">
        <v>313</v>
      </c>
      <c r="D195" s="119" t="s">
        <v>1419</v>
      </c>
      <c r="E195" s="120" t="s">
        <v>1164</v>
      </c>
      <c r="F195" s="120" t="s">
        <v>1627</v>
      </c>
      <c r="G195" s="120" t="s">
        <v>2195</v>
      </c>
      <c r="H195" s="120" t="s">
        <v>2198</v>
      </c>
      <c r="I195" s="120" t="s">
        <v>2034</v>
      </c>
      <c r="J195" s="120"/>
      <c r="K195" s="120"/>
      <c r="L195" s="120"/>
      <c r="M195" s="120"/>
      <c r="N195" s="121"/>
      <c r="O195" s="68"/>
      <c r="P195" s="69"/>
      <c r="Q195" s="48"/>
      <c r="R195"/>
    </row>
    <row r="196" spans="1:18" ht="12" customHeight="1">
      <c r="A196" s="59"/>
      <c r="B196" s="65">
        <v>98</v>
      </c>
      <c r="C196" s="60" t="s">
        <v>2102</v>
      </c>
      <c r="D196" s="116" t="s">
        <v>1081</v>
      </c>
      <c r="E196" s="117" t="s">
        <v>3199</v>
      </c>
      <c r="F196" s="117" t="s">
        <v>3200</v>
      </c>
      <c r="G196" s="117" t="s">
        <v>2103</v>
      </c>
      <c r="H196" s="117" t="s">
        <v>2104</v>
      </c>
      <c r="I196" s="117" t="s">
        <v>2105</v>
      </c>
      <c r="J196" s="117"/>
      <c r="K196" s="117"/>
      <c r="L196" s="117"/>
      <c r="M196" s="117"/>
      <c r="N196" s="118"/>
      <c r="O196" s="66" t="s">
        <v>1480</v>
      </c>
      <c r="P196" s="67"/>
      <c r="Q196" s="48"/>
      <c r="R196"/>
    </row>
    <row r="197" spans="1:18" ht="12" customHeight="1">
      <c r="A197" s="56" t="s">
        <v>357</v>
      </c>
      <c r="B197" s="61"/>
      <c r="C197" s="62" t="s">
        <v>384</v>
      </c>
      <c r="D197" s="119" t="s">
        <v>3202</v>
      </c>
      <c r="E197" s="120" t="s">
        <v>3203</v>
      </c>
      <c r="F197" s="120" t="s">
        <v>3204</v>
      </c>
      <c r="G197" s="120" t="s">
        <v>3204</v>
      </c>
      <c r="H197" s="120" t="s">
        <v>2218</v>
      </c>
      <c r="I197" s="120" t="s">
        <v>2107</v>
      </c>
      <c r="J197" s="120"/>
      <c r="K197" s="120"/>
      <c r="L197" s="120"/>
      <c r="M197" s="120"/>
      <c r="N197" s="121"/>
      <c r="O197" s="68"/>
      <c r="P197" s="69"/>
      <c r="Q197" s="48"/>
      <c r="R197"/>
    </row>
    <row r="198" spans="1:18" ht="12" customHeight="1">
      <c r="A198" s="59"/>
      <c r="B198" s="65">
        <v>73</v>
      </c>
      <c r="C198" s="60" t="s">
        <v>749</v>
      </c>
      <c r="D198" s="116" t="s">
        <v>971</v>
      </c>
      <c r="E198" s="117" t="s">
        <v>972</v>
      </c>
      <c r="F198" s="117" t="s">
        <v>1280</v>
      </c>
      <c r="G198" s="117" t="s">
        <v>1795</v>
      </c>
      <c r="H198" s="117" t="s">
        <v>2219</v>
      </c>
      <c r="I198" s="117"/>
      <c r="J198" s="117"/>
      <c r="K198" s="117"/>
      <c r="L198" s="117"/>
      <c r="M198" s="117"/>
      <c r="N198" s="118"/>
      <c r="O198" s="66" t="s">
        <v>1936</v>
      </c>
      <c r="P198" s="67"/>
      <c r="Q198" s="48"/>
      <c r="R198"/>
    </row>
    <row r="199" spans="1:18" ht="12" customHeight="1">
      <c r="A199" s="56" t="s">
        <v>356</v>
      </c>
      <c r="B199" s="61"/>
      <c r="C199" s="62" t="s">
        <v>378</v>
      </c>
      <c r="D199" s="119" t="s">
        <v>1103</v>
      </c>
      <c r="E199" s="120" t="s">
        <v>974</v>
      </c>
      <c r="F199" s="120" t="s">
        <v>941</v>
      </c>
      <c r="G199" s="120" t="s">
        <v>969</v>
      </c>
      <c r="H199" s="120" t="s">
        <v>2220</v>
      </c>
      <c r="I199" s="120"/>
      <c r="J199" s="120"/>
      <c r="K199" s="120"/>
      <c r="L199" s="120"/>
      <c r="M199" s="120"/>
      <c r="N199" s="121"/>
      <c r="O199" s="68"/>
      <c r="P199" s="69"/>
      <c r="Q199" s="48"/>
      <c r="R199"/>
    </row>
    <row r="200" spans="1:18" ht="12" customHeight="1">
      <c r="A200" s="59"/>
      <c r="B200" s="65">
        <v>39</v>
      </c>
      <c r="C200" s="60" t="s">
        <v>715</v>
      </c>
      <c r="D200" s="116" t="s">
        <v>897</v>
      </c>
      <c r="E200" s="117" t="s">
        <v>898</v>
      </c>
      <c r="F200" s="117" t="s">
        <v>1312</v>
      </c>
      <c r="G200" s="117" t="s">
        <v>2221</v>
      </c>
      <c r="H200" s="117" t="s">
        <v>2222</v>
      </c>
      <c r="I200" s="117"/>
      <c r="J200" s="117"/>
      <c r="K200" s="117"/>
      <c r="L200" s="117"/>
      <c r="M200" s="117"/>
      <c r="N200" s="118"/>
      <c r="O200" s="66" t="s">
        <v>2604</v>
      </c>
      <c r="P200" s="67"/>
      <c r="Q200" s="48"/>
      <c r="R200"/>
    </row>
    <row r="201" spans="1:18" ht="12" customHeight="1">
      <c r="A201" s="56" t="s">
        <v>364</v>
      </c>
      <c r="B201" s="61"/>
      <c r="C201" s="62" t="s">
        <v>393</v>
      </c>
      <c r="D201" s="119" t="s">
        <v>911</v>
      </c>
      <c r="E201" s="120" t="s">
        <v>902</v>
      </c>
      <c r="F201" s="120" t="s">
        <v>894</v>
      </c>
      <c r="G201" s="120" t="s">
        <v>948</v>
      </c>
      <c r="H201" s="120" t="s">
        <v>2156</v>
      </c>
      <c r="I201" s="120"/>
      <c r="J201" s="120"/>
      <c r="K201" s="120"/>
      <c r="L201" s="120"/>
      <c r="M201" s="120"/>
      <c r="N201" s="121"/>
      <c r="O201" s="68"/>
      <c r="P201" s="69"/>
      <c r="Q201" s="48"/>
      <c r="R201"/>
    </row>
    <row r="202" spans="1:18" ht="12" customHeight="1">
      <c r="A202" s="59"/>
      <c r="B202" s="65">
        <v>47</v>
      </c>
      <c r="C202" s="60" t="s">
        <v>723</v>
      </c>
      <c r="D202" s="116" t="s">
        <v>886</v>
      </c>
      <c r="E202" s="117" t="s">
        <v>887</v>
      </c>
      <c r="F202" s="117" t="s">
        <v>1351</v>
      </c>
      <c r="G202" s="117" t="s">
        <v>1037</v>
      </c>
      <c r="H202" s="117" t="s">
        <v>2108</v>
      </c>
      <c r="I202" s="117"/>
      <c r="J202" s="117"/>
      <c r="K202" s="117"/>
      <c r="L202" s="117"/>
      <c r="M202" s="117"/>
      <c r="N202" s="118"/>
      <c r="O202" s="66" t="s">
        <v>2109</v>
      </c>
      <c r="P202" s="67"/>
      <c r="Q202" s="48"/>
      <c r="R202"/>
    </row>
    <row r="203" spans="1:18" ht="12" customHeight="1">
      <c r="A203" s="56" t="s">
        <v>361</v>
      </c>
      <c r="B203" s="61"/>
      <c r="C203" s="62" t="s">
        <v>395</v>
      </c>
      <c r="D203" s="119" t="s">
        <v>1108</v>
      </c>
      <c r="E203" s="120" t="s">
        <v>935</v>
      </c>
      <c r="F203" s="120" t="s">
        <v>1332</v>
      </c>
      <c r="G203" s="120" t="s">
        <v>2110</v>
      </c>
      <c r="H203" s="120" t="s">
        <v>2150</v>
      </c>
      <c r="I203" s="120"/>
      <c r="J203" s="120"/>
      <c r="K203" s="120"/>
      <c r="L203" s="120"/>
      <c r="M203" s="120"/>
      <c r="N203" s="121"/>
      <c r="O203" s="68"/>
      <c r="P203" s="69"/>
      <c r="Q203" s="48"/>
      <c r="R203"/>
    </row>
    <row r="204" spans="1:18" ht="12" customHeight="1">
      <c r="A204" s="59"/>
      <c r="B204" s="65">
        <v>74</v>
      </c>
      <c r="C204" s="60" t="s">
        <v>750</v>
      </c>
      <c r="D204" s="116" t="s">
        <v>994</v>
      </c>
      <c r="E204" s="117" t="s">
        <v>995</v>
      </c>
      <c r="F204" s="117" t="s">
        <v>1533</v>
      </c>
      <c r="G204" s="117" t="s">
        <v>2223</v>
      </c>
      <c r="H204" s="117" t="s">
        <v>2224</v>
      </c>
      <c r="I204" s="117"/>
      <c r="J204" s="117"/>
      <c r="K204" s="117"/>
      <c r="L204" s="117"/>
      <c r="M204" s="117"/>
      <c r="N204" s="118"/>
      <c r="O204" s="66" t="s">
        <v>1480</v>
      </c>
      <c r="P204" s="67"/>
      <c r="Q204" s="48"/>
      <c r="R204"/>
    </row>
    <row r="205" spans="1:18" ht="12" customHeight="1">
      <c r="A205" s="56" t="s">
        <v>356</v>
      </c>
      <c r="B205" s="61"/>
      <c r="C205" s="62" t="s">
        <v>378</v>
      </c>
      <c r="D205" s="119" t="s">
        <v>3367</v>
      </c>
      <c r="E205" s="120" t="s">
        <v>3342</v>
      </c>
      <c r="F205" s="120" t="s">
        <v>3368</v>
      </c>
      <c r="G205" s="120" t="s">
        <v>1961</v>
      </c>
      <c r="H205" s="120" t="s">
        <v>2225</v>
      </c>
      <c r="I205" s="120"/>
      <c r="J205" s="120"/>
      <c r="K205" s="120"/>
      <c r="L205" s="120"/>
      <c r="M205" s="120"/>
      <c r="N205" s="121"/>
      <c r="O205" s="68"/>
      <c r="P205" s="69"/>
      <c r="Q205" s="48"/>
      <c r="R205"/>
    </row>
    <row r="206" spans="1:18" ht="12" customHeight="1">
      <c r="A206" s="59"/>
      <c r="B206" s="65">
        <v>90</v>
      </c>
      <c r="C206" s="60" t="s">
        <v>766</v>
      </c>
      <c r="D206" s="116" t="s">
        <v>1049</v>
      </c>
      <c r="E206" s="117" t="s">
        <v>1050</v>
      </c>
      <c r="F206" s="117" t="s">
        <v>1564</v>
      </c>
      <c r="G206" s="117" t="s">
        <v>2111</v>
      </c>
      <c r="H206" s="117" t="s">
        <v>2112</v>
      </c>
      <c r="I206" s="117"/>
      <c r="J206" s="117"/>
      <c r="K206" s="117"/>
      <c r="L206" s="117"/>
      <c r="M206" s="117"/>
      <c r="N206" s="118"/>
      <c r="O206" s="66" t="s">
        <v>1196</v>
      </c>
      <c r="P206" s="67"/>
      <c r="Q206" s="48"/>
      <c r="R206"/>
    </row>
    <row r="207" spans="1:18" ht="12" customHeight="1">
      <c r="A207" s="56" t="s">
        <v>364</v>
      </c>
      <c r="B207" s="61"/>
      <c r="C207" s="62" t="s">
        <v>39</v>
      </c>
      <c r="D207" s="119" t="s">
        <v>1467</v>
      </c>
      <c r="E207" s="120" t="s">
        <v>1120</v>
      </c>
      <c r="F207" s="120" t="s">
        <v>1115</v>
      </c>
      <c r="G207" s="120" t="s">
        <v>1469</v>
      </c>
      <c r="H207" s="120" t="s">
        <v>1953</v>
      </c>
      <c r="I207" s="120"/>
      <c r="J207" s="120"/>
      <c r="K207" s="120"/>
      <c r="L207" s="120"/>
      <c r="M207" s="120"/>
      <c r="N207" s="121"/>
      <c r="O207" s="68"/>
      <c r="P207" s="69"/>
      <c r="Q207" s="48"/>
      <c r="R207"/>
    </row>
    <row r="208" spans="1:18" ht="12" customHeight="1">
      <c r="A208" s="59"/>
      <c r="B208" s="65">
        <v>118</v>
      </c>
      <c r="C208" s="60" t="s">
        <v>794</v>
      </c>
      <c r="D208" s="116" t="s">
        <v>1129</v>
      </c>
      <c r="E208" s="117" t="s">
        <v>1122</v>
      </c>
      <c r="F208" s="117" t="s">
        <v>1384</v>
      </c>
      <c r="G208" s="117" t="s">
        <v>1935</v>
      </c>
      <c r="H208" s="117" t="s">
        <v>2114</v>
      </c>
      <c r="I208" s="117"/>
      <c r="J208" s="117"/>
      <c r="K208" s="117"/>
      <c r="L208" s="117"/>
      <c r="M208" s="117"/>
      <c r="N208" s="118"/>
      <c r="O208" s="66" t="s">
        <v>1201</v>
      </c>
      <c r="P208" s="67"/>
      <c r="Q208" s="48"/>
      <c r="R208"/>
    </row>
    <row r="209" spans="1:18" ht="12" customHeight="1">
      <c r="A209" s="56" t="s">
        <v>311</v>
      </c>
      <c r="B209" s="61"/>
      <c r="C209" s="62" t="s">
        <v>313</v>
      </c>
      <c r="D209" s="119" t="s">
        <v>1386</v>
      </c>
      <c r="E209" s="120" t="s">
        <v>1123</v>
      </c>
      <c r="F209" s="120" t="s">
        <v>1577</v>
      </c>
      <c r="G209" s="120" t="s">
        <v>2226</v>
      </c>
      <c r="H209" s="120" t="s">
        <v>2227</v>
      </c>
      <c r="I209" s="120"/>
      <c r="J209" s="120"/>
      <c r="K209" s="120"/>
      <c r="L209" s="120"/>
      <c r="M209" s="120"/>
      <c r="N209" s="121"/>
      <c r="O209" s="68"/>
      <c r="P209" s="69"/>
      <c r="Q209" s="48"/>
      <c r="R209"/>
    </row>
    <row r="210" spans="1:18" ht="12" customHeight="1">
      <c r="A210" s="59"/>
      <c r="B210" s="65">
        <v>105</v>
      </c>
      <c r="C210" s="60" t="s">
        <v>781</v>
      </c>
      <c r="D210" s="116" t="s">
        <v>1143</v>
      </c>
      <c r="E210" s="117" t="s">
        <v>1092</v>
      </c>
      <c r="F210" s="117" t="s">
        <v>1592</v>
      </c>
      <c r="G210" s="117" t="s">
        <v>2115</v>
      </c>
      <c r="H210" s="117" t="s">
        <v>2116</v>
      </c>
      <c r="I210" s="117"/>
      <c r="J210" s="117"/>
      <c r="K210" s="117"/>
      <c r="L210" s="117"/>
      <c r="M210" s="117"/>
      <c r="N210" s="118"/>
      <c r="O210" s="66" t="s">
        <v>1196</v>
      </c>
      <c r="P210" s="67"/>
      <c r="Q210" s="48"/>
      <c r="R210"/>
    </row>
    <row r="211" spans="1:18" ht="12" customHeight="1">
      <c r="A211" s="56" t="s">
        <v>356</v>
      </c>
      <c r="B211" s="61"/>
      <c r="C211" s="62" t="s">
        <v>378</v>
      </c>
      <c r="D211" s="119" t="s">
        <v>3408</v>
      </c>
      <c r="E211" s="120" t="s">
        <v>3409</v>
      </c>
      <c r="F211" s="120" t="s">
        <v>3410</v>
      </c>
      <c r="G211" s="120" t="s">
        <v>2228</v>
      </c>
      <c r="H211" s="120" t="s">
        <v>2229</v>
      </c>
      <c r="I211" s="120"/>
      <c r="J211" s="120"/>
      <c r="K211" s="120"/>
      <c r="L211" s="120"/>
      <c r="M211" s="120"/>
      <c r="N211" s="121"/>
      <c r="O211" s="68"/>
      <c r="P211" s="69"/>
      <c r="Q211" s="48"/>
      <c r="R211"/>
    </row>
    <row r="212" spans="1:18" ht="12" customHeight="1">
      <c r="A212" s="59"/>
      <c r="B212" s="65">
        <v>78</v>
      </c>
      <c r="C212" s="60" t="s">
        <v>754</v>
      </c>
      <c r="D212" s="116" t="s">
        <v>1011</v>
      </c>
      <c r="E212" s="117" t="s">
        <v>1012</v>
      </c>
      <c r="F212" s="117" t="s">
        <v>1587</v>
      </c>
      <c r="G212" s="117" t="s">
        <v>2117</v>
      </c>
      <c r="H212" s="117" t="s">
        <v>2118</v>
      </c>
      <c r="I212" s="117"/>
      <c r="J212" s="117"/>
      <c r="K212" s="117"/>
      <c r="L212" s="117"/>
      <c r="M212" s="117"/>
      <c r="N212" s="118"/>
      <c r="O212" s="66" t="s">
        <v>2119</v>
      </c>
      <c r="P212" s="67"/>
      <c r="Q212" s="48"/>
      <c r="R212"/>
    </row>
    <row r="213" spans="1:18" ht="12" customHeight="1">
      <c r="A213" s="56" t="s">
        <v>309</v>
      </c>
      <c r="B213" s="61"/>
      <c r="C213" s="62" t="s">
        <v>71</v>
      </c>
      <c r="D213" s="119" t="s">
        <v>3402</v>
      </c>
      <c r="E213" s="120" t="s">
        <v>3403</v>
      </c>
      <c r="F213" s="120" t="s">
        <v>1138</v>
      </c>
      <c r="G213" s="120" t="s">
        <v>2230</v>
      </c>
      <c r="H213" s="120" t="s">
        <v>2231</v>
      </c>
      <c r="I213" s="120"/>
      <c r="J213" s="120"/>
      <c r="K213" s="120"/>
      <c r="L213" s="120"/>
      <c r="M213" s="120"/>
      <c r="N213" s="121"/>
      <c r="O213" s="68"/>
      <c r="P213" s="69"/>
      <c r="Q213" s="48"/>
      <c r="R213"/>
    </row>
    <row r="214" spans="1:18" ht="12" customHeight="1">
      <c r="A214" s="59"/>
      <c r="B214" s="65">
        <v>96</v>
      </c>
      <c r="C214" s="60" t="s">
        <v>772</v>
      </c>
      <c r="D214" s="116" t="s">
        <v>1071</v>
      </c>
      <c r="E214" s="117" t="s">
        <v>1072</v>
      </c>
      <c r="F214" s="117" t="s">
        <v>1617</v>
      </c>
      <c r="G214" s="117" t="s">
        <v>2120</v>
      </c>
      <c r="H214" s="117" t="s">
        <v>2121</v>
      </c>
      <c r="I214" s="117"/>
      <c r="J214" s="117"/>
      <c r="K214" s="117"/>
      <c r="L214" s="117"/>
      <c r="M214" s="117"/>
      <c r="N214" s="118"/>
      <c r="O214" s="66" t="s">
        <v>2122</v>
      </c>
      <c r="P214" s="67"/>
      <c r="Q214" s="48"/>
      <c r="R214"/>
    </row>
    <row r="215" spans="1:18" ht="12" customHeight="1">
      <c r="A215" s="56" t="s">
        <v>364</v>
      </c>
      <c r="B215" s="61"/>
      <c r="C215" s="62" t="s">
        <v>131</v>
      </c>
      <c r="D215" s="119" t="s">
        <v>1474</v>
      </c>
      <c r="E215" s="120" t="s">
        <v>1155</v>
      </c>
      <c r="F215" s="120" t="s">
        <v>1073</v>
      </c>
      <c r="G215" s="120" t="s">
        <v>2232</v>
      </c>
      <c r="H215" s="120" t="s">
        <v>2233</v>
      </c>
      <c r="I215" s="120"/>
      <c r="J215" s="120"/>
      <c r="K215" s="120"/>
      <c r="L215" s="120"/>
      <c r="M215" s="120"/>
      <c r="N215" s="121"/>
      <c r="O215" s="68"/>
      <c r="P215" s="69"/>
      <c r="Q215" s="48"/>
      <c r="R215"/>
    </row>
    <row r="216" spans="1:18" ht="12" customHeight="1">
      <c r="A216" s="59"/>
      <c r="B216" s="65">
        <v>75</v>
      </c>
      <c r="C216" s="60" t="s">
        <v>751</v>
      </c>
      <c r="D216" s="116" t="s">
        <v>1005</v>
      </c>
      <c r="E216" s="117" t="s">
        <v>1006</v>
      </c>
      <c r="F216" s="117" t="s">
        <v>1093</v>
      </c>
      <c r="G216" s="117" t="s">
        <v>2051</v>
      </c>
      <c r="H216" s="117" t="s">
        <v>2123</v>
      </c>
      <c r="I216" s="117"/>
      <c r="J216" s="117"/>
      <c r="K216" s="117"/>
      <c r="L216" s="117"/>
      <c r="M216" s="117"/>
      <c r="N216" s="118"/>
      <c r="O216" s="66" t="s">
        <v>2124</v>
      </c>
      <c r="P216" s="67"/>
      <c r="Q216" s="48"/>
      <c r="R216"/>
    </row>
    <row r="217" spans="1:18" ht="12" customHeight="1">
      <c r="A217" s="56" t="s">
        <v>356</v>
      </c>
      <c r="B217" s="61"/>
      <c r="C217" s="62" t="s">
        <v>378</v>
      </c>
      <c r="D217" s="119" t="s">
        <v>3418</v>
      </c>
      <c r="E217" s="120" t="s">
        <v>3419</v>
      </c>
      <c r="F217" s="120" t="s">
        <v>1053</v>
      </c>
      <c r="G217" s="120" t="s">
        <v>2234</v>
      </c>
      <c r="H217" s="120" t="s">
        <v>2235</v>
      </c>
      <c r="I217" s="120"/>
      <c r="J217" s="120"/>
      <c r="K217" s="120"/>
      <c r="L217" s="120"/>
      <c r="M217" s="120"/>
      <c r="N217" s="121"/>
      <c r="O217" s="68"/>
      <c r="P217" s="69"/>
      <c r="Q217" s="48"/>
      <c r="R217"/>
    </row>
    <row r="218" spans="1:18" ht="12" customHeight="1">
      <c r="A218" s="59"/>
      <c r="B218" s="65">
        <v>42</v>
      </c>
      <c r="C218" s="60" t="s">
        <v>718</v>
      </c>
      <c r="D218" s="116" t="s">
        <v>883</v>
      </c>
      <c r="E218" s="117" t="s">
        <v>884</v>
      </c>
      <c r="F218" s="117" t="s">
        <v>1306</v>
      </c>
      <c r="G218" s="117" t="s">
        <v>2125</v>
      </c>
      <c r="H218" s="117"/>
      <c r="I218" s="117"/>
      <c r="J218" s="117"/>
      <c r="K218" s="117"/>
      <c r="L218" s="117"/>
      <c r="M218" s="117"/>
      <c r="N218" s="118"/>
      <c r="O218" s="66" t="s">
        <v>2126</v>
      </c>
      <c r="P218" s="67"/>
      <c r="Q218" s="48"/>
      <c r="R218"/>
    </row>
    <row r="219" spans="1:18" ht="12" customHeight="1">
      <c r="A219" s="56" t="s">
        <v>356</v>
      </c>
      <c r="B219" s="61"/>
      <c r="C219" s="62" t="s">
        <v>3515</v>
      </c>
      <c r="D219" s="119" t="s">
        <v>1107</v>
      </c>
      <c r="E219" s="120" t="s">
        <v>1017</v>
      </c>
      <c r="F219" s="120" t="s">
        <v>945</v>
      </c>
      <c r="G219" s="120" t="s">
        <v>2236</v>
      </c>
      <c r="H219" s="120"/>
      <c r="I219" s="120"/>
      <c r="J219" s="120"/>
      <c r="K219" s="120"/>
      <c r="L219" s="120"/>
      <c r="M219" s="120"/>
      <c r="N219" s="121"/>
      <c r="O219" s="68"/>
      <c r="P219" s="69"/>
      <c r="Q219" s="48"/>
      <c r="R219"/>
    </row>
    <row r="220" spans="1:18" ht="12" customHeight="1">
      <c r="A220" s="59"/>
      <c r="B220" s="65">
        <v>59</v>
      </c>
      <c r="C220" s="60" t="s">
        <v>735</v>
      </c>
      <c r="D220" s="116" t="s">
        <v>942</v>
      </c>
      <c r="E220" s="117" t="s">
        <v>943</v>
      </c>
      <c r="F220" s="117" t="s">
        <v>1321</v>
      </c>
      <c r="G220" s="117" t="s">
        <v>2128</v>
      </c>
      <c r="H220" s="117"/>
      <c r="I220" s="117"/>
      <c r="J220" s="117"/>
      <c r="K220" s="117"/>
      <c r="L220" s="117"/>
      <c r="M220" s="117"/>
      <c r="N220" s="118"/>
      <c r="O220" s="66" t="s">
        <v>1480</v>
      </c>
      <c r="P220" s="67"/>
      <c r="Q220" s="48"/>
      <c r="R220"/>
    </row>
    <row r="221" spans="1:18" ht="12" customHeight="1">
      <c r="A221" s="56" t="s">
        <v>309</v>
      </c>
      <c r="B221" s="61"/>
      <c r="C221" s="62" t="s">
        <v>7</v>
      </c>
      <c r="D221" s="119" t="s">
        <v>1109</v>
      </c>
      <c r="E221" s="120" t="s">
        <v>915</v>
      </c>
      <c r="F221" s="120" t="s">
        <v>1111</v>
      </c>
      <c r="G221" s="120" t="s">
        <v>2237</v>
      </c>
      <c r="H221" s="120"/>
      <c r="I221" s="120"/>
      <c r="J221" s="120"/>
      <c r="K221" s="120"/>
      <c r="L221" s="120"/>
      <c r="M221" s="120"/>
      <c r="N221" s="121"/>
      <c r="O221" s="68"/>
      <c r="P221" s="69"/>
      <c r="Q221" s="48"/>
      <c r="R221"/>
    </row>
    <row r="222" spans="1:18" ht="12" customHeight="1">
      <c r="A222" s="59"/>
      <c r="B222" s="65">
        <v>102</v>
      </c>
      <c r="C222" s="60" t="s">
        <v>778</v>
      </c>
      <c r="D222" s="116" t="s">
        <v>1036</v>
      </c>
      <c r="E222" s="117" t="s">
        <v>1037</v>
      </c>
      <c r="F222" s="117" t="s">
        <v>1523</v>
      </c>
      <c r="G222" s="117" t="s">
        <v>2051</v>
      </c>
      <c r="H222" s="117"/>
      <c r="I222" s="117"/>
      <c r="J222" s="117"/>
      <c r="K222" s="117"/>
      <c r="L222" s="117"/>
      <c r="M222" s="117"/>
      <c r="N222" s="118"/>
      <c r="O222" s="66" t="s">
        <v>1937</v>
      </c>
      <c r="P222" s="67"/>
      <c r="Q222" s="48"/>
      <c r="R222"/>
    </row>
    <row r="223" spans="1:18" ht="12" customHeight="1">
      <c r="A223" s="56" t="s">
        <v>356</v>
      </c>
      <c r="B223" s="61"/>
      <c r="C223" s="62" t="s">
        <v>287</v>
      </c>
      <c r="D223" s="119" t="s">
        <v>3357</v>
      </c>
      <c r="E223" s="120" t="s">
        <v>3358</v>
      </c>
      <c r="F223" s="120" t="s">
        <v>1525</v>
      </c>
      <c r="G223" s="120" t="s">
        <v>2234</v>
      </c>
      <c r="H223" s="120"/>
      <c r="I223" s="120"/>
      <c r="J223" s="120"/>
      <c r="K223" s="120"/>
      <c r="L223" s="120"/>
      <c r="M223" s="120"/>
      <c r="N223" s="121"/>
      <c r="O223" s="68"/>
      <c r="P223" s="69"/>
      <c r="Q223" s="48"/>
      <c r="R223"/>
    </row>
    <row r="224" spans="1:18" ht="12" customHeight="1">
      <c r="A224" s="59"/>
      <c r="B224" s="65">
        <v>106</v>
      </c>
      <c r="C224" s="60" t="s">
        <v>782</v>
      </c>
      <c r="D224" s="116" t="s">
        <v>1126</v>
      </c>
      <c r="E224" s="117" t="s">
        <v>1127</v>
      </c>
      <c r="F224" s="117" t="s">
        <v>1571</v>
      </c>
      <c r="G224" s="117" t="s">
        <v>2129</v>
      </c>
      <c r="H224" s="117"/>
      <c r="I224" s="117"/>
      <c r="J224" s="117"/>
      <c r="K224" s="117"/>
      <c r="L224" s="117"/>
      <c r="M224" s="117"/>
      <c r="N224" s="118"/>
      <c r="O224" s="66" t="s">
        <v>1196</v>
      </c>
      <c r="P224" s="67"/>
      <c r="Q224" s="48"/>
      <c r="R224"/>
    </row>
    <row r="225" spans="1:18" ht="12" customHeight="1">
      <c r="A225" s="56" t="s">
        <v>364</v>
      </c>
      <c r="B225" s="61"/>
      <c r="C225" s="62" t="s">
        <v>2</v>
      </c>
      <c r="D225" s="119" t="s">
        <v>1469</v>
      </c>
      <c r="E225" s="120" t="s">
        <v>1128</v>
      </c>
      <c r="F225" s="120" t="s">
        <v>1002</v>
      </c>
      <c r="G225" s="120" t="s">
        <v>2238</v>
      </c>
      <c r="H225" s="120"/>
      <c r="I225" s="120"/>
      <c r="J225" s="120"/>
      <c r="K225" s="120"/>
      <c r="L225" s="120"/>
      <c r="M225" s="120"/>
      <c r="N225" s="121"/>
      <c r="O225" s="68"/>
      <c r="P225" s="69"/>
      <c r="Q225" s="48"/>
      <c r="R225"/>
    </row>
    <row r="226" spans="1:18" ht="12" customHeight="1">
      <c r="A226" s="59"/>
      <c r="B226" s="65">
        <v>122</v>
      </c>
      <c r="C226" s="60" t="s">
        <v>798</v>
      </c>
      <c r="D226" s="116" t="s">
        <v>1156</v>
      </c>
      <c r="E226" s="117" t="s">
        <v>1157</v>
      </c>
      <c r="F226" s="117" t="s">
        <v>1413</v>
      </c>
      <c r="G226" s="117" t="s">
        <v>2130</v>
      </c>
      <c r="H226" s="117"/>
      <c r="I226" s="117"/>
      <c r="J226" s="117"/>
      <c r="K226" s="117"/>
      <c r="L226" s="117"/>
      <c r="M226" s="117"/>
      <c r="N226" s="118"/>
      <c r="O226" s="66" t="s">
        <v>1201</v>
      </c>
      <c r="P226" s="67"/>
      <c r="Q226" s="48"/>
      <c r="R226"/>
    </row>
    <row r="227" spans="1:18" ht="12" customHeight="1">
      <c r="A227" s="56" t="s">
        <v>311</v>
      </c>
      <c r="B227" s="61"/>
      <c r="C227" s="62" t="s">
        <v>200</v>
      </c>
      <c r="D227" s="119" t="s">
        <v>1415</v>
      </c>
      <c r="E227" s="120" t="s">
        <v>1158</v>
      </c>
      <c r="F227" s="120" t="s">
        <v>1625</v>
      </c>
      <c r="G227" s="120" t="s">
        <v>2239</v>
      </c>
      <c r="H227" s="120"/>
      <c r="I227" s="120"/>
      <c r="J227" s="120"/>
      <c r="K227" s="120"/>
      <c r="L227" s="120"/>
      <c r="M227" s="120"/>
      <c r="N227" s="121"/>
      <c r="O227" s="68"/>
      <c r="P227" s="69"/>
      <c r="Q227" s="48"/>
      <c r="R227"/>
    </row>
    <row r="228" spans="1:18" ht="12" customHeight="1">
      <c r="A228" s="59"/>
      <c r="B228" s="65">
        <v>84</v>
      </c>
      <c r="C228" s="60" t="s">
        <v>760</v>
      </c>
      <c r="D228" s="116" t="s">
        <v>1077</v>
      </c>
      <c r="E228" s="117" t="s">
        <v>1078</v>
      </c>
      <c r="F228" s="117" t="s">
        <v>1650</v>
      </c>
      <c r="G228" s="117" t="s">
        <v>1157</v>
      </c>
      <c r="H228" s="117"/>
      <c r="I228" s="117"/>
      <c r="J228" s="117"/>
      <c r="K228" s="117"/>
      <c r="L228" s="117"/>
      <c r="M228" s="117"/>
      <c r="N228" s="118"/>
      <c r="O228" s="66" t="s">
        <v>2119</v>
      </c>
      <c r="P228" s="67"/>
      <c r="Q228" s="48"/>
      <c r="R228"/>
    </row>
    <row r="229" spans="1:18" ht="12" customHeight="1">
      <c r="A229" s="56" t="s">
        <v>309</v>
      </c>
      <c r="B229" s="61"/>
      <c r="C229" s="62" t="s">
        <v>92</v>
      </c>
      <c r="D229" s="119" t="s">
        <v>3421</v>
      </c>
      <c r="E229" s="120" t="s">
        <v>3422</v>
      </c>
      <c r="F229" s="120" t="s">
        <v>3423</v>
      </c>
      <c r="G229" s="120" t="s">
        <v>2240</v>
      </c>
      <c r="H229" s="120"/>
      <c r="I229" s="120"/>
      <c r="J229" s="120"/>
      <c r="K229" s="120"/>
      <c r="L229" s="120"/>
      <c r="M229" s="120"/>
      <c r="N229" s="121"/>
      <c r="O229" s="68"/>
      <c r="P229" s="69"/>
      <c r="Q229" s="48"/>
      <c r="R229"/>
    </row>
    <row r="230" spans="1:18" ht="12" customHeight="1">
      <c r="A230" s="59"/>
      <c r="B230" s="65">
        <v>54</v>
      </c>
      <c r="C230" s="60" t="s">
        <v>730</v>
      </c>
      <c r="D230" s="116" t="s">
        <v>1477</v>
      </c>
      <c r="E230" s="117" t="s">
        <v>3171</v>
      </c>
      <c r="F230" s="117" t="s">
        <v>3172</v>
      </c>
      <c r="G230" s="117" t="s">
        <v>2132</v>
      </c>
      <c r="H230" s="117"/>
      <c r="I230" s="117"/>
      <c r="J230" s="117"/>
      <c r="K230" s="117"/>
      <c r="L230" s="117"/>
      <c r="M230" s="117"/>
      <c r="N230" s="118"/>
      <c r="O230" s="66" t="s">
        <v>2133</v>
      </c>
      <c r="P230" s="67"/>
      <c r="Q230" s="48"/>
      <c r="R230"/>
    </row>
    <row r="231" spans="1:18" ht="12" customHeight="1">
      <c r="A231" s="56" t="s">
        <v>356</v>
      </c>
      <c r="B231" s="61"/>
      <c r="C231" s="62" t="s">
        <v>378</v>
      </c>
      <c r="D231" s="119" t="s">
        <v>3432</v>
      </c>
      <c r="E231" s="120" t="s">
        <v>3433</v>
      </c>
      <c r="F231" s="120" t="s">
        <v>3434</v>
      </c>
      <c r="G231" s="120" t="s">
        <v>2241</v>
      </c>
      <c r="H231" s="120"/>
      <c r="I231" s="120"/>
      <c r="J231" s="120"/>
      <c r="K231" s="120"/>
      <c r="L231" s="120"/>
      <c r="M231" s="120"/>
      <c r="N231" s="121"/>
      <c r="O231" s="68"/>
      <c r="P231" s="69"/>
      <c r="Q231" s="48"/>
      <c r="R231"/>
    </row>
    <row r="232" spans="1:18" ht="12" customHeight="1">
      <c r="A232" s="59"/>
      <c r="B232" s="65">
        <v>110</v>
      </c>
      <c r="C232" s="60" t="s">
        <v>786</v>
      </c>
      <c r="D232" s="116" t="s">
        <v>1173</v>
      </c>
      <c r="E232" s="117" t="s">
        <v>1174</v>
      </c>
      <c r="F232" s="117" t="s">
        <v>1457</v>
      </c>
      <c r="G232" s="117" t="s">
        <v>1757</v>
      </c>
      <c r="H232" s="117"/>
      <c r="I232" s="117"/>
      <c r="J232" s="117"/>
      <c r="K232" s="117"/>
      <c r="L232" s="117"/>
      <c r="M232" s="117"/>
      <c r="N232" s="118"/>
      <c r="O232" s="66" t="s">
        <v>2119</v>
      </c>
      <c r="P232" s="67"/>
      <c r="Q232" s="48"/>
      <c r="R232"/>
    </row>
    <row r="233" spans="1:18" ht="12" customHeight="1">
      <c r="A233" s="56" t="s">
        <v>309</v>
      </c>
      <c r="B233" s="61"/>
      <c r="C233" s="62" t="s">
        <v>169</v>
      </c>
      <c r="D233" s="119" t="s">
        <v>3428</v>
      </c>
      <c r="E233" s="120" t="s">
        <v>3429</v>
      </c>
      <c r="F233" s="120" t="s">
        <v>3430</v>
      </c>
      <c r="G233" s="120" t="s">
        <v>2242</v>
      </c>
      <c r="H233" s="120"/>
      <c r="I233" s="120"/>
      <c r="J233" s="120"/>
      <c r="K233" s="120"/>
      <c r="L233" s="120"/>
      <c r="M233" s="120"/>
      <c r="N233" s="121"/>
      <c r="O233" s="68"/>
      <c r="P233" s="69"/>
      <c r="Q233" s="48"/>
      <c r="R233"/>
    </row>
    <row r="234" spans="1:18" ht="12" customHeight="1">
      <c r="A234" s="59"/>
      <c r="B234" s="65">
        <v>104</v>
      </c>
      <c r="C234" s="60" t="s">
        <v>780</v>
      </c>
      <c r="D234" s="116" t="s">
        <v>1046</v>
      </c>
      <c r="E234" s="117" t="s">
        <v>1054</v>
      </c>
      <c r="F234" s="117" t="s">
        <v>1646</v>
      </c>
      <c r="G234" s="117" t="s">
        <v>2135</v>
      </c>
      <c r="H234" s="117"/>
      <c r="I234" s="117"/>
      <c r="J234" s="117"/>
      <c r="K234" s="117"/>
      <c r="L234" s="117"/>
      <c r="M234" s="117"/>
      <c r="N234" s="118"/>
      <c r="O234" s="66" t="s">
        <v>921</v>
      </c>
      <c r="P234" s="67"/>
      <c r="Q234" s="48"/>
      <c r="R234"/>
    </row>
    <row r="235" spans="1:18" ht="12" customHeight="1">
      <c r="A235" s="56" t="s">
        <v>364</v>
      </c>
      <c r="B235" s="61"/>
      <c r="C235" s="62" t="s">
        <v>3502</v>
      </c>
      <c r="D235" s="119" t="s">
        <v>1468</v>
      </c>
      <c r="E235" s="120" t="s">
        <v>1064</v>
      </c>
      <c r="F235" s="120" t="s">
        <v>1190</v>
      </c>
      <c r="G235" s="120" t="s">
        <v>2243</v>
      </c>
      <c r="H235" s="120"/>
      <c r="I235" s="120"/>
      <c r="J235" s="120"/>
      <c r="K235" s="120"/>
      <c r="L235" s="120"/>
      <c r="M235" s="120"/>
      <c r="N235" s="121"/>
      <c r="O235" s="68"/>
      <c r="P235" s="69"/>
      <c r="Q235" s="48"/>
      <c r="R235"/>
    </row>
    <row r="236" spans="1:18" ht="12" customHeight="1">
      <c r="A236" s="59"/>
      <c r="B236" s="65">
        <v>43</v>
      </c>
      <c r="C236" s="60" t="s">
        <v>719</v>
      </c>
      <c r="D236" s="116" t="s">
        <v>880</v>
      </c>
      <c r="E236" s="117" t="s">
        <v>881</v>
      </c>
      <c r="F236" s="117" t="s">
        <v>1299</v>
      </c>
      <c r="G236" s="117"/>
      <c r="H236" s="117"/>
      <c r="I236" s="117"/>
      <c r="J236" s="117"/>
      <c r="K236" s="117"/>
      <c r="L236" s="117"/>
      <c r="M236" s="117"/>
      <c r="N236" s="118"/>
      <c r="O236" s="66" t="s">
        <v>2126</v>
      </c>
      <c r="P236" s="67"/>
      <c r="Q236" s="48"/>
      <c r="R236"/>
    </row>
    <row r="237" spans="1:18" ht="12" customHeight="1">
      <c r="A237" s="56" t="s">
        <v>356</v>
      </c>
      <c r="B237" s="61"/>
      <c r="C237" s="62" t="s">
        <v>378</v>
      </c>
      <c r="D237" s="119" t="s">
        <v>878</v>
      </c>
      <c r="E237" s="120" t="s">
        <v>1083</v>
      </c>
      <c r="F237" s="120" t="s">
        <v>888</v>
      </c>
      <c r="G237" s="120"/>
      <c r="H237" s="120"/>
      <c r="I237" s="120"/>
      <c r="J237" s="120"/>
      <c r="K237" s="120"/>
      <c r="L237" s="120"/>
      <c r="M237" s="120"/>
      <c r="N237" s="121"/>
      <c r="O237" s="68"/>
      <c r="P237" s="69"/>
      <c r="Q237" s="48"/>
      <c r="R237"/>
    </row>
    <row r="238" spans="1:18" ht="12" customHeight="1">
      <c r="A238" s="59"/>
      <c r="B238" s="65">
        <v>68</v>
      </c>
      <c r="C238" s="60" t="s">
        <v>744</v>
      </c>
      <c r="D238" s="116" t="s">
        <v>984</v>
      </c>
      <c r="E238" s="117" t="s">
        <v>985</v>
      </c>
      <c r="F238" s="117" t="s">
        <v>1348</v>
      </c>
      <c r="G238" s="117"/>
      <c r="H238" s="117"/>
      <c r="I238" s="117"/>
      <c r="J238" s="117"/>
      <c r="K238" s="117"/>
      <c r="L238" s="117"/>
      <c r="M238" s="117"/>
      <c r="N238" s="118"/>
      <c r="O238" s="66" t="s">
        <v>1201</v>
      </c>
      <c r="P238" s="67"/>
      <c r="Q238" s="48"/>
      <c r="R238"/>
    </row>
    <row r="239" spans="1:18" ht="12" customHeight="1">
      <c r="A239" s="56" t="s">
        <v>309</v>
      </c>
      <c r="B239" s="61"/>
      <c r="C239" s="62" t="s">
        <v>277</v>
      </c>
      <c r="D239" s="119" t="s">
        <v>993</v>
      </c>
      <c r="E239" s="120" t="s">
        <v>1114</v>
      </c>
      <c r="F239" s="120" t="s">
        <v>3351</v>
      </c>
      <c r="G239" s="120"/>
      <c r="H239" s="120"/>
      <c r="I239" s="120"/>
      <c r="J239" s="120"/>
      <c r="K239" s="120"/>
      <c r="L239" s="120"/>
      <c r="M239" s="120"/>
      <c r="N239" s="121"/>
      <c r="O239" s="68"/>
      <c r="P239" s="69"/>
      <c r="Q239" s="48"/>
      <c r="R239"/>
    </row>
    <row r="240" spans="1:18" ht="12" customHeight="1">
      <c r="A240" s="59"/>
      <c r="B240" s="65">
        <v>85</v>
      </c>
      <c r="C240" s="60" t="s">
        <v>761</v>
      </c>
      <c r="D240" s="116" t="s">
        <v>1040</v>
      </c>
      <c r="E240" s="117" t="s">
        <v>1041</v>
      </c>
      <c r="F240" s="117" t="s">
        <v>1543</v>
      </c>
      <c r="G240" s="117"/>
      <c r="H240" s="117"/>
      <c r="I240" s="117"/>
      <c r="J240" s="117"/>
      <c r="K240" s="117"/>
      <c r="L240" s="117"/>
      <c r="M240" s="117"/>
      <c r="N240" s="118"/>
      <c r="O240" s="66" t="s">
        <v>1480</v>
      </c>
      <c r="P240" s="67"/>
      <c r="Q240" s="48"/>
      <c r="R240"/>
    </row>
    <row r="241" spans="1:18" ht="12" customHeight="1">
      <c r="A241" s="56" t="s">
        <v>356</v>
      </c>
      <c r="B241" s="61"/>
      <c r="C241" s="62" t="s">
        <v>3515</v>
      </c>
      <c r="D241" s="119" t="s">
        <v>3372</v>
      </c>
      <c r="E241" s="120" t="s">
        <v>3373</v>
      </c>
      <c r="F241" s="120" t="s">
        <v>3372</v>
      </c>
      <c r="G241" s="120"/>
      <c r="H241" s="120"/>
      <c r="I241" s="120"/>
      <c r="J241" s="120"/>
      <c r="K241" s="120"/>
      <c r="L241" s="120"/>
      <c r="M241" s="120"/>
      <c r="N241" s="121"/>
      <c r="O241" s="68"/>
      <c r="P241" s="69"/>
      <c r="Q241" s="48"/>
      <c r="R241"/>
    </row>
    <row r="242" spans="1:18" ht="12" customHeight="1">
      <c r="A242" s="59"/>
      <c r="B242" s="65">
        <v>97</v>
      </c>
      <c r="C242" s="60" t="s">
        <v>773</v>
      </c>
      <c r="D242" s="116" t="s">
        <v>1062</v>
      </c>
      <c r="E242" s="117" t="s">
        <v>1063</v>
      </c>
      <c r="F242" s="117" t="s">
        <v>1630</v>
      </c>
      <c r="G242" s="117"/>
      <c r="H242" s="117"/>
      <c r="I242" s="117"/>
      <c r="J242" s="117"/>
      <c r="K242" s="117"/>
      <c r="L242" s="117"/>
      <c r="M242" s="117"/>
      <c r="N242" s="118"/>
      <c r="O242" s="66" t="s">
        <v>1480</v>
      </c>
      <c r="P242" s="67"/>
      <c r="Q242" s="48"/>
      <c r="R242"/>
    </row>
    <row r="243" spans="1:18" ht="12" customHeight="1">
      <c r="A243" s="56" t="s">
        <v>309</v>
      </c>
      <c r="B243" s="61"/>
      <c r="C243" s="62" t="s">
        <v>277</v>
      </c>
      <c r="D243" s="119" t="s">
        <v>3415</v>
      </c>
      <c r="E243" s="120" t="s">
        <v>1132</v>
      </c>
      <c r="F243" s="120" t="s">
        <v>3416</v>
      </c>
      <c r="G243" s="120"/>
      <c r="H243" s="120"/>
      <c r="I243" s="120"/>
      <c r="J243" s="120"/>
      <c r="K243" s="120"/>
      <c r="L243" s="120"/>
      <c r="M243" s="120"/>
      <c r="N243" s="121"/>
      <c r="O243" s="68"/>
      <c r="P243" s="69"/>
      <c r="Q243" s="48"/>
      <c r="R243"/>
    </row>
    <row r="244" spans="1:18" ht="12" customHeight="1">
      <c r="A244" s="59"/>
      <c r="B244" s="65">
        <v>103</v>
      </c>
      <c r="C244" s="60" t="s">
        <v>779</v>
      </c>
      <c r="D244" s="116" t="s">
        <v>1199</v>
      </c>
      <c r="E244" s="117" t="s">
        <v>1121</v>
      </c>
      <c r="F244" s="117" t="s">
        <v>3157</v>
      </c>
      <c r="G244" s="117"/>
      <c r="H244" s="117"/>
      <c r="I244" s="117"/>
      <c r="J244" s="117"/>
      <c r="K244" s="117"/>
      <c r="L244" s="117"/>
      <c r="M244" s="117"/>
      <c r="N244" s="118"/>
      <c r="O244" s="66" t="s">
        <v>2119</v>
      </c>
      <c r="P244" s="67"/>
      <c r="Q244" s="48"/>
      <c r="R244"/>
    </row>
    <row r="245" spans="1:18" ht="12" customHeight="1">
      <c r="A245" s="56" t="s">
        <v>364</v>
      </c>
      <c r="B245" s="61"/>
      <c r="C245" s="62" t="s">
        <v>3502</v>
      </c>
      <c r="D245" s="119" t="s">
        <v>1479</v>
      </c>
      <c r="E245" s="120" t="s">
        <v>3177</v>
      </c>
      <c r="F245" s="120" t="s">
        <v>3159</v>
      </c>
      <c r="G245" s="120"/>
      <c r="H245" s="120"/>
      <c r="I245" s="120"/>
      <c r="J245" s="120"/>
      <c r="K245" s="120"/>
      <c r="L245" s="120"/>
      <c r="M245" s="120"/>
      <c r="N245" s="121"/>
      <c r="O245" s="68"/>
      <c r="P245" s="69"/>
      <c r="Q245" s="48"/>
      <c r="R245"/>
    </row>
    <row r="246" spans="1:18" ht="12" customHeight="1">
      <c r="A246" s="59"/>
      <c r="B246" s="65">
        <v>113</v>
      </c>
      <c r="C246" s="60" t="s">
        <v>789</v>
      </c>
      <c r="D246" s="116" t="s">
        <v>1198</v>
      </c>
      <c r="E246" s="117" t="s">
        <v>3179</v>
      </c>
      <c r="F246" s="117" t="s">
        <v>3163</v>
      </c>
      <c r="G246" s="117"/>
      <c r="H246" s="117"/>
      <c r="I246" s="117"/>
      <c r="J246" s="117"/>
      <c r="K246" s="117"/>
      <c r="L246" s="117"/>
      <c r="M246" s="117"/>
      <c r="N246" s="118"/>
      <c r="O246" s="66" t="s">
        <v>1480</v>
      </c>
      <c r="P246" s="67"/>
      <c r="Q246" s="48"/>
      <c r="R246"/>
    </row>
    <row r="247" spans="1:18" ht="12" customHeight="1">
      <c r="A247" s="56" t="s">
        <v>309</v>
      </c>
      <c r="B247" s="61"/>
      <c r="C247" s="62" t="s">
        <v>92</v>
      </c>
      <c r="D247" s="119" t="s">
        <v>3423</v>
      </c>
      <c r="E247" s="120" t="s">
        <v>1189</v>
      </c>
      <c r="F247" s="120" t="s">
        <v>1447</v>
      </c>
      <c r="G247" s="120"/>
      <c r="H247" s="120"/>
      <c r="I247" s="120"/>
      <c r="J247" s="120"/>
      <c r="K247" s="120"/>
      <c r="L247" s="120"/>
      <c r="M247" s="120"/>
      <c r="N247" s="121"/>
      <c r="O247" s="68"/>
      <c r="P247" s="69"/>
      <c r="Q247" s="48"/>
      <c r="R247"/>
    </row>
    <row r="248" spans="1:18" ht="12" customHeight="1">
      <c r="A248" s="59"/>
      <c r="B248" s="65">
        <v>131</v>
      </c>
      <c r="C248" s="60" t="s">
        <v>807</v>
      </c>
      <c r="D248" s="116" t="s">
        <v>1191</v>
      </c>
      <c r="E248" s="117" t="s">
        <v>1192</v>
      </c>
      <c r="F248" s="117" t="s">
        <v>1461</v>
      </c>
      <c r="G248" s="117"/>
      <c r="H248" s="117"/>
      <c r="I248" s="117"/>
      <c r="J248" s="117"/>
      <c r="K248" s="117"/>
      <c r="L248" s="117"/>
      <c r="M248" s="117"/>
      <c r="N248" s="118"/>
      <c r="O248" s="66" t="s">
        <v>1480</v>
      </c>
      <c r="P248" s="67"/>
      <c r="Q248" s="48"/>
      <c r="R248"/>
    </row>
    <row r="249" spans="1:18" ht="12" customHeight="1">
      <c r="A249" s="56" t="s">
        <v>311</v>
      </c>
      <c r="B249" s="61"/>
      <c r="C249" s="62" t="s">
        <v>313</v>
      </c>
      <c r="D249" s="119" t="s">
        <v>3195</v>
      </c>
      <c r="E249" s="120" t="s">
        <v>1193</v>
      </c>
      <c r="F249" s="120" t="s">
        <v>1655</v>
      </c>
      <c r="G249" s="120"/>
      <c r="H249" s="120"/>
      <c r="I249" s="120"/>
      <c r="J249" s="120"/>
      <c r="K249" s="120"/>
      <c r="L249" s="120"/>
      <c r="M249" s="120"/>
      <c r="N249" s="121"/>
      <c r="O249" s="68"/>
      <c r="P249" s="69"/>
      <c r="Q249" s="48"/>
      <c r="R249"/>
    </row>
    <row r="250" spans="1:18" ht="12" customHeight="1">
      <c r="A250" s="59"/>
      <c r="B250" s="65">
        <v>88</v>
      </c>
      <c r="C250" s="60" t="s">
        <v>764</v>
      </c>
      <c r="D250" s="116" t="s">
        <v>3153</v>
      </c>
      <c r="E250" s="117" t="s">
        <v>1121</v>
      </c>
      <c r="F250" s="117" t="s">
        <v>3157</v>
      </c>
      <c r="G250" s="117"/>
      <c r="H250" s="117"/>
      <c r="I250" s="117"/>
      <c r="J250" s="117"/>
      <c r="K250" s="117"/>
      <c r="L250" s="117"/>
      <c r="M250" s="117"/>
      <c r="N250" s="118"/>
      <c r="O250" s="66" t="s">
        <v>1480</v>
      </c>
      <c r="P250" s="67"/>
      <c r="Q250" s="48"/>
      <c r="R250"/>
    </row>
    <row r="251" spans="1:18" ht="12" customHeight="1">
      <c r="A251" s="56" t="s">
        <v>364</v>
      </c>
      <c r="B251" s="61"/>
      <c r="C251" s="62" t="s">
        <v>3502</v>
      </c>
      <c r="D251" s="119" t="s">
        <v>3184</v>
      </c>
      <c r="E251" s="120" t="s">
        <v>3177</v>
      </c>
      <c r="F251" s="120" t="s">
        <v>3159</v>
      </c>
      <c r="G251" s="120"/>
      <c r="H251" s="120"/>
      <c r="I251" s="120"/>
      <c r="J251" s="120"/>
      <c r="K251" s="120"/>
      <c r="L251" s="120"/>
      <c r="M251" s="120"/>
      <c r="N251" s="121"/>
      <c r="O251" s="68"/>
      <c r="P251" s="69"/>
      <c r="Q251" s="48"/>
      <c r="R251"/>
    </row>
    <row r="252" spans="1:18" ht="12" customHeight="1">
      <c r="A252" s="59"/>
      <c r="B252" s="65">
        <v>16</v>
      </c>
      <c r="C252" s="60" t="s">
        <v>692</v>
      </c>
      <c r="D252" s="116" t="s">
        <v>851</v>
      </c>
      <c r="E252" s="117" t="s">
        <v>852</v>
      </c>
      <c r="F252" s="117"/>
      <c r="G252" s="117"/>
      <c r="H252" s="117"/>
      <c r="I252" s="117"/>
      <c r="J252" s="117"/>
      <c r="K252" s="117"/>
      <c r="L252" s="117"/>
      <c r="M252" s="117"/>
      <c r="N252" s="118"/>
      <c r="O252" s="66" t="s">
        <v>1104</v>
      </c>
      <c r="P252" s="67"/>
      <c r="Q252" s="48"/>
      <c r="R252"/>
    </row>
    <row r="253" spans="1:18" ht="12" customHeight="1">
      <c r="A253" s="56" t="s">
        <v>355</v>
      </c>
      <c r="B253" s="61"/>
      <c r="C253" s="62" t="s">
        <v>371</v>
      </c>
      <c r="D253" s="119" t="s">
        <v>1105</v>
      </c>
      <c r="E253" s="120" t="s">
        <v>3441</v>
      </c>
      <c r="F253" s="120"/>
      <c r="G253" s="120"/>
      <c r="H253" s="120"/>
      <c r="I253" s="120"/>
      <c r="J253" s="120"/>
      <c r="K253" s="120"/>
      <c r="L253" s="120"/>
      <c r="M253" s="120"/>
      <c r="N253" s="121"/>
      <c r="O253" s="68"/>
      <c r="P253" s="69"/>
      <c r="Q253" s="48"/>
      <c r="R253"/>
    </row>
    <row r="254" spans="1:18" ht="12" customHeight="1">
      <c r="A254" s="59"/>
      <c r="B254" s="65">
        <v>14</v>
      </c>
      <c r="C254" s="60" t="s">
        <v>690</v>
      </c>
      <c r="D254" s="116" t="s">
        <v>1195</v>
      </c>
      <c r="E254" s="117"/>
      <c r="F254" s="117"/>
      <c r="G254" s="117"/>
      <c r="H254" s="117"/>
      <c r="I254" s="117"/>
      <c r="J254" s="117"/>
      <c r="K254" s="117"/>
      <c r="L254" s="117"/>
      <c r="M254" s="117"/>
      <c r="N254" s="118"/>
      <c r="O254" s="66" t="s">
        <v>1196</v>
      </c>
      <c r="P254" s="67"/>
      <c r="Q254" s="48"/>
      <c r="R254"/>
    </row>
    <row r="255" spans="1:18" ht="12" customHeight="1">
      <c r="A255" s="56" t="s">
        <v>358</v>
      </c>
      <c r="B255" s="61"/>
      <c r="C255" s="62" t="s">
        <v>373</v>
      </c>
      <c r="D255" s="119" t="s">
        <v>813</v>
      </c>
      <c r="E255" s="120"/>
      <c r="F255" s="120"/>
      <c r="G255" s="120"/>
      <c r="H255" s="120"/>
      <c r="I255" s="120"/>
      <c r="J255" s="120"/>
      <c r="K255" s="120"/>
      <c r="L255" s="120"/>
      <c r="M255" s="120"/>
      <c r="N255" s="121"/>
      <c r="O255" s="68"/>
      <c r="P255" s="69"/>
      <c r="Q255" s="48"/>
      <c r="R255"/>
    </row>
    <row r="256" spans="1:18" ht="12" customHeight="1">
      <c r="A256" s="59"/>
      <c r="B256" s="65">
        <v>22</v>
      </c>
      <c r="C256" s="60" t="s">
        <v>698</v>
      </c>
      <c r="D256" s="116" t="s">
        <v>1197</v>
      </c>
      <c r="E256" s="117"/>
      <c r="F256" s="117"/>
      <c r="G256" s="117"/>
      <c r="H256" s="117"/>
      <c r="I256" s="117"/>
      <c r="J256" s="117"/>
      <c r="K256" s="117"/>
      <c r="L256" s="117"/>
      <c r="M256" s="117"/>
      <c r="N256" s="118"/>
      <c r="O256" s="66" t="s">
        <v>1196</v>
      </c>
      <c r="P256" s="67"/>
      <c r="Q256" s="48"/>
      <c r="R256"/>
    </row>
    <row r="257" spans="1:18" ht="12" customHeight="1">
      <c r="A257" s="56" t="s">
        <v>354</v>
      </c>
      <c r="B257" s="61"/>
      <c r="C257" s="62" t="s">
        <v>418</v>
      </c>
      <c r="D257" s="119" t="s">
        <v>848</v>
      </c>
      <c r="E257" s="120"/>
      <c r="F257" s="120"/>
      <c r="G257" s="120"/>
      <c r="H257" s="120"/>
      <c r="I257" s="120"/>
      <c r="J257" s="120"/>
      <c r="K257" s="120"/>
      <c r="L257" s="120"/>
      <c r="M257" s="120"/>
      <c r="N257" s="121"/>
      <c r="O257" s="68"/>
      <c r="P257" s="69"/>
      <c r="Q257" s="48"/>
      <c r="R257"/>
    </row>
    <row r="258" spans="1:18" ht="12" customHeight="1">
      <c r="A258" s="59"/>
      <c r="B258" s="65">
        <v>50</v>
      </c>
      <c r="C258" s="60" t="s">
        <v>726</v>
      </c>
      <c r="D258" s="116" t="s">
        <v>920</v>
      </c>
      <c r="E258" s="117"/>
      <c r="F258" s="117"/>
      <c r="G258" s="117"/>
      <c r="H258" s="117"/>
      <c r="I258" s="117"/>
      <c r="J258" s="117"/>
      <c r="K258" s="117"/>
      <c r="L258" s="117"/>
      <c r="M258" s="117"/>
      <c r="N258" s="118"/>
      <c r="O258" s="66" t="s">
        <v>921</v>
      </c>
      <c r="P258" s="67"/>
      <c r="Q258" s="48"/>
      <c r="R258"/>
    </row>
    <row r="259" spans="1:18" ht="12" customHeight="1">
      <c r="A259" s="56" t="s">
        <v>355</v>
      </c>
      <c r="B259" s="61"/>
      <c r="C259" s="62" t="s">
        <v>368</v>
      </c>
      <c r="D259" s="119" t="s">
        <v>3442</v>
      </c>
      <c r="E259" s="120"/>
      <c r="F259" s="120"/>
      <c r="G259" s="120"/>
      <c r="H259" s="120"/>
      <c r="I259" s="120"/>
      <c r="J259" s="120"/>
      <c r="K259" s="120"/>
      <c r="L259" s="120"/>
      <c r="M259" s="120"/>
      <c r="N259" s="121"/>
      <c r="O259" s="68"/>
      <c r="P259" s="69"/>
      <c r="Q259" s="48"/>
      <c r="R259"/>
    </row>
    <row r="260" spans="1:18" ht="12" customHeight="1">
      <c r="A260" s="59"/>
      <c r="B260" s="65">
        <v>117</v>
      </c>
      <c r="C260" s="60" t="s">
        <v>793</v>
      </c>
      <c r="D260" s="116" t="s">
        <v>1200</v>
      </c>
      <c r="E260" s="117"/>
      <c r="F260" s="117"/>
      <c r="G260" s="117"/>
      <c r="H260" s="117"/>
      <c r="I260" s="117"/>
      <c r="J260" s="117"/>
      <c r="K260" s="117"/>
      <c r="L260" s="117"/>
      <c r="M260" s="117"/>
      <c r="N260" s="118"/>
      <c r="O260" s="66" t="s">
        <v>1480</v>
      </c>
      <c r="P260" s="67"/>
      <c r="Q260" s="48"/>
      <c r="R260"/>
    </row>
    <row r="261" spans="1:18" ht="12" customHeight="1">
      <c r="A261" s="56" t="s">
        <v>364</v>
      </c>
      <c r="B261" s="61"/>
      <c r="C261" s="62" t="s">
        <v>194</v>
      </c>
      <c r="D261" s="119" t="s">
        <v>1481</v>
      </c>
      <c r="E261" s="120"/>
      <c r="F261" s="120"/>
      <c r="G261" s="120"/>
      <c r="H261" s="120"/>
      <c r="I261" s="120"/>
      <c r="J261" s="120"/>
      <c r="K261" s="120"/>
      <c r="L261" s="120"/>
      <c r="M261" s="120"/>
      <c r="N261" s="121"/>
      <c r="O261" s="68"/>
      <c r="P261" s="69"/>
      <c r="Q261" s="48"/>
      <c r="R261"/>
    </row>
    <row r="262" spans="1:18" ht="12" customHeight="1">
      <c r="A262" s="59"/>
      <c r="B262" s="65">
        <v>27</v>
      </c>
      <c r="C262" s="60" t="s">
        <v>703</v>
      </c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8"/>
      <c r="O262" s="66" t="s">
        <v>1196</v>
      </c>
      <c r="P262" s="67"/>
      <c r="Q262" s="48"/>
      <c r="R262"/>
    </row>
    <row r="263" spans="1:18" ht="12" customHeight="1">
      <c r="A263" s="56" t="s">
        <v>357</v>
      </c>
      <c r="B263" s="61"/>
      <c r="C263" s="62" t="s">
        <v>384</v>
      </c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1"/>
      <c r="O263" s="68"/>
      <c r="P263" s="69"/>
      <c r="Q263" s="48"/>
      <c r="R263"/>
    </row>
    <row r="264" spans="1:18" ht="12" customHeight="1">
      <c r="A264" s="59"/>
      <c r="B264" s="65">
        <v>63</v>
      </c>
      <c r="C264" s="60" t="s">
        <v>739</v>
      </c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8"/>
      <c r="O264" s="66" t="s">
        <v>1196</v>
      </c>
      <c r="P264" s="67"/>
      <c r="Q264" s="48"/>
      <c r="R264"/>
    </row>
    <row r="265" spans="1:18" ht="12" customHeight="1">
      <c r="A265" s="56" t="s">
        <v>356</v>
      </c>
      <c r="B265" s="61"/>
      <c r="C265" s="62" t="s">
        <v>634</v>
      </c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1"/>
      <c r="O265" s="68"/>
      <c r="P265" s="69"/>
      <c r="Q265" s="48"/>
      <c r="R265"/>
    </row>
    <row r="266" spans="1:18" ht="12" customHeight="1">
      <c r="A266" s="59"/>
      <c r="B266" s="65">
        <v>71</v>
      </c>
      <c r="C266" s="60" t="s">
        <v>747</v>
      </c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8"/>
      <c r="O266" s="66" t="s">
        <v>1201</v>
      </c>
      <c r="P266" s="67"/>
      <c r="Q266" s="48"/>
      <c r="R266"/>
    </row>
    <row r="267" spans="1:18" ht="12" customHeight="1">
      <c r="A267" s="56" t="s">
        <v>364</v>
      </c>
      <c r="B267" s="61"/>
      <c r="C267" s="62" t="s">
        <v>3502</v>
      </c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1"/>
      <c r="O267" s="68"/>
      <c r="P267" s="69"/>
      <c r="Q267" s="48"/>
      <c r="R267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360" verticalDpi="360" orientation="landscape" paperSize="9" r:id="rId1"/>
  <rowBreaks count="5" manualBreakCount="5">
    <brk id="45" max="15" man="1"/>
    <brk id="89" max="15" man="1"/>
    <brk id="133" max="15" man="1"/>
    <brk id="177" max="15" man="1"/>
    <brk id="22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140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198" customWidth="1"/>
    <col min="2" max="2" width="6.57421875" style="107" customWidth="1"/>
    <col min="3" max="3" width="5.57421875" style="108" customWidth="1"/>
    <col min="4" max="4" width="20.140625" style="106" customWidth="1"/>
    <col min="5" max="5" width="17.421875" style="106" customWidth="1"/>
    <col min="6" max="6" width="10.8515625" style="108" customWidth="1"/>
    <col min="7" max="7" width="22.57421875" style="109" customWidth="1"/>
    <col min="8" max="8" width="13.140625" style="206" customWidth="1"/>
    <col min="9" max="9" width="6.140625" style="207" hidden="1" customWidth="1" outlineLevel="1"/>
    <col min="10" max="10" width="5.28125" style="133" hidden="1" customWidth="1" outlineLevel="1"/>
    <col min="11" max="11" width="10.57421875" style="108" hidden="1" customWidth="1" outlineLevel="1"/>
    <col min="12" max="12" width="9.140625" style="106" customWidth="1" collapsed="1"/>
    <col min="13" max="16384" width="9.140625" style="106" customWidth="1"/>
  </cols>
  <sheetData>
    <row r="1" spans="1:12" ht="14.25" customHeight="1">
      <c r="A1" s="292" t="str">
        <f>Startlist!$A1</f>
        <v>51. Saaremaa Rally 2018</v>
      </c>
      <c r="B1" s="293"/>
      <c r="C1" s="293"/>
      <c r="D1" s="293"/>
      <c r="E1" s="293"/>
      <c r="F1" s="293"/>
      <c r="G1" s="293"/>
      <c r="H1" s="202"/>
      <c r="I1" s="294" t="s">
        <v>422</v>
      </c>
      <c r="J1" s="294"/>
      <c r="K1" s="210">
        <v>15</v>
      </c>
      <c r="L1" s="213"/>
    </row>
    <row r="2" spans="1:12" ht="14.25" customHeight="1">
      <c r="A2" s="292" t="str">
        <f>Startlist!$F2</f>
        <v>October 12-13, 2018</v>
      </c>
      <c r="B2" s="293"/>
      <c r="C2" s="293"/>
      <c r="D2" s="293"/>
      <c r="E2" s="293"/>
      <c r="F2" s="293"/>
      <c r="G2" s="293"/>
      <c r="H2" s="202"/>
      <c r="L2" s="213"/>
    </row>
    <row r="3" spans="1:12" ht="10.5" customHeight="1">
      <c r="A3" s="292" t="str">
        <f>Startlist!$F3</f>
        <v>Saaremaa</v>
      </c>
      <c r="B3" s="293"/>
      <c r="C3" s="293"/>
      <c r="D3" s="293"/>
      <c r="E3" s="293"/>
      <c r="F3" s="293"/>
      <c r="G3" s="293"/>
      <c r="H3" s="202"/>
      <c r="L3" s="213"/>
    </row>
    <row r="4" spans="1:12" ht="13.5" customHeight="1">
      <c r="A4" s="187"/>
      <c r="B4" s="188" t="s">
        <v>303</v>
      </c>
      <c r="C4" s="189"/>
      <c r="D4" s="190"/>
      <c r="E4" s="181"/>
      <c r="F4" s="182"/>
      <c r="G4" s="183"/>
      <c r="H4" s="203"/>
      <c r="L4" s="213"/>
    </row>
    <row r="5" spans="1:12" ht="12.75" customHeight="1">
      <c r="A5" s="184">
        <v>1</v>
      </c>
      <c r="B5" s="191" t="str">
        <f>VLOOKUP($B7,Startlist!$B:$H,6,FALSE)</f>
        <v>OT RACING</v>
      </c>
      <c r="C5" s="192"/>
      <c r="D5" s="193"/>
      <c r="E5" s="193"/>
      <c r="F5" s="192"/>
      <c r="G5" s="194"/>
      <c r="H5" s="204">
        <f>IF(ISERROR(SMALL(H7:H10,1)+SMALL(H7:H10,2)),"-",SMALL(H7:H10,1)+SMALL(H7:H10,2))</f>
        <v>0.0970023148148148</v>
      </c>
      <c r="I5" s="208">
        <f>A5</f>
        <v>1</v>
      </c>
      <c r="J5" s="209">
        <v>1</v>
      </c>
      <c r="K5" s="211">
        <f>H5</f>
        <v>0.0970023148148148</v>
      </c>
      <c r="L5" s="213"/>
    </row>
    <row r="6" spans="1:12" ht="12.75" customHeight="1">
      <c r="A6" s="187"/>
      <c r="B6" s="196"/>
      <c r="C6" s="197"/>
      <c r="D6" s="181"/>
      <c r="E6" s="181"/>
      <c r="F6" s="197"/>
      <c r="G6" s="183"/>
      <c r="H6" s="203"/>
      <c r="I6" s="208">
        <f>A5</f>
        <v>1</v>
      </c>
      <c r="J6" s="209">
        <v>2</v>
      </c>
      <c r="K6" s="212">
        <f>H5</f>
        <v>0.0970023148148148</v>
      </c>
      <c r="L6" s="213"/>
    </row>
    <row r="7" spans="1:12" ht="12.75" customHeight="1">
      <c r="A7" s="187"/>
      <c r="B7" s="196">
        <v>1</v>
      </c>
      <c r="C7" s="197" t="str">
        <f>VLOOKUP($B7,Startlist!$B:$H,2,FALSE)</f>
        <v>MV1</v>
      </c>
      <c r="D7" s="183" t="str">
        <f>VLOOKUP($B7,Startlist!$B:$H,3,FALSE)</f>
        <v>Georg Gross</v>
      </c>
      <c r="E7" s="183" t="str">
        <f>VLOOKUP($B7,Startlist!$B:$H,4,FALSE)</f>
        <v>Raigo Mōlder</v>
      </c>
      <c r="F7" s="197" t="str">
        <f>VLOOKUP($B7,Startlist!$B:$H,5,FALSE)</f>
        <v>EST</v>
      </c>
      <c r="G7" s="183" t="str">
        <f>VLOOKUP($B7,Startlist!$B:$H,7,FALSE)</f>
        <v>Ford Fiesta WRC</v>
      </c>
      <c r="H7" s="205">
        <f>IF(ISERROR(TIMEVALUE(SUBSTITUTE(TRIM(VLOOKUP(B7,Results!B:R,$K$1,FALSE)),".",":"))),"-",TIMEVALUE(SUBSTITUTE(TRIM(VLOOKUP(B7,Results!B:R,$K$1,FALSE)),".",":")))</f>
        <v>0.045370370370370366</v>
      </c>
      <c r="I7" s="208">
        <f>A5</f>
        <v>1</v>
      </c>
      <c r="J7" s="209">
        <v>3</v>
      </c>
      <c r="K7" s="212">
        <f>H5</f>
        <v>0.0970023148148148</v>
      </c>
      <c r="L7" s="213"/>
    </row>
    <row r="8" spans="1:12" ht="12.75" customHeight="1">
      <c r="A8" s="187"/>
      <c r="B8" s="196">
        <v>17</v>
      </c>
      <c r="C8" s="197" t="str">
        <f>VLOOKUP($B8,Startlist!$B:$H,2,FALSE)</f>
        <v>MV6</v>
      </c>
      <c r="D8" s="183" t="str">
        <f>VLOOKUP($B8,Startlist!$B:$H,3,FALSE)</f>
        <v>Janar Tänak</v>
      </c>
      <c r="E8" s="183" t="str">
        <f>VLOOKUP($B8,Startlist!$B:$H,4,FALSE)</f>
        <v>Silver Bakhoff</v>
      </c>
      <c r="F8" s="197" t="str">
        <f>VLOOKUP($B8,Startlist!$B:$H,5,FALSE)</f>
        <v>EST</v>
      </c>
      <c r="G8" s="183" t="str">
        <f>VLOOKUP($B8,Startlist!$B:$H,7,FALSE)</f>
        <v>Ford Fiesta R2T</v>
      </c>
      <c r="H8" s="205">
        <f>IF(ISERROR(TIMEVALUE(SUBSTITUTE(TRIM(VLOOKUP(B8,Results!B:R,$K$1,FALSE)),".",":"))),"-",TIMEVALUE(SUBSTITUTE(TRIM(VLOOKUP(B8,Results!B:R,$K$1,FALSE)),".",":")))</f>
        <v>0.0532025462962963</v>
      </c>
      <c r="I8" s="208">
        <f>A5</f>
        <v>1</v>
      </c>
      <c r="J8" s="209">
        <v>4</v>
      </c>
      <c r="K8" s="212">
        <f>H5</f>
        <v>0.0970023148148148</v>
      </c>
      <c r="L8" s="213"/>
    </row>
    <row r="9" spans="1:12" ht="12.75" customHeight="1">
      <c r="A9" s="187"/>
      <c r="B9" s="196">
        <v>20</v>
      </c>
      <c r="C9" s="197" t="str">
        <f>VLOOKUP($B9,Startlist!$B:$H,2,FALSE)</f>
        <v>MV6</v>
      </c>
      <c r="D9" s="183" t="str">
        <f>VLOOKUP($B9,Startlist!$B:$H,3,FALSE)</f>
        <v>Kaspar Kasari</v>
      </c>
      <c r="E9" s="183" t="str">
        <f>VLOOKUP($B9,Startlist!$B:$H,4,FALSE)</f>
        <v>Hannes Kuusmaa</v>
      </c>
      <c r="F9" s="197" t="str">
        <f>VLOOKUP($B9,Startlist!$B:$H,5,FALSE)</f>
        <v>EST</v>
      </c>
      <c r="G9" s="183" t="str">
        <f>VLOOKUP($B9,Startlist!$B:$H,7,FALSE)</f>
        <v>Peugeot 208 R2</v>
      </c>
      <c r="H9" s="205">
        <f>IF(ISERROR(TIMEVALUE(SUBSTITUTE(TRIM(VLOOKUP(B9,Results!B:R,$K$1,FALSE)),".",":"))),"-",TIMEVALUE(SUBSTITUTE(TRIM(VLOOKUP(B9,Results!B:R,$K$1,FALSE)),".",":")))</f>
        <v>0.051631944444444446</v>
      </c>
      <c r="I9" s="208">
        <f>A5</f>
        <v>1</v>
      </c>
      <c r="J9" s="209">
        <v>5</v>
      </c>
      <c r="K9" s="212">
        <f>H5</f>
        <v>0.0970023148148148</v>
      </c>
      <c r="L9" s="213"/>
    </row>
    <row r="10" spans="1:12" ht="12.75" customHeight="1">
      <c r="A10" s="187"/>
      <c r="B10" s="196">
        <v>37</v>
      </c>
      <c r="C10" s="197" t="str">
        <f>VLOOKUP($B10,Startlist!$B:$H,2,FALSE)</f>
        <v>MV4</v>
      </c>
      <c r="D10" s="183" t="str">
        <f>VLOOKUP($B10,Startlist!$B:$H,3,FALSE)</f>
        <v>Henry Ots</v>
      </c>
      <c r="E10" s="183" t="str">
        <f>VLOOKUP($B10,Startlist!$B:$H,4,FALSE)</f>
        <v>Margus Laasik</v>
      </c>
      <c r="F10" s="197" t="str">
        <f>VLOOKUP($B10,Startlist!$B:$H,5,FALSE)</f>
        <v>EST</v>
      </c>
      <c r="G10" s="183" t="str">
        <f>VLOOKUP($B10,Startlist!$B:$H,7,FALSE)</f>
        <v>Mitsubishi Lancer Evo</v>
      </c>
      <c r="H10" s="205">
        <f>IF(ISERROR(TIMEVALUE(SUBSTITUTE(TRIM(VLOOKUP(B10,Results!B:R,$K$1,FALSE)),".",":"))),"-",TIMEVALUE(SUBSTITUTE(TRIM(VLOOKUP(B10,Results!B:R,$K$1,FALSE)),".",":")))</f>
        <v>0.0543587962962963</v>
      </c>
      <c r="I10" s="208">
        <f>A5</f>
        <v>1</v>
      </c>
      <c r="J10" s="209">
        <v>6</v>
      </c>
      <c r="K10" s="212">
        <f>H5</f>
        <v>0.0970023148148148</v>
      </c>
      <c r="L10" s="213"/>
    </row>
    <row r="11" spans="1:12" ht="12.75" customHeight="1">
      <c r="A11" s="187"/>
      <c r="B11" s="196"/>
      <c r="C11" s="197"/>
      <c r="D11" s="181"/>
      <c r="E11" s="181"/>
      <c r="F11" s="197"/>
      <c r="G11" s="183"/>
      <c r="H11" s="203"/>
      <c r="I11" s="208">
        <f>A5</f>
        <v>1</v>
      </c>
      <c r="J11" s="209">
        <v>20</v>
      </c>
      <c r="K11" s="212">
        <f>H5</f>
        <v>0.0970023148148148</v>
      </c>
      <c r="L11" s="213"/>
    </row>
    <row r="12" spans="1:12" ht="12.75" customHeight="1">
      <c r="A12" s="184">
        <v>2</v>
      </c>
      <c r="B12" s="191" t="str">
        <f>VLOOKUP($B14,Startlist!$B:$H,6,FALSE)</f>
        <v>KAUR MOTORSPORT</v>
      </c>
      <c r="C12" s="192"/>
      <c r="D12" s="193"/>
      <c r="E12" s="193"/>
      <c r="F12" s="192"/>
      <c r="G12" s="194"/>
      <c r="H12" s="204">
        <f>IF(ISERROR(SMALL(H14:H25,1)+SMALL(H14:H25,2)),"-",SMALL(H14:H25,1)+SMALL(H14:H25,2))</f>
        <v>0.09794907407407408</v>
      </c>
      <c r="I12" s="208">
        <f>A12</f>
        <v>2</v>
      </c>
      <c r="J12" s="209">
        <v>1</v>
      </c>
      <c r="K12" s="211">
        <f>H12</f>
        <v>0.09794907407407408</v>
      </c>
      <c r="L12" s="213"/>
    </row>
    <row r="13" spans="1:12" ht="12.75" customHeight="1">
      <c r="A13" s="187"/>
      <c r="B13" s="196"/>
      <c r="C13" s="197"/>
      <c r="D13" s="181"/>
      <c r="E13" s="181"/>
      <c r="F13" s="197"/>
      <c r="G13" s="183"/>
      <c r="H13" s="203"/>
      <c r="I13" s="208">
        <f>A12</f>
        <v>2</v>
      </c>
      <c r="J13" s="209">
        <v>2</v>
      </c>
      <c r="K13" s="212">
        <f>H12</f>
        <v>0.09794907407407408</v>
      </c>
      <c r="L13" s="213"/>
    </row>
    <row r="14" spans="1:12" ht="12.75" customHeight="1">
      <c r="A14" s="187"/>
      <c r="B14" s="196">
        <v>4</v>
      </c>
      <c r="C14" s="197" t="str">
        <f>VLOOKUP($B14,Startlist!$B:$H,2,FALSE)</f>
        <v>MV1</v>
      </c>
      <c r="D14" s="183" t="str">
        <f>VLOOKUP($B14,Startlist!$B:$H,3,FALSE)</f>
        <v>Egon Kaur</v>
      </c>
      <c r="E14" s="183" t="str">
        <f>VLOOKUP($B14,Startlist!$B:$H,4,FALSE)</f>
        <v>Silver Simm</v>
      </c>
      <c r="F14" s="197" t="str">
        <f>VLOOKUP($B14,Startlist!$B:$H,5,FALSE)</f>
        <v>EST</v>
      </c>
      <c r="G14" s="183" t="str">
        <f>VLOOKUP($B14,Startlist!$B:$H,7,FALSE)</f>
        <v>Ford Fiesta</v>
      </c>
      <c r="H14" s="205">
        <f>IF(ISERROR(TIMEVALUE(SUBSTITUTE(TRIM(VLOOKUP(B14,Results!B:R,$K$1,FALSE)),".",":"))),"-",TIMEVALUE(SUBSTITUTE(TRIM(VLOOKUP(B14,Results!B:R,$K$1,FALSE)),".",":")))</f>
        <v>0.04634606481481482</v>
      </c>
      <c r="I14" s="208">
        <f>A12</f>
        <v>2</v>
      </c>
      <c r="J14" s="209">
        <v>3</v>
      </c>
      <c r="K14" s="212">
        <f>H12</f>
        <v>0.09794907407407408</v>
      </c>
      <c r="L14" s="213"/>
    </row>
    <row r="15" spans="1:12" ht="12.75" customHeight="1">
      <c r="A15" s="187"/>
      <c r="B15" s="196">
        <v>8</v>
      </c>
      <c r="C15" s="197" t="str">
        <f>VLOOKUP($B15,Startlist!$B:$H,2,FALSE)</f>
        <v>MV1</v>
      </c>
      <c r="D15" s="183" t="str">
        <f>VLOOKUP($B15,Startlist!$B:$H,3,FALSE)</f>
        <v>Priit Koik</v>
      </c>
      <c r="E15" s="183" t="str">
        <f>VLOOKUP($B15,Startlist!$B:$H,4,FALSE)</f>
        <v>Alari-Uku Heldna</v>
      </c>
      <c r="F15" s="197" t="str">
        <f>VLOOKUP($B15,Startlist!$B:$H,5,FALSE)</f>
        <v>EST</v>
      </c>
      <c r="G15" s="183" t="str">
        <f>VLOOKUP($B15,Startlist!$B:$H,7,FALSE)</f>
        <v>Ford Fiesta</v>
      </c>
      <c r="H15" s="205" t="str">
        <f>IF(ISERROR(TIMEVALUE(SUBSTITUTE(TRIM(VLOOKUP(B15,Results!B:R,$K$1,FALSE)),".",":"))),"-",TIMEVALUE(SUBSTITUTE(TRIM(VLOOKUP(B15,Results!B:R,$K$1,FALSE)),".",":")))</f>
        <v>-</v>
      </c>
      <c r="I15" s="208">
        <f>A12</f>
        <v>2</v>
      </c>
      <c r="J15" s="209">
        <v>4</v>
      </c>
      <c r="K15" s="212">
        <f>H12</f>
        <v>0.09794907407407408</v>
      </c>
      <c r="L15" s="213"/>
    </row>
    <row r="16" spans="1:12" ht="12.75" customHeight="1">
      <c r="A16" s="187"/>
      <c r="B16" s="196">
        <v>26</v>
      </c>
      <c r="C16" s="197" t="str">
        <f>VLOOKUP($B16,Startlist!$B:$H,2,FALSE)</f>
        <v>MV7</v>
      </c>
      <c r="D16" s="183" t="str">
        <f>VLOOKUP($B16,Startlist!$B:$H,3,FALSE)</f>
        <v>Raiko Aru</v>
      </c>
      <c r="E16" s="183" t="str">
        <f>VLOOKUP($B16,Startlist!$B:$H,4,FALSE)</f>
        <v>Veiko Kullamäe</v>
      </c>
      <c r="F16" s="197" t="str">
        <f>VLOOKUP($B16,Startlist!$B:$H,5,FALSE)</f>
        <v>EST</v>
      </c>
      <c r="G16" s="183" t="str">
        <f>VLOOKUP($B16,Startlist!$B:$H,7,FALSE)</f>
        <v>BMW M3</v>
      </c>
      <c r="H16" s="205">
        <f>IF(ISERROR(TIMEVALUE(SUBSTITUTE(TRIM(VLOOKUP(B16,Results!B:R,$K$1,FALSE)),".",":"))),"-",TIMEVALUE(SUBSTITUTE(TRIM(VLOOKUP(B16,Results!B:R,$K$1,FALSE)),".",":")))</f>
        <v>0.059855324074074075</v>
      </c>
      <c r="I16" s="208">
        <f>A12</f>
        <v>2</v>
      </c>
      <c r="J16" s="209">
        <v>5</v>
      </c>
      <c r="K16" s="212">
        <f>H12</f>
        <v>0.09794907407407408</v>
      </c>
      <c r="L16" s="213"/>
    </row>
    <row r="17" spans="1:12" ht="12.75" customHeight="1">
      <c r="A17" s="187"/>
      <c r="B17" s="196">
        <v>27</v>
      </c>
      <c r="C17" s="197" t="str">
        <f>VLOOKUP($B17,Startlist!$B:$H,2,FALSE)</f>
        <v>MV5</v>
      </c>
      <c r="D17" s="183" t="str">
        <f>VLOOKUP($B17,Startlist!$B:$H,3,FALSE)</f>
        <v>Karel Tölp</v>
      </c>
      <c r="E17" s="183" t="str">
        <f>VLOOKUP($B17,Startlist!$B:$H,4,FALSE)</f>
        <v>Martin Vihmann</v>
      </c>
      <c r="F17" s="197" t="str">
        <f>VLOOKUP($B17,Startlist!$B:$H,5,FALSE)</f>
        <v>EST</v>
      </c>
      <c r="G17" s="183" t="str">
        <f>VLOOKUP($B17,Startlist!$B:$H,7,FALSE)</f>
        <v>Honda Civic Type-R</v>
      </c>
      <c r="H17" s="205" t="str">
        <f>IF(ISERROR(TIMEVALUE(SUBSTITUTE(TRIM(VLOOKUP(B17,Results!B:R,$K$1,FALSE)),".",":"))),"-",TIMEVALUE(SUBSTITUTE(TRIM(VLOOKUP(B17,Results!B:R,$K$1,FALSE)),".",":")))</f>
        <v>-</v>
      </c>
      <c r="I17" s="208">
        <f>A12</f>
        <v>2</v>
      </c>
      <c r="J17" s="209">
        <v>6</v>
      </c>
      <c r="K17" s="212">
        <f>H12</f>
        <v>0.09794907407407408</v>
      </c>
      <c r="L17" s="213"/>
    </row>
    <row r="18" spans="1:12" ht="12.75" customHeight="1">
      <c r="A18" s="187"/>
      <c r="B18" s="196">
        <v>30</v>
      </c>
      <c r="C18" s="197" t="str">
        <f>VLOOKUP($B18,Startlist!$B:$H,2,FALSE)</f>
        <v>MV4</v>
      </c>
      <c r="D18" s="183" t="str">
        <f>VLOOKUP($B18,Startlist!$B:$H,3,FALSE)</f>
        <v>Anre Saks</v>
      </c>
      <c r="E18" s="183" t="str">
        <f>VLOOKUP($B18,Startlist!$B:$H,4,FALSE)</f>
        <v>Rainer Maasik</v>
      </c>
      <c r="F18" s="197" t="str">
        <f>VLOOKUP($B18,Startlist!$B:$H,5,FALSE)</f>
        <v>EST</v>
      </c>
      <c r="G18" s="183" t="str">
        <f>VLOOKUP($B18,Startlist!$B:$H,7,FALSE)</f>
        <v>Mitsubishi Lancer Evo</v>
      </c>
      <c r="H18" s="205">
        <f>IF(ISERROR(TIMEVALUE(SUBSTITUTE(TRIM(VLOOKUP(B18,Results!B:R,$K$1,FALSE)),".",":"))),"-",TIMEVALUE(SUBSTITUTE(TRIM(VLOOKUP(B18,Results!B:R,$K$1,FALSE)),".",":")))</f>
        <v>0.05160300925925926</v>
      </c>
      <c r="I18" s="208">
        <f>A12</f>
        <v>2</v>
      </c>
      <c r="J18" s="209">
        <v>7</v>
      </c>
      <c r="K18" s="212">
        <f>H12</f>
        <v>0.09794907407407408</v>
      </c>
      <c r="L18" s="213"/>
    </row>
    <row r="19" spans="1:12" ht="12.75" customHeight="1">
      <c r="A19" s="187"/>
      <c r="B19" s="196">
        <v>38</v>
      </c>
      <c r="C19" s="197" t="str">
        <f>VLOOKUP($B19,Startlist!$B:$H,2,FALSE)</f>
        <v>MV8</v>
      </c>
      <c r="D19" s="183" t="str">
        <f>VLOOKUP($B19,Startlist!$B:$H,3,FALSE)</f>
        <v>Martin Saar</v>
      </c>
      <c r="E19" s="183" t="str">
        <f>VLOOKUP($B19,Startlist!$B:$H,4,FALSE)</f>
        <v>Karol Pert</v>
      </c>
      <c r="F19" s="197" t="str">
        <f>VLOOKUP($B19,Startlist!$B:$H,5,FALSE)</f>
        <v>EST</v>
      </c>
      <c r="G19" s="183" t="str">
        <f>VLOOKUP($B19,Startlist!$B:$H,7,FALSE)</f>
        <v>Volkswagen Golf</v>
      </c>
      <c r="H19" s="205">
        <f>IF(ISERROR(TIMEVALUE(SUBSTITUTE(TRIM(VLOOKUP(B19,Results!B:R,$K$1,FALSE)),".",":"))),"-",TIMEVALUE(SUBSTITUTE(TRIM(VLOOKUP(B19,Results!B:R,$K$1,FALSE)),".",":")))</f>
        <v>0.05319907407407407</v>
      </c>
      <c r="I19" s="208">
        <f>A12</f>
        <v>2</v>
      </c>
      <c r="J19" s="209">
        <v>8</v>
      </c>
      <c r="K19" s="212">
        <f>H12</f>
        <v>0.09794907407407408</v>
      </c>
      <c r="L19" s="213"/>
    </row>
    <row r="20" spans="1:12" ht="12.75" customHeight="1">
      <c r="A20" s="187"/>
      <c r="B20" s="196">
        <v>52</v>
      </c>
      <c r="C20" s="197" t="str">
        <f>VLOOKUP($B20,Startlist!$B:$H,2,FALSE)</f>
        <v>MV5</v>
      </c>
      <c r="D20" s="183" t="str">
        <f>VLOOKUP($B20,Startlist!$B:$H,3,FALSE)</f>
        <v>Karmo Karelson</v>
      </c>
      <c r="E20" s="183" t="str">
        <f>VLOOKUP($B20,Startlist!$B:$H,4,FALSE)</f>
        <v>Tanel Kasesalu</v>
      </c>
      <c r="F20" s="197" t="str">
        <f>VLOOKUP($B20,Startlist!$B:$H,5,FALSE)</f>
        <v>EST</v>
      </c>
      <c r="G20" s="183" t="str">
        <f>VLOOKUP($B20,Startlist!$B:$H,7,FALSE)</f>
        <v>Honda Civic Type-R</v>
      </c>
      <c r="H20" s="205">
        <f>IF(ISERROR(TIMEVALUE(SUBSTITUTE(TRIM(VLOOKUP(B20,Results!B:R,$K$1,FALSE)),".",":"))),"-",TIMEVALUE(SUBSTITUTE(TRIM(VLOOKUP(B20,Results!B:R,$K$1,FALSE)),".",":")))</f>
        <v>0.05584837962962963</v>
      </c>
      <c r="I20" s="208">
        <f>A12</f>
        <v>2</v>
      </c>
      <c r="J20" s="209">
        <v>9</v>
      </c>
      <c r="K20" s="212">
        <f>H12</f>
        <v>0.09794907407407408</v>
      </c>
      <c r="L20" s="213"/>
    </row>
    <row r="21" spans="1:12" ht="12.75" customHeight="1">
      <c r="A21" s="187"/>
      <c r="B21" s="196">
        <v>54</v>
      </c>
      <c r="C21" s="197" t="str">
        <f>VLOOKUP($B21,Startlist!$B:$H,2,FALSE)</f>
        <v>MV7</v>
      </c>
      <c r="D21" s="183" t="str">
        <f>VLOOKUP($B21,Startlist!$B:$H,3,FALSE)</f>
        <v>Ott Mesikäpp</v>
      </c>
      <c r="E21" s="183" t="str">
        <f>VLOOKUP($B21,Startlist!$B:$H,4,FALSE)</f>
        <v>Raiko Lille</v>
      </c>
      <c r="F21" s="197" t="str">
        <f>VLOOKUP($B21,Startlist!$B:$H,5,FALSE)</f>
        <v>EST</v>
      </c>
      <c r="G21" s="183" t="str">
        <f>VLOOKUP($B21,Startlist!$B:$H,7,FALSE)</f>
        <v>BMW M3</v>
      </c>
      <c r="H21" s="205" t="str">
        <f>IF(ISERROR(TIMEVALUE(SUBSTITUTE(TRIM(VLOOKUP(B21,Results!B:R,$K$1,FALSE)),".",":"))),"-",TIMEVALUE(SUBSTITUTE(TRIM(VLOOKUP(B21,Results!B:R,$K$1,FALSE)),".",":")))</f>
        <v>-</v>
      </c>
      <c r="I21" s="208">
        <f>A12</f>
        <v>2</v>
      </c>
      <c r="J21" s="209">
        <v>10</v>
      </c>
      <c r="K21" s="212">
        <f>H12</f>
        <v>0.09794907407407408</v>
      </c>
      <c r="L21" s="213"/>
    </row>
    <row r="22" spans="1:12" ht="12.75" customHeight="1">
      <c r="A22" s="187"/>
      <c r="B22" s="196">
        <v>71</v>
      </c>
      <c r="C22" s="197" t="str">
        <f>VLOOKUP($B22,Startlist!$B:$H,2,FALSE)</f>
        <v>MV8</v>
      </c>
      <c r="D22" s="183" t="str">
        <f>VLOOKUP($B22,Startlist!$B:$H,3,FALSE)</f>
        <v>Lauri Luts</v>
      </c>
      <c r="E22" s="183" t="str">
        <f>VLOOKUP($B22,Startlist!$B:$H,4,FALSE)</f>
        <v>Urmo Luts</v>
      </c>
      <c r="F22" s="197" t="str">
        <f>VLOOKUP($B22,Startlist!$B:$H,5,FALSE)</f>
        <v>EST</v>
      </c>
      <c r="G22" s="183" t="str">
        <f>VLOOKUP($B22,Startlist!$B:$H,7,FALSE)</f>
        <v>Volkswagen Golf</v>
      </c>
      <c r="H22" s="205" t="str">
        <f>IF(ISERROR(TIMEVALUE(SUBSTITUTE(TRIM(VLOOKUP(B22,Results!B:R,$K$1,FALSE)),".",":"))),"-",TIMEVALUE(SUBSTITUTE(TRIM(VLOOKUP(B22,Results!B:R,$K$1,FALSE)),".",":")))</f>
        <v>-</v>
      </c>
      <c r="I22" s="208">
        <f>A12</f>
        <v>2</v>
      </c>
      <c r="J22" s="209">
        <v>11</v>
      </c>
      <c r="K22" s="212">
        <f>H12</f>
        <v>0.09794907407407408</v>
      </c>
      <c r="L22" s="213"/>
    </row>
    <row r="23" spans="1:12" ht="12.75" customHeight="1">
      <c r="A23" s="187"/>
      <c r="B23" s="196">
        <v>87</v>
      </c>
      <c r="C23" s="197" t="str">
        <f>VLOOKUP($B23,Startlist!$B:$H,2,FALSE)</f>
        <v>MV9</v>
      </c>
      <c r="D23" s="183" t="str">
        <f>VLOOKUP($B23,Startlist!$B:$H,3,FALSE)</f>
        <v>Raigo Vilbiks</v>
      </c>
      <c r="E23" s="183" t="str">
        <f>VLOOKUP($B23,Startlist!$B:$H,4,FALSE)</f>
        <v>Hellu Smorodin</v>
      </c>
      <c r="F23" s="197" t="str">
        <f>VLOOKUP($B23,Startlist!$B:$H,5,FALSE)</f>
        <v>EST</v>
      </c>
      <c r="G23" s="183" t="str">
        <f>VLOOKUP($B23,Startlist!$B:$H,7,FALSE)</f>
        <v>Lada Samara</v>
      </c>
      <c r="H23" s="205">
        <f>IF(ISERROR(TIMEVALUE(SUBSTITUTE(TRIM(VLOOKUP(B23,Results!B:R,$K$1,FALSE)),".",":"))),"-",TIMEVALUE(SUBSTITUTE(TRIM(VLOOKUP(B23,Results!B:R,$K$1,FALSE)),".",":")))</f>
        <v>0.06148726851851852</v>
      </c>
      <c r="I23" s="208">
        <f>A12</f>
        <v>2</v>
      </c>
      <c r="J23" s="209">
        <v>12</v>
      </c>
      <c r="K23" s="212">
        <f>H12</f>
        <v>0.09794907407407408</v>
      </c>
      <c r="L23" s="213"/>
    </row>
    <row r="24" spans="1:12" ht="12.75" customHeight="1">
      <c r="A24" s="187"/>
      <c r="B24" s="196">
        <v>93</v>
      </c>
      <c r="C24" s="197" t="str">
        <f>VLOOKUP($B24,Startlist!$B:$H,2,FALSE)</f>
        <v>MV9</v>
      </c>
      <c r="D24" s="183" t="str">
        <f>VLOOKUP($B24,Startlist!$B:$H,3,FALSE)</f>
        <v>Vaido Tali</v>
      </c>
      <c r="E24" s="183" t="str">
        <f>VLOOKUP($B24,Startlist!$B:$H,4,FALSE)</f>
        <v>Taavi Udevald</v>
      </c>
      <c r="F24" s="197" t="str">
        <f>VLOOKUP($B24,Startlist!$B:$H,5,FALSE)</f>
        <v>EST</v>
      </c>
      <c r="G24" s="183" t="str">
        <f>VLOOKUP($B24,Startlist!$B:$H,7,FALSE)</f>
        <v>LADA VFTS</v>
      </c>
      <c r="H24" s="205">
        <f>IF(ISERROR(TIMEVALUE(SUBSTITUTE(TRIM(VLOOKUP(B24,Results!B:R,$K$1,FALSE)),".",":"))),"-",TIMEVALUE(SUBSTITUTE(TRIM(VLOOKUP(B24,Results!B:R,$K$1,FALSE)),".",":")))</f>
        <v>0.06282754629629629</v>
      </c>
      <c r="I24" s="208">
        <f>A12</f>
        <v>2</v>
      </c>
      <c r="J24" s="209">
        <v>13</v>
      </c>
      <c r="K24" s="212">
        <f>H12</f>
        <v>0.09794907407407408</v>
      </c>
      <c r="L24" s="213"/>
    </row>
    <row r="25" spans="1:12" ht="12.75" customHeight="1">
      <c r="A25" s="187"/>
      <c r="B25" s="196">
        <v>95</v>
      </c>
      <c r="C25" s="197" t="str">
        <f>VLOOKUP($B25,Startlist!$B:$H,2,FALSE)</f>
        <v>MV5</v>
      </c>
      <c r="D25" s="183" t="str">
        <f>VLOOKUP($B25,Startlist!$B:$H,3,FALSE)</f>
        <v>Janno Pagar</v>
      </c>
      <c r="E25" s="183" t="str">
        <f>VLOOKUP($B25,Startlist!$B:$H,4,FALSE)</f>
        <v>Igor Traut</v>
      </c>
      <c r="F25" s="197" t="str">
        <f>VLOOKUP($B25,Startlist!$B:$H,5,FALSE)</f>
        <v>EST</v>
      </c>
      <c r="G25" s="183" t="str">
        <f>VLOOKUP($B25,Startlist!$B:$H,7,FALSE)</f>
        <v>Honda Civic Type-R</v>
      </c>
      <c r="H25" s="205">
        <f>IF(ISERROR(TIMEVALUE(SUBSTITUTE(TRIM(VLOOKUP(B25,Results!B:R,$K$1,FALSE)),".",":"))),"-",TIMEVALUE(SUBSTITUTE(TRIM(VLOOKUP(B25,Results!B:R,$K$1,FALSE)),".",":")))</f>
        <v>0.06042592592592592</v>
      </c>
      <c r="I25" s="208">
        <f>A12</f>
        <v>2</v>
      </c>
      <c r="J25" s="209">
        <v>14</v>
      </c>
      <c r="K25" s="212">
        <f>H12</f>
        <v>0.09794907407407408</v>
      </c>
      <c r="L25" s="213"/>
    </row>
    <row r="26" spans="1:12" ht="12.75" customHeight="1">
      <c r="A26" s="187"/>
      <c r="B26" s="196"/>
      <c r="C26" s="197"/>
      <c r="D26" s="181"/>
      <c r="E26" s="181"/>
      <c r="F26" s="197"/>
      <c r="G26" s="183"/>
      <c r="H26" s="203"/>
      <c r="I26" s="208">
        <f>A12</f>
        <v>2</v>
      </c>
      <c r="J26" s="209">
        <v>20</v>
      </c>
      <c r="K26" s="212">
        <f>H12</f>
        <v>0.09794907407407408</v>
      </c>
      <c r="L26" s="213"/>
    </row>
    <row r="27" spans="1:12" ht="12.75" customHeight="1">
      <c r="A27" s="184">
        <v>3</v>
      </c>
      <c r="B27" s="191" t="str">
        <f>VLOOKUP($B29,Startlist!$B:$H,6,FALSE)</f>
        <v>PROREHV RALLY TEAM</v>
      </c>
      <c r="C27" s="192"/>
      <c r="D27" s="193"/>
      <c r="E27" s="193"/>
      <c r="F27" s="192"/>
      <c r="G27" s="194"/>
      <c r="H27" s="204">
        <f>IF(ISERROR(SMALL(H29:H33,1)+SMALL(H29:H33,2)),"-",SMALL(H29:H33,1)+SMALL(H29:H33,2))</f>
        <v>0.09888888888888889</v>
      </c>
      <c r="I27" s="208">
        <f>A27</f>
        <v>3</v>
      </c>
      <c r="J27" s="209">
        <v>1</v>
      </c>
      <c r="K27" s="211">
        <f>H27</f>
        <v>0.09888888888888889</v>
      </c>
      <c r="L27" s="213"/>
    </row>
    <row r="28" spans="1:12" ht="12.75" customHeight="1">
      <c r="A28" s="187"/>
      <c r="B28" s="196"/>
      <c r="C28" s="197"/>
      <c r="D28" s="181"/>
      <c r="E28" s="181"/>
      <c r="F28" s="197"/>
      <c r="G28" s="183"/>
      <c r="H28" s="203"/>
      <c r="I28" s="208">
        <f>A27</f>
        <v>3</v>
      </c>
      <c r="J28" s="209">
        <v>2</v>
      </c>
      <c r="K28" s="212">
        <f>H27</f>
        <v>0.09888888888888889</v>
      </c>
      <c r="L28" s="213"/>
    </row>
    <row r="29" spans="1:12" ht="12.75" customHeight="1">
      <c r="A29" s="187"/>
      <c r="B29" s="196">
        <v>7</v>
      </c>
      <c r="C29" s="197" t="str">
        <f>VLOOKUP($B29,Startlist!$B:$H,2,FALSE)</f>
        <v>MV1</v>
      </c>
      <c r="D29" s="183" t="str">
        <f>VLOOKUP($B29,Startlist!$B:$H,3,FALSE)</f>
        <v>Roland Murakas</v>
      </c>
      <c r="E29" s="183" t="str">
        <f>VLOOKUP($B29,Startlist!$B:$H,4,FALSE)</f>
        <v>Kalle Adler</v>
      </c>
      <c r="F29" s="197" t="str">
        <f>VLOOKUP($B29,Startlist!$B:$H,5,FALSE)</f>
        <v>EST</v>
      </c>
      <c r="G29" s="183" t="str">
        <f>VLOOKUP($B29,Startlist!$B:$H,7,FALSE)</f>
        <v>Ford Fiesta</v>
      </c>
      <c r="H29" s="205">
        <f>IF(ISERROR(TIMEVALUE(SUBSTITUTE(TRIM(VLOOKUP(B29,Results!B:R,$K$1,FALSE)),".",":"))),"-",TIMEVALUE(SUBSTITUTE(TRIM(VLOOKUP(B29,Results!B:R,$K$1,FALSE)),".",":")))</f>
        <v>0.04835763888888889</v>
      </c>
      <c r="I29" s="208">
        <f>A27</f>
        <v>3</v>
      </c>
      <c r="J29" s="209">
        <v>3</v>
      </c>
      <c r="K29" s="212">
        <f>H27</f>
        <v>0.09888888888888889</v>
      </c>
      <c r="L29" s="213"/>
    </row>
    <row r="30" spans="1:12" ht="12.75" customHeight="1">
      <c r="A30" s="187"/>
      <c r="B30" s="196">
        <v>14</v>
      </c>
      <c r="C30" s="197" t="str">
        <f>VLOOKUP($B30,Startlist!$B:$H,2,FALSE)</f>
        <v>MV3</v>
      </c>
      <c r="D30" s="183" t="str">
        <f>VLOOKUP($B30,Startlist!$B:$H,3,FALSE)</f>
        <v>Markus Abram</v>
      </c>
      <c r="E30" s="183" t="str">
        <f>VLOOKUP($B30,Startlist!$B:$H,4,FALSE)</f>
        <v>Rasmus Vesiloo</v>
      </c>
      <c r="F30" s="197" t="str">
        <f>VLOOKUP($B30,Startlist!$B:$H,5,FALSE)</f>
        <v>EST</v>
      </c>
      <c r="G30" s="183" t="str">
        <f>VLOOKUP($B30,Startlist!$B:$H,7,FALSE)</f>
        <v>Mitsubishi Lancer Evo 10</v>
      </c>
      <c r="H30" s="205" t="str">
        <f>IF(ISERROR(TIMEVALUE(SUBSTITUTE(TRIM(VLOOKUP(B30,Results!B:R,$K$1,FALSE)),".",":"))),"-",TIMEVALUE(SUBSTITUTE(TRIM(VLOOKUP(B30,Results!B:R,$K$1,FALSE)),".",":")))</f>
        <v>-</v>
      </c>
      <c r="I30" s="208">
        <f>A27</f>
        <v>3</v>
      </c>
      <c r="J30" s="209">
        <v>4</v>
      </c>
      <c r="K30" s="212">
        <f>H27</f>
        <v>0.09888888888888889</v>
      </c>
      <c r="L30" s="213"/>
    </row>
    <row r="31" spans="1:12" ht="12.75" customHeight="1">
      <c r="A31" s="187"/>
      <c r="B31" s="196">
        <v>32</v>
      </c>
      <c r="C31" s="197" t="str">
        <f>VLOOKUP($B31,Startlist!$B:$H,2,FALSE)</f>
        <v>MV1</v>
      </c>
      <c r="D31" s="183" t="str">
        <f>VLOOKUP($B31,Startlist!$B:$H,3,FALSE)</f>
        <v>Margus Murakas</v>
      </c>
      <c r="E31" s="183" t="str">
        <f>VLOOKUP($B31,Startlist!$B:$H,4,FALSE)</f>
        <v>Rainis Nagel</v>
      </c>
      <c r="F31" s="197" t="str">
        <f>VLOOKUP($B31,Startlist!$B:$H,5,FALSE)</f>
        <v>EST</v>
      </c>
      <c r="G31" s="183" t="str">
        <f>VLOOKUP($B31,Startlist!$B:$H,7,FALSE)</f>
        <v>Audi S1</v>
      </c>
      <c r="H31" s="205">
        <f>IF(ISERROR(TIMEVALUE(SUBSTITUTE(TRIM(VLOOKUP(B31,Results!B:R,$K$1,FALSE)),".",":"))),"-",TIMEVALUE(SUBSTITUTE(TRIM(VLOOKUP(B31,Results!B:R,$K$1,FALSE)),".",":")))</f>
        <v>0.05053125</v>
      </c>
      <c r="I31" s="208">
        <f>A27</f>
        <v>3</v>
      </c>
      <c r="J31" s="209">
        <v>5</v>
      </c>
      <c r="K31" s="212">
        <f>H27</f>
        <v>0.09888888888888889</v>
      </c>
      <c r="L31" s="213"/>
    </row>
    <row r="32" spans="1:12" ht="12.75" customHeight="1">
      <c r="A32" s="187"/>
      <c r="B32" s="196">
        <v>80</v>
      </c>
      <c r="C32" s="197" t="str">
        <f>VLOOKUP($B32,Startlist!$B:$H,2,FALSE)</f>
        <v>MV4</v>
      </c>
      <c r="D32" s="183" t="str">
        <f>VLOOKUP($B32,Startlist!$B:$H,3,FALSE)</f>
        <v>Chrislin Sepp</v>
      </c>
      <c r="E32" s="183" t="str">
        <f>VLOOKUP($B32,Startlist!$B:$H,4,FALSE)</f>
        <v>Karl-Artur Viitra</v>
      </c>
      <c r="F32" s="197" t="str">
        <f>VLOOKUP($B32,Startlist!$B:$H,5,FALSE)</f>
        <v>EST</v>
      </c>
      <c r="G32" s="183" t="str">
        <f>VLOOKUP($B32,Startlist!$B:$H,7,FALSE)</f>
        <v>Mitsubishi Lancer Evo 9</v>
      </c>
      <c r="H32" s="205" t="str">
        <f>IF(ISERROR(TIMEVALUE(SUBSTITUTE(TRIM(VLOOKUP(B32,Results!B:R,$K$1,FALSE)),".",":"))),"-",TIMEVALUE(SUBSTITUTE(TRIM(VLOOKUP(B32,Results!B:R,$K$1,FALSE)),".",":")))</f>
        <v>-</v>
      </c>
      <c r="I32" s="208">
        <f>A27</f>
        <v>3</v>
      </c>
      <c r="J32" s="209">
        <v>6</v>
      </c>
      <c r="K32" s="212">
        <f>H27</f>
        <v>0.09888888888888889</v>
      </c>
      <c r="L32" s="213"/>
    </row>
    <row r="33" spans="1:12" ht="12.75" customHeight="1">
      <c r="A33" s="187"/>
      <c r="B33" s="196">
        <v>130</v>
      </c>
      <c r="C33" s="197" t="str">
        <f>VLOOKUP($B33,Startlist!$B:$H,2,FALSE)</f>
        <v>MVX</v>
      </c>
      <c r="D33" s="183" t="str">
        <f>VLOOKUP($B33,Startlist!$B:$H,3,FALSE)</f>
        <v>Meelis Hirsnik</v>
      </c>
      <c r="E33" s="183" t="str">
        <f>VLOOKUP($B33,Startlist!$B:$H,4,FALSE)</f>
        <v>Kaido Oru</v>
      </c>
      <c r="F33" s="197" t="str">
        <f>VLOOKUP($B33,Startlist!$B:$H,5,FALSE)</f>
        <v>EST</v>
      </c>
      <c r="G33" s="183" t="str">
        <f>VLOOKUP($B33,Startlist!$B:$H,7,FALSE)</f>
        <v>GAZ 51</v>
      </c>
      <c r="H33" s="205" t="str">
        <f>IF(ISERROR(TIMEVALUE(SUBSTITUTE(TRIM(VLOOKUP(B33,Results!B:R,$K$1,FALSE)),".",":"))),"-",TIMEVALUE(SUBSTITUTE(TRIM(VLOOKUP(B33,Results!B:R,$K$1,FALSE)),".",":")))</f>
        <v>-</v>
      </c>
      <c r="I33" s="208">
        <f>A27</f>
        <v>3</v>
      </c>
      <c r="J33" s="209">
        <v>7</v>
      </c>
      <c r="K33" s="212">
        <f>H27</f>
        <v>0.09888888888888889</v>
      </c>
      <c r="L33" s="213"/>
    </row>
    <row r="34" spans="1:12" ht="12.75" customHeight="1">
      <c r="A34" s="187"/>
      <c r="B34" s="196"/>
      <c r="C34" s="197"/>
      <c r="D34" s="181"/>
      <c r="E34" s="181"/>
      <c r="F34" s="197"/>
      <c r="G34" s="183"/>
      <c r="H34" s="203"/>
      <c r="I34" s="208">
        <f>A27</f>
        <v>3</v>
      </c>
      <c r="J34" s="209">
        <v>20</v>
      </c>
      <c r="K34" s="212">
        <f>H27</f>
        <v>0.09888888888888889</v>
      </c>
      <c r="L34" s="213"/>
    </row>
    <row r="35" spans="1:12" ht="12.75" customHeight="1">
      <c r="A35" s="184">
        <v>4</v>
      </c>
      <c r="B35" s="191" t="str">
        <f>VLOOKUP($B37,Startlist!$B:$H,6,FALSE)</f>
        <v>CUEKS RACING</v>
      </c>
      <c r="C35" s="192"/>
      <c r="D35" s="193"/>
      <c r="E35" s="193"/>
      <c r="F35" s="192"/>
      <c r="G35" s="194"/>
      <c r="H35" s="204">
        <f>IF(ISERROR(SMALL(H37:H42,1)+SMALL(H37:H42,2)),"-",SMALL(H37:H42,1)+SMALL(H37:H42,2))</f>
        <v>0.10034143518518518</v>
      </c>
      <c r="I35" s="208">
        <f>A35</f>
        <v>4</v>
      </c>
      <c r="J35" s="209">
        <v>1</v>
      </c>
      <c r="K35" s="211">
        <f>H35</f>
        <v>0.10034143518518518</v>
      </c>
      <c r="L35" s="213"/>
    </row>
    <row r="36" spans="1:12" ht="12.75" customHeight="1">
      <c r="A36" s="187"/>
      <c r="B36" s="196"/>
      <c r="C36" s="197"/>
      <c r="D36" s="181"/>
      <c r="E36" s="181"/>
      <c r="F36" s="197"/>
      <c r="G36" s="183"/>
      <c r="H36" s="203"/>
      <c r="I36" s="208">
        <f>A35</f>
        <v>4</v>
      </c>
      <c r="J36" s="209">
        <v>2</v>
      </c>
      <c r="K36" s="212">
        <f>H35</f>
        <v>0.10034143518518518</v>
      </c>
      <c r="L36" s="213"/>
    </row>
    <row r="37" spans="1:12" ht="12.75" customHeight="1">
      <c r="A37" s="187"/>
      <c r="B37" s="196">
        <v>24</v>
      </c>
      <c r="C37" s="197" t="str">
        <f>VLOOKUP($B37,Startlist!$B:$H,2,FALSE)</f>
        <v>MV7</v>
      </c>
      <c r="D37" s="183" t="str">
        <f>VLOOKUP($B37,Startlist!$B:$H,3,FALSE)</f>
        <v>Mario Jürimäe</v>
      </c>
      <c r="E37" s="183" t="str">
        <f>VLOOKUP($B37,Startlist!$B:$H,4,FALSE)</f>
        <v>Martin Valter</v>
      </c>
      <c r="F37" s="197" t="str">
        <f>VLOOKUP($B37,Startlist!$B:$H,5,FALSE)</f>
        <v>EST</v>
      </c>
      <c r="G37" s="183" t="str">
        <f>VLOOKUP($B37,Startlist!$B:$H,7,FALSE)</f>
        <v>BMW M3</v>
      </c>
      <c r="H37" s="205" t="str">
        <f>IF(ISERROR(TIMEVALUE(SUBSTITUTE(TRIM(VLOOKUP(B37,Results!B:R,$K$1,FALSE)),".",":"))),"-",TIMEVALUE(SUBSTITUTE(TRIM(VLOOKUP(B37,Results!B:R,$K$1,FALSE)),".",":")))</f>
        <v>-</v>
      </c>
      <c r="I37" s="208">
        <f>A35</f>
        <v>4</v>
      </c>
      <c r="J37" s="209">
        <v>3</v>
      </c>
      <c r="K37" s="212">
        <f>H35</f>
        <v>0.10034143518518518</v>
      </c>
      <c r="L37" s="213"/>
    </row>
    <row r="38" spans="1:12" ht="12.75" customHeight="1">
      <c r="A38" s="187"/>
      <c r="B38" s="196">
        <v>25</v>
      </c>
      <c r="C38" s="197" t="str">
        <f>VLOOKUP($B38,Startlist!$B:$H,2,FALSE)</f>
        <v>MV7</v>
      </c>
      <c r="D38" s="183" t="str">
        <f>VLOOKUP($B38,Startlist!$B:$H,3,FALSE)</f>
        <v>Marko Ringenberg</v>
      </c>
      <c r="E38" s="183" t="str">
        <f>VLOOKUP($B38,Startlist!$B:$H,4,FALSE)</f>
        <v>Allar Heina</v>
      </c>
      <c r="F38" s="197" t="str">
        <f>VLOOKUP($B38,Startlist!$B:$H,5,FALSE)</f>
        <v>EST</v>
      </c>
      <c r="G38" s="183" t="str">
        <f>VLOOKUP($B38,Startlist!$B:$H,7,FALSE)</f>
        <v>BMW M3</v>
      </c>
      <c r="H38" s="205">
        <f>IF(ISERROR(TIMEVALUE(SUBSTITUTE(TRIM(VLOOKUP(B38,Results!B:R,$K$1,FALSE)),".",":"))),"-",TIMEVALUE(SUBSTITUTE(TRIM(VLOOKUP(B38,Results!B:R,$K$1,FALSE)),".",":")))</f>
        <v>0.04930671296296296</v>
      </c>
      <c r="I38" s="208">
        <f>A35</f>
        <v>4</v>
      </c>
      <c r="J38" s="209">
        <v>4</v>
      </c>
      <c r="K38" s="212">
        <f>H35</f>
        <v>0.10034143518518518</v>
      </c>
      <c r="L38" s="213"/>
    </row>
    <row r="39" spans="1:12" ht="12.75" customHeight="1">
      <c r="A39" s="187"/>
      <c r="B39" s="196">
        <v>31</v>
      </c>
      <c r="C39" s="197" t="str">
        <f>VLOOKUP($B39,Startlist!$B:$H,2,FALSE)</f>
        <v>MV3</v>
      </c>
      <c r="D39" s="183" t="str">
        <f>VLOOKUP($B39,Startlist!$B:$H,3,FALSE)</f>
        <v>Rünno Ubinhain</v>
      </c>
      <c r="E39" s="183" t="str">
        <f>VLOOKUP($B39,Startlist!$B:$H,4,FALSE)</f>
        <v>Kristo Tamm</v>
      </c>
      <c r="F39" s="197" t="str">
        <f>VLOOKUP($B39,Startlist!$B:$H,5,FALSE)</f>
        <v>EST</v>
      </c>
      <c r="G39" s="183" t="str">
        <f>VLOOKUP($B39,Startlist!$B:$H,7,FALSE)</f>
        <v>Mitsubishi Lancer Evo 10</v>
      </c>
      <c r="H39" s="205">
        <f>IF(ISERROR(TIMEVALUE(SUBSTITUTE(TRIM(VLOOKUP(B39,Results!B:R,$K$1,FALSE)),".",":"))),"-",TIMEVALUE(SUBSTITUTE(TRIM(VLOOKUP(B39,Results!B:R,$K$1,FALSE)),".",":")))</f>
        <v>0.05103472222222222</v>
      </c>
      <c r="I39" s="208">
        <f>A35</f>
        <v>4</v>
      </c>
      <c r="J39" s="209">
        <v>5</v>
      </c>
      <c r="K39" s="212">
        <f>H35</f>
        <v>0.10034143518518518</v>
      </c>
      <c r="L39" s="213"/>
    </row>
    <row r="40" spans="1:12" ht="12.75" customHeight="1">
      <c r="A40" s="187"/>
      <c r="B40" s="196">
        <v>46</v>
      </c>
      <c r="C40" s="197" t="str">
        <f>VLOOKUP($B40,Startlist!$B:$H,2,FALSE)</f>
        <v>MV4</v>
      </c>
      <c r="D40" s="183" t="str">
        <f>VLOOKUP($B40,Startlist!$B:$H,3,FALSE)</f>
        <v>Henri Franke</v>
      </c>
      <c r="E40" s="183" t="str">
        <f>VLOOKUP($B40,Startlist!$B:$H,4,FALSE)</f>
        <v>Arvo Liimann</v>
      </c>
      <c r="F40" s="197" t="str">
        <f>VLOOKUP($B40,Startlist!$B:$H,5,FALSE)</f>
        <v>EST</v>
      </c>
      <c r="G40" s="183" t="str">
        <f>VLOOKUP($B40,Startlist!$B:$H,7,FALSE)</f>
        <v>Subaru Impreza</v>
      </c>
      <c r="H40" s="205">
        <f>IF(ISERROR(TIMEVALUE(SUBSTITUTE(TRIM(VLOOKUP(B40,Results!B:R,$K$1,FALSE)),".",":"))),"-",TIMEVALUE(SUBSTITUTE(TRIM(VLOOKUP(B40,Results!B:R,$K$1,FALSE)),".",":")))</f>
        <v>0.052252314814814814</v>
      </c>
      <c r="I40" s="208">
        <f>A35</f>
        <v>4</v>
      </c>
      <c r="J40" s="209">
        <v>6</v>
      </c>
      <c r="K40" s="212">
        <f>H35</f>
        <v>0.10034143518518518</v>
      </c>
      <c r="L40" s="213"/>
    </row>
    <row r="41" spans="1:12" ht="12.75" customHeight="1">
      <c r="A41" s="187"/>
      <c r="B41" s="196">
        <v>96</v>
      </c>
      <c r="C41" s="197" t="str">
        <f>VLOOKUP($B41,Startlist!$B:$H,2,FALSE)</f>
        <v>MV8</v>
      </c>
      <c r="D41" s="183" t="str">
        <f>VLOOKUP($B41,Startlist!$B:$H,3,FALSE)</f>
        <v>Alari Sillaste</v>
      </c>
      <c r="E41" s="183" t="str">
        <f>VLOOKUP($B41,Startlist!$B:$H,4,FALSE)</f>
        <v>Ott Kuurberg</v>
      </c>
      <c r="F41" s="197" t="str">
        <f>VLOOKUP($B41,Startlist!$B:$H,5,FALSE)</f>
        <v>EST</v>
      </c>
      <c r="G41" s="183" t="str">
        <f>VLOOKUP($B41,Startlist!$B:$H,7,FALSE)</f>
        <v>AZLK 2140 Wankel</v>
      </c>
      <c r="H41" s="205" t="str">
        <f>IF(ISERROR(TIMEVALUE(SUBSTITUTE(TRIM(VLOOKUP(B41,Results!B:R,$K$1,FALSE)),".",":"))),"-",TIMEVALUE(SUBSTITUTE(TRIM(VLOOKUP(B41,Results!B:R,$K$1,FALSE)),".",":")))</f>
        <v>-</v>
      </c>
      <c r="I41" s="208">
        <f>A35</f>
        <v>4</v>
      </c>
      <c r="J41" s="209">
        <v>7</v>
      </c>
      <c r="K41" s="212">
        <f>H35</f>
        <v>0.10034143518518518</v>
      </c>
      <c r="L41" s="213"/>
    </row>
    <row r="42" spans="1:12" ht="12.75" customHeight="1">
      <c r="A42" s="187"/>
      <c r="B42" s="196">
        <v>98</v>
      </c>
      <c r="C42" s="197" t="str">
        <f>VLOOKUP($B42,Startlist!$B:$H,2,FALSE)</f>
        <v>MV5</v>
      </c>
      <c r="D42" s="183" t="str">
        <f>VLOOKUP($B42,Startlist!$B:$H,3,FALSE)</f>
        <v>Raino Friedmann</v>
      </c>
      <c r="E42" s="183" t="str">
        <f>VLOOKUP($B42,Startlist!$B:$H,4,FALSE)</f>
        <v>Kristjan Must</v>
      </c>
      <c r="F42" s="197" t="str">
        <f>VLOOKUP($B42,Startlist!$B:$H,5,FALSE)</f>
        <v>EST</v>
      </c>
      <c r="G42" s="183" t="str">
        <f>VLOOKUP($B42,Startlist!$B:$H,7,FALSE)</f>
        <v>Honda Civic Type-R</v>
      </c>
      <c r="H42" s="205" t="str">
        <f>IF(ISERROR(TIMEVALUE(SUBSTITUTE(TRIM(VLOOKUP(B42,Results!B:R,$K$1,FALSE)),".",":"))),"-",TIMEVALUE(SUBSTITUTE(TRIM(VLOOKUP(B42,Results!B:R,$K$1,FALSE)),".",":")))</f>
        <v>-</v>
      </c>
      <c r="I42" s="208">
        <f>A35</f>
        <v>4</v>
      </c>
      <c r="J42" s="209">
        <v>8</v>
      </c>
      <c r="K42" s="212">
        <f>H35</f>
        <v>0.10034143518518518</v>
      </c>
      <c r="L42" s="213"/>
    </row>
    <row r="43" spans="1:12" ht="12.75" customHeight="1">
      <c r="A43" s="187"/>
      <c r="B43" s="196"/>
      <c r="C43" s="197"/>
      <c r="D43" s="181"/>
      <c r="E43" s="181"/>
      <c r="F43" s="197"/>
      <c r="G43" s="183"/>
      <c r="H43" s="203"/>
      <c r="I43" s="208">
        <f>A35</f>
        <v>4</v>
      </c>
      <c r="J43" s="209">
        <v>20</v>
      </c>
      <c r="K43" s="212">
        <f>H35</f>
        <v>0.10034143518518518</v>
      </c>
      <c r="L43" s="213"/>
    </row>
    <row r="44" spans="1:12" ht="12.75" customHeight="1">
      <c r="A44" s="184">
        <v>5</v>
      </c>
      <c r="B44" s="191" t="str">
        <f>VLOOKUP($B46,Startlist!$B:$H,6,FALSE)</f>
        <v>PIHTLA RT</v>
      </c>
      <c r="C44" s="192"/>
      <c r="D44" s="193"/>
      <c r="E44" s="193"/>
      <c r="F44" s="192"/>
      <c r="G44" s="194"/>
      <c r="H44" s="204">
        <f>IF(ISERROR(SMALL(H46:H54,1)+SMALL(H46:H54,2)),"-",SMALL(H46:H54,1)+SMALL(H46:H54,2))</f>
        <v>0.1041111111111111</v>
      </c>
      <c r="I44" s="208">
        <f>A44</f>
        <v>5</v>
      </c>
      <c r="J44" s="209">
        <v>1</v>
      </c>
      <c r="K44" s="211">
        <f>H44</f>
        <v>0.1041111111111111</v>
      </c>
      <c r="L44" s="213"/>
    </row>
    <row r="45" spans="1:12" ht="12.75" customHeight="1">
      <c r="A45" s="187"/>
      <c r="B45" s="196"/>
      <c r="C45" s="197"/>
      <c r="D45" s="181"/>
      <c r="E45" s="181"/>
      <c r="F45" s="197"/>
      <c r="G45" s="183"/>
      <c r="H45" s="203"/>
      <c r="I45" s="208">
        <f>A44</f>
        <v>5</v>
      </c>
      <c r="J45" s="209">
        <v>2</v>
      </c>
      <c r="K45" s="212">
        <f>H44</f>
        <v>0.1041111111111111</v>
      </c>
      <c r="L45" s="213"/>
    </row>
    <row r="46" spans="1:12" ht="12.75" customHeight="1">
      <c r="A46" s="187"/>
      <c r="B46" s="196">
        <v>19</v>
      </c>
      <c r="C46" s="197" t="str">
        <f>VLOOKUP($B46,Startlist!$B:$H,2,FALSE)</f>
        <v>MV8</v>
      </c>
      <c r="D46" s="183" t="str">
        <f>VLOOKUP($B46,Startlist!$B:$H,3,FALSE)</f>
        <v>Robert Virves</v>
      </c>
      <c r="E46" s="183" t="str">
        <f>VLOOKUP($B46,Startlist!$B:$H,4,FALSE)</f>
        <v>Sander Pruul</v>
      </c>
      <c r="F46" s="197" t="str">
        <f>VLOOKUP($B46,Startlist!$B:$H,5,FALSE)</f>
        <v>EST</v>
      </c>
      <c r="G46" s="183" t="str">
        <f>VLOOKUP($B46,Startlist!$B:$H,7,FALSE)</f>
        <v>Opel Astra</v>
      </c>
      <c r="H46" s="205">
        <f>IF(ISERROR(TIMEVALUE(SUBSTITUTE(TRIM(VLOOKUP(B46,Results!B:R,$K$1,FALSE)),".",":"))),"-",TIMEVALUE(SUBSTITUTE(TRIM(VLOOKUP(B46,Results!B:R,$K$1,FALSE)),".",":")))</f>
        <v>0.05131481481481481</v>
      </c>
      <c r="I46" s="208">
        <f>A44</f>
        <v>5</v>
      </c>
      <c r="J46" s="209">
        <v>3</v>
      </c>
      <c r="K46" s="212">
        <f>H44</f>
        <v>0.1041111111111111</v>
      </c>
      <c r="L46" s="213"/>
    </row>
    <row r="47" spans="1:12" ht="12.75" customHeight="1">
      <c r="A47" s="187"/>
      <c r="B47" s="196">
        <v>76</v>
      </c>
      <c r="C47" s="197" t="str">
        <f>VLOOKUP($B47,Startlist!$B:$H,2,FALSE)</f>
        <v>MV7</v>
      </c>
      <c r="D47" s="183" t="str">
        <f>VLOOKUP($B47,Startlist!$B:$H,3,FALSE)</f>
        <v>Daniel Ling</v>
      </c>
      <c r="E47" s="183" t="str">
        <f>VLOOKUP($B47,Startlist!$B:$H,4,FALSE)</f>
        <v>Madis Kümmel</v>
      </c>
      <c r="F47" s="197" t="str">
        <f>VLOOKUP($B47,Startlist!$B:$H,5,FALSE)</f>
        <v>EST</v>
      </c>
      <c r="G47" s="183" t="str">
        <f>VLOOKUP($B47,Startlist!$B:$H,7,FALSE)</f>
        <v>BMW 328</v>
      </c>
      <c r="H47" s="205">
        <f>IF(ISERROR(TIMEVALUE(SUBSTITUTE(TRIM(VLOOKUP(B47,Results!B:R,$K$1,FALSE)),".",":"))),"-",TIMEVALUE(SUBSTITUTE(TRIM(VLOOKUP(B47,Results!B:R,$K$1,FALSE)),".",":")))</f>
        <v>0.05400694444444445</v>
      </c>
      <c r="I47" s="208">
        <f>A44</f>
        <v>5</v>
      </c>
      <c r="J47" s="209">
        <v>4</v>
      </c>
      <c r="K47" s="212">
        <f>H44</f>
        <v>0.1041111111111111</v>
      </c>
      <c r="L47" s="213"/>
    </row>
    <row r="48" spans="1:12" ht="12.75" customHeight="1">
      <c r="A48" s="187"/>
      <c r="B48" s="196">
        <v>79</v>
      </c>
      <c r="C48" s="197" t="str">
        <f>VLOOKUP($B48,Startlist!$B:$H,2,FALSE)</f>
        <v>MV9</v>
      </c>
      <c r="D48" s="183" t="str">
        <f>VLOOKUP($B48,Startlist!$B:$H,3,FALSE)</f>
        <v>Kermo Laus</v>
      </c>
      <c r="E48" s="183" t="str">
        <f>VLOOKUP($B48,Startlist!$B:$H,4,FALSE)</f>
        <v>Rainer Laipaik</v>
      </c>
      <c r="F48" s="197" t="str">
        <f>VLOOKUP($B48,Startlist!$B:$H,5,FALSE)</f>
        <v>EST</v>
      </c>
      <c r="G48" s="183" t="str">
        <f>VLOOKUP($B48,Startlist!$B:$H,7,FALSE)</f>
        <v>Nissan Sunny</v>
      </c>
      <c r="H48" s="205">
        <f>IF(ISERROR(TIMEVALUE(SUBSTITUTE(TRIM(VLOOKUP(B48,Results!B:R,$K$1,FALSE)),".",":"))),"-",TIMEVALUE(SUBSTITUTE(TRIM(VLOOKUP(B48,Results!B:R,$K$1,FALSE)),".",":")))</f>
        <v>0.05370833333333333</v>
      </c>
      <c r="I48" s="208">
        <f>A44</f>
        <v>5</v>
      </c>
      <c r="J48" s="209">
        <v>5</v>
      </c>
      <c r="K48" s="212">
        <f>H44</f>
        <v>0.1041111111111111</v>
      </c>
      <c r="L48" s="213"/>
    </row>
    <row r="49" spans="1:12" ht="12.75" customHeight="1">
      <c r="A49" s="187"/>
      <c r="B49" s="196">
        <v>86</v>
      </c>
      <c r="C49" s="197" t="str">
        <f>VLOOKUP($B49,Startlist!$B:$H,2,FALSE)</f>
        <v>MV7</v>
      </c>
      <c r="D49" s="183" t="str">
        <f>VLOOKUP($B49,Startlist!$B:$H,3,FALSE)</f>
        <v>Karl Jalakas</v>
      </c>
      <c r="E49" s="183" t="str">
        <f>VLOOKUP($B49,Startlist!$B:$H,4,FALSE)</f>
        <v>Martin Moondu</v>
      </c>
      <c r="F49" s="197" t="str">
        <f>VLOOKUP($B49,Startlist!$B:$H,5,FALSE)</f>
        <v>EST</v>
      </c>
      <c r="G49" s="183" t="str">
        <f>VLOOKUP($B49,Startlist!$B:$H,7,FALSE)</f>
        <v>BMW M3</v>
      </c>
      <c r="H49" s="205">
        <f>IF(ISERROR(TIMEVALUE(SUBSTITUTE(TRIM(VLOOKUP(B49,Results!B:R,$K$1,FALSE)),".",":"))),"-",TIMEVALUE(SUBSTITUTE(TRIM(VLOOKUP(B49,Results!B:R,$K$1,FALSE)),".",":")))</f>
        <v>0.05279629629629629</v>
      </c>
      <c r="I49" s="208">
        <f>A44</f>
        <v>5</v>
      </c>
      <c r="J49" s="209">
        <v>6</v>
      </c>
      <c r="K49" s="212">
        <f>H44</f>
        <v>0.1041111111111111</v>
      </c>
      <c r="L49" s="213"/>
    </row>
    <row r="50" spans="1:12" ht="12.75" customHeight="1">
      <c r="A50" s="187"/>
      <c r="B50" s="196">
        <v>94</v>
      </c>
      <c r="C50" s="197" t="str">
        <f>VLOOKUP($B50,Startlist!$B:$H,2,FALSE)</f>
        <v>MV9</v>
      </c>
      <c r="D50" s="183" t="str">
        <f>VLOOKUP($B50,Startlist!$B:$H,3,FALSE)</f>
        <v>Lauri Peegel</v>
      </c>
      <c r="E50" s="183" t="str">
        <f>VLOOKUP($B50,Startlist!$B:$H,4,FALSE)</f>
        <v>Anti Eelmets</v>
      </c>
      <c r="F50" s="197" t="str">
        <f>VLOOKUP($B50,Startlist!$B:$H,5,FALSE)</f>
        <v>EST</v>
      </c>
      <c r="G50" s="183" t="str">
        <f>VLOOKUP($B50,Startlist!$B:$H,7,FALSE)</f>
        <v>Honda Civic</v>
      </c>
      <c r="H50" s="205">
        <f>IF(ISERROR(TIMEVALUE(SUBSTITUTE(TRIM(VLOOKUP(B50,Results!B:R,$K$1,FALSE)),".",":"))),"-",TIMEVALUE(SUBSTITUTE(TRIM(VLOOKUP(B50,Results!B:R,$K$1,FALSE)),".",":")))</f>
        <v>0.05951967592592592</v>
      </c>
      <c r="I50" s="208">
        <f>A44</f>
        <v>5</v>
      </c>
      <c r="J50" s="209">
        <v>7</v>
      </c>
      <c r="K50" s="212">
        <f>H44</f>
        <v>0.1041111111111111</v>
      </c>
      <c r="L50" s="213"/>
    </row>
    <row r="51" spans="1:12" ht="12.75" customHeight="1">
      <c r="A51" s="187"/>
      <c r="B51" s="196">
        <v>102</v>
      </c>
      <c r="C51" s="197" t="str">
        <f>VLOOKUP($B51,Startlist!$B:$H,2,FALSE)</f>
        <v>MV7</v>
      </c>
      <c r="D51" s="183" t="str">
        <f>VLOOKUP($B51,Startlist!$B:$H,3,FALSE)</f>
        <v>Siim Järveots</v>
      </c>
      <c r="E51" s="183" t="str">
        <f>VLOOKUP($B51,Startlist!$B:$H,4,FALSE)</f>
        <v>Priit Järveots</v>
      </c>
      <c r="F51" s="197" t="str">
        <f>VLOOKUP($B51,Startlist!$B:$H,5,FALSE)</f>
        <v>EST</v>
      </c>
      <c r="G51" s="183" t="str">
        <f>VLOOKUP($B51,Startlist!$B:$H,7,FALSE)</f>
        <v>BMW 328</v>
      </c>
      <c r="H51" s="205" t="str">
        <f>IF(ISERROR(TIMEVALUE(SUBSTITUTE(TRIM(VLOOKUP(B51,Results!B:R,$K$1,FALSE)),".",":"))),"-",TIMEVALUE(SUBSTITUTE(TRIM(VLOOKUP(B51,Results!B:R,$K$1,FALSE)),".",":")))</f>
        <v>-</v>
      </c>
      <c r="I51" s="208">
        <f>A44</f>
        <v>5</v>
      </c>
      <c r="J51" s="209">
        <v>8</v>
      </c>
      <c r="K51" s="212">
        <f>H44</f>
        <v>0.1041111111111111</v>
      </c>
      <c r="L51" s="213"/>
    </row>
    <row r="52" spans="1:12" ht="12.75" customHeight="1">
      <c r="A52" s="187"/>
      <c r="B52" s="196">
        <v>104</v>
      </c>
      <c r="C52" s="197" t="str">
        <f>VLOOKUP($B52,Startlist!$B:$H,2,FALSE)</f>
        <v>MV8</v>
      </c>
      <c r="D52" s="183" t="str">
        <f>VLOOKUP($B52,Startlist!$B:$H,3,FALSE)</f>
        <v>Raul Mölder</v>
      </c>
      <c r="E52" s="183" t="str">
        <f>VLOOKUP($B52,Startlist!$B:$H,4,FALSE)</f>
        <v>Rasmus Vaher</v>
      </c>
      <c r="F52" s="197" t="str">
        <f>VLOOKUP($B52,Startlist!$B:$H,5,FALSE)</f>
        <v>EST</v>
      </c>
      <c r="G52" s="183" t="str">
        <f>VLOOKUP($B52,Startlist!$B:$H,7,FALSE)</f>
        <v>Volkswagen Golf</v>
      </c>
      <c r="H52" s="205" t="str">
        <f>IF(ISERROR(TIMEVALUE(SUBSTITUTE(TRIM(VLOOKUP(B52,Results!B:R,$K$1,FALSE)),".",":"))),"-",TIMEVALUE(SUBSTITUTE(TRIM(VLOOKUP(B52,Results!B:R,$K$1,FALSE)),".",":")))</f>
        <v>-</v>
      </c>
      <c r="I52" s="208">
        <f>A44</f>
        <v>5</v>
      </c>
      <c r="J52" s="209">
        <v>9</v>
      </c>
      <c r="K52" s="212">
        <f>H44</f>
        <v>0.1041111111111111</v>
      </c>
      <c r="L52" s="213"/>
    </row>
    <row r="53" spans="1:12" ht="12.75" customHeight="1">
      <c r="A53" s="187"/>
      <c r="B53" s="196">
        <v>105</v>
      </c>
      <c r="C53" s="197" t="str">
        <f>VLOOKUP($B53,Startlist!$B:$H,2,FALSE)</f>
        <v>MV7</v>
      </c>
      <c r="D53" s="183" t="str">
        <f>VLOOKUP($B53,Startlist!$B:$H,3,FALSE)</f>
        <v>Artur Laul</v>
      </c>
      <c r="E53" s="183" t="str">
        <f>VLOOKUP($B53,Startlist!$B:$H,4,FALSE)</f>
        <v>Alain Sivous</v>
      </c>
      <c r="F53" s="197" t="str">
        <f>VLOOKUP($B53,Startlist!$B:$H,5,FALSE)</f>
        <v>EST</v>
      </c>
      <c r="G53" s="183" t="str">
        <f>VLOOKUP($B53,Startlist!$B:$H,7,FALSE)</f>
        <v>BMW M3</v>
      </c>
      <c r="H53" s="205" t="str">
        <f>IF(ISERROR(TIMEVALUE(SUBSTITUTE(TRIM(VLOOKUP(B53,Results!B:R,$K$1,FALSE)),".",":"))),"-",TIMEVALUE(SUBSTITUTE(TRIM(VLOOKUP(B53,Results!B:R,$K$1,FALSE)),".",":")))</f>
        <v>-</v>
      </c>
      <c r="I53" s="208">
        <f>A44</f>
        <v>5</v>
      </c>
      <c r="J53" s="209">
        <v>10</v>
      </c>
      <c r="K53" s="212">
        <f>H44</f>
        <v>0.1041111111111111</v>
      </c>
      <c r="L53" s="213"/>
    </row>
    <row r="54" spans="1:12" ht="12.75" customHeight="1">
      <c r="A54" s="187"/>
      <c r="B54" s="196">
        <v>107</v>
      </c>
      <c r="C54" s="197" t="str">
        <f>VLOOKUP($B54,Startlist!$B:$H,2,FALSE)</f>
        <v>MV7</v>
      </c>
      <c r="D54" s="183" t="str">
        <f>VLOOKUP($B54,Startlist!$B:$H,3,FALSE)</f>
        <v>Johannes Raamat</v>
      </c>
      <c r="E54" s="183" t="str">
        <f>VLOOKUP($B54,Startlist!$B:$H,4,FALSE)</f>
        <v>Meelis Ellik</v>
      </c>
      <c r="F54" s="197" t="str">
        <f>VLOOKUP($B54,Startlist!$B:$H,5,FALSE)</f>
        <v>EST</v>
      </c>
      <c r="G54" s="183" t="str">
        <f>VLOOKUP($B54,Startlist!$B:$H,7,FALSE)</f>
        <v>BMW 318</v>
      </c>
      <c r="H54" s="205" t="str">
        <f>IF(ISERROR(TIMEVALUE(SUBSTITUTE(TRIM(VLOOKUP(B54,Results!B:R,$K$1,FALSE)),".",":"))),"-",TIMEVALUE(SUBSTITUTE(TRIM(VLOOKUP(B54,Results!B:R,$K$1,FALSE)),".",":")))</f>
        <v>-</v>
      </c>
      <c r="I54" s="208">
        <f>A44</f>
        <v>5</v>
      </c>
      <c r="J54" s="209">
        <v>11</v>
      </c>
      <c r="K54" s="212">
        <f>H44</f>
        <v>0.1041111111111111</v>
      </c>
      <c r="L54" s="213"/>
    </row>
    <row r="55" spans="1:12" ht="12.75" customHeight="1">
      <c r="A55" s="187"/>
      <c r="B55" s="196"/>
      <c r="C55" s="197"/>
      <c r="D55" s="181"/>
      <c r="E55" s="181"/>
      <c r="F55" s="197"/>
      <c r="G55" s="183"/>
      <c r="H55" s="203"/>
      <c r="I55" s="208">
        <f>A44</f>
        <v>5</v>
      </c>
      <c r="J55" s="209">
        <v>20</v>
      </c>
      <c r="K55" s="212">
        <f>H44</f>
        <v>0.1041111111111111</v>
      </c>
      <c r="L55" s="213"/>
    </row>
    <row r="56" spans="1:12" ht="12.75" customHeight="1">
      <c r="A56" s="184">
        <v>6</v>
      </c>
      <c r="B56" s="191" t="str">
        <f>VLOOKUP($B58,Startlist!$B:$H,6,FALSE)</f>
        <v>TIKKRI MOTORSPORT</v>
      </c>
      <c r="C56" s="192"/>
      <c r="D56" s="193"/>
      <c r="E56" s="193"/>
      <c r="F56" s="192"/>
      <c r="G56" s="194"/>
      <c r="H56" s="204">
        <f>IF(ISERROR(SMALL(H58:H61,1)+SMALL(H58:H61,2)),"-",SMALL(H58:H61,1)+SMALL(H58:H61,2))</f>
        <v>0.10624189814814815</v>
      </c>
      <c r="I56" s="208">
        <f>A56</f>
        <v>6</v>
      </c>
      <c r="J56" s="209">
        <v>1</v>
      </c>
      <c r="K56" s="211">
        <f>H56</f>
        <v>0.10624189814814815</v>
      </c>
      <c r="L56" s="213"/>
    </row>
    <row r="57" spans="1:12" ht="12.75" customHeight="1">
      <c r="A57" s="187"/>
      <c r="B57" s="196"/>
      <c r="C57" s="197"/>
      <c r="D57" s="181"/>
      <c r="E57" s="181"/>
      <c r="F57" s="197"/>
      <c r="G57" s="183"/>
      <c r="H57" s="203"/>
      <c r="I57" s="208">
        <f>A56</f>
        <v>6</v>
      </c>
      <c r="J57" s="209">
        <v>2</v>
      </c>
      <c r="K57" s="212">
        <f>H56</f>
        <v>0.10624189814814815</v>
      </c>
      <c r="L57" s="213"/>
    </row>
    <row r="58" spans="1:12" ht="12.75" customHeight="1">
      <c r="A58" s="187"/>
      <c r="B58" s="196">
        <v>29</v>
      </c>
      <c r="C58" s="197" t="str">
        <f>VLOOKUP($B58,Startlist!$B:$H,2,FALSE)</f>
        <v>MV4</v>
      </c>
      <c r="D58" s="183" t="str">
        <f>VLOOKUP($B58,Startlist!$B:$H,3,FALSE)</f>
        <v>Aiko Aigro</v>
      </c>
      <c r="E58" s="183" t="str">
        <f>VLOOKUP($B58,Startlist!$B:$H,4,FALSE)</f>
        <v>Urmo Piigli</v>
      </c>
      <c r="F58" s="197" t="str">
        <f>VLOOKUP($B58,Startlist!$B:$H,5,FALSE)</f>
        <v>EST</v>
      </c>
      <c r="G58" s="183" t="str">
        <f>VLOOKUP($B58,Startlist!$B:$H,7,FALSE)</f>
        <v>Mitsubishi Lancer Evo 8</v>
      </c>
      <c r="H58" s="205">
        <f>IF(ISERROR(TIMEVALUE(SUBSTITUTE(TRIM(VLOOKUP(B58,Results!B:R,$K$1,FALSE)),".",":"))),"-",TIMEVALUE(SUBSTITUTE(TRIM(VLOOKUP(B58,Results!B:R,$K$1,FALSE)),".",":")))</f>
        <v>0.04941203703703704</v>
      </c>
      <c r="I58" s="208">
        <f>A56</f>
        <v>6</v>
      </c>
      <c r="J58" s="209">
        <v>3</v>
      </c>
      <c r="K58" s="212">
        <f>H56</f>
        <v>0.10624189814814815</v>
      </c>
      <c r="L58" s="213"/>
    </row>
    <row r="59" spans="1:12" ht="12.75" customHeight="1">
      <c r="A59" s="187"/>
      <c r="B59" s="196">
        <v>61</v>
      </c>
      <c r="C59" s="197" t="str">
        <f>VLOOKUP($B59,Startlist!$B:$H,2,FALSE)</f>
        <v>MV8</v>
      </c>
      <c r="D59" s="183" t="str">
        <f>VLOOKUP($B59,Startlist!$B:$H,3,FALSE)</f>
        <v>Martin Vatter</v>
      </c>
      <c r="E59" s="183" t="str">
        <f>VLOOKUP($B59,Startlist!$B:$H,4,FALSE)</f>
        <v>Oliver Peebo</v>
      </c>
      <c r="F59" s="197" t="str">
        <f>VLOOKUP($B59,Startlist!$B:$H,5,FALSE)</f>
        <v>EST</v>
      </c>
      <c r="G59" s="183" t="str">
        <f>VLOOKUP($B59,Startlist!$B:$H,7,FALSE)</f>
        <v>Mitsubishi Colt Evo 0,1</v>
      </c>
      <c r="H59" s="205">
        <f>IF(ISERROR(TIMEVALUE(SUBSTITUTE(TRIM(VLOOKUP(B59,Results!B:R,$K$1,FALSE)),".",":"))),"-",TIMEVALUE(SUBSTITUTE(TRIM(VLOOKUP(B59,Results!B:R,$K$1,FALSE)),".",":")))</f>
        <v>0.061719907407407404</v>
      </c>
      <c r="I59" s="208">
        <f>A56</f>
        <v>6</v>
      </c>
      <c r="J59" s="209">
        <v>4</v>
      </c>
      <c r="K59" s="212">
        <f>H56</f>
        <v>0.10624189814814815</v>
      </c>
      <c r="L59" s="213"/>
    </row>
    <row r="60" spans="1:12" ht="12.75" customHeight="1">
      <c r="A60" s="187"/>
      <c r="B60" s="196">
        <v>109</v>
      </c>
      <c r="C60" s="197" t="str">
        <f>VLOOKUP($B60,Startlist!$B:$H,2,FALSE)</f>
        <v>MV7</v>
      </c>
      <c r="D60" s="183" t="str">
        <f>VLOOKUP($B60,Startlist!$B:$H,3,FALSE)</f>
        <v>Kasper Koosa</v>
      </c>
      <c r="E60" s="183" t="str">
        <f>VLOOKUP($B60,Startlist!$B:$H,4,FALSE)</f>
        <v>Tarvi Trees</v>
      </c>
      <c r="F60" s="197" t="str">
        <f>VLOOKUP($B60,Startlist!$B:$H,5,FALSE)</f>
        <v>EST</v>
      </c>
      <c r="G60" s="183" t="str">
        <f>VLOOKUP($B60,Startlist!$B:$H,7,FALSE)</f>
        <v>BMW 318</v>
      </c>
      <c r="H60" s="205">
        <f>IF(ISERROR(TIMEVALUE(SUBSTITUTE(TRIM(VLOOKUP(B60,Results!B:R,$K$1,FALSE)),".",":"))),"-",TIMEVALUE(SUBSTITUTE(TRIM(VLOOKUP(B60,Results!B:R,$K$1,FALSE)),".",":")))</f>
        <v>0.05682986111111111</v>
      </c>
      <c r="I60" s="208">
        <f>A56</f>
        <v>6</v>
      </c>
      <c r="J60" s="209">
        <v>5</v>
      </c>
      <c r="K60" s="212">
        <f>H56</f>
        <v>0.10624189814814815</v>
      </c>
      <c r="L60" s="213"/>
    </row>
    <row r="61" spans="1:12" ht="12.75" customHeight="1">
      <c r="A61" s="187"/>
      <c r="B61" s="196">
        <v>110</v>
      </c>
      <c r="C61" s="197" t="str">
        <f>VLOOKUP($B61,Startlist!$B:$H,2,FALSE)</f>
        <v>MV9</v>
      </c>
      <c r="D61" s="183" t="str">
        <f>VLOOKUP($B61,Startlist!$B:$H,3,FALSE)</f>
        <v>Keiro Orgus</v>
      </c>
      <c r="E61" s="183" t="str">
        <f>VLOOKUP($B61,Startlist!$B:$H,4,FALSE)</f>
        <v>Janar Lehtniit</v>
      </c>
      <c r="F61" s="197" t="str">
        <f>VLOOKUP($B61,Startlist!$B:$H,5,FALSE)</f>
        <v>EST</v>
      </c>
      <c r="G61" s="183" t="str">
        <f>VLOOKUP($B61,Startlist!$B:$H,7,FALSE)</f>
        <v>Toyota Yaris</v>
      </c>
      <c r="H61" s="205" t="str">
        <f>IF(ISERROR(TIMEVALUE(SUBSTITUTE(TRIM(VLOOKUP(B61,Results!B:R,$K$1,FALSE)),".",":"))),"-",TIMEVALUE(SUBSTITUTE(TRIM(VLOOKUP(B61,Results!B:R,$K$1,FALSE)),".",":")))</f>
        <v>-</v>
      </c>
      <c r="I61" s="208">
        <f>A56</f>
        <v>6</v>
      </c>
      <c r="J61" s="209">
        <v>6</v>
      </c>
      <c r="K61" s="212">
        <f>H56</f>
        <v>0.10624189814814815</v>
      </c>
      <c r="L61" s="213"/>
    </row>
    <row r="62" spans="1:12" ht="12.75" customHeight="1">
      <c r="A62" s="187"/>
      <c r="B62" s="196"/>
      <c r="C62" s="197"/>
      <c r="D62" s="181"/>
      <c r="E62" s="181"/>
      <c r="F62" s="197"/>
      <c r="G62" s="183"/>
      <c r="H62" s="203"/>
      <c r="I62" s="208">
        <f>A56</f>
        <v>6</v>
      </c>
      <c r="J62" s="209">
        <v>20</v>
      </c>
      <c r="K62" s="212">
        <f>H56</f>
        <v>0.10624189814814815</v>
      </c>
      <c r="L62" s="213"/>
    </row>
    <row r="63" spans="1:12" ht="12.75" customHeight="1">
      <c r="A63" s="184">
        <v>7</v>
      </c>
      <c r="B63" s="191" t="str">
        <f>VLOOKUP($B65,Startlist!$B:$H,6,FALSE)</f>
        <v>THULE MOTORSPORT</v>
      </c>
      <c r="C63" s="192"/>
      <c r="D63" s="193"/>
      <c r="E63" s="193"/>
      <c r="F63" s="192"/>
      <c r="G63" s="194"/>
      <c r="H63" s="204">
        <f>IF(ISERROR(SMALL(H65:H74,1)+SMALL(H65:H74,2)),"-",SMALL(H65:H74,1)+SMALL(H65:H74,2))</f>
        <v>0.10770833333333335</v>
      </c>
      <c r="I63" s="208">
        <f>A63</f>
        <v>7</v>
      </c>
      <c r="J63" s="209">
        <v>1</v>
      </c>
      <c r="K63" s="211">
        <f>H63</f>
        <v>0.10770833333333335</v>
      </c>
      <c r="L63" s="213"/>
    </row>
    <row r="64" spans="1:12" ht="12.75" customHeight="1">
      <c r="A64" s="187"/>
      <c r="B64" s="196"/>
      <c r="C64" s="197"/>
      <c r="D64" s="181"/>
      <c r="E64" s="181"/>
      <c r="F64" s="197"/>
      <c r="G64" s="183"/>
      <c r="H64" s="203"/>
      <c r="I64" s="208">
        <f>A63</f>
        <v>7</v>
      </c>
      <c r="J64" s="209">
        <v>2</v>
      </c>
      <c r="K64" s="212">
        <f>H63</f>
        <v>0.10770833333333335</v>
      </c>
      <c r="L64" s="213"/>
    </row>
    <row r="65" spans="1:12" ht="12.75" customHeight="1">
      <c r="A65" s="187"/>
      <c r="B65" s="196">
        <v>22</v>
      </c>
      <c r="C65" s="197" t="str">
        <f>VLOOKUP($B65,Startlist!$B:$H,2,FALSE)</f>
        <v>MV6</v>
      </c>
      <c r="D65" s="183" t="str">
        <f>VLOOKUP($B65,Startlist!$B:$H,3,FALSE)</f>
        <v>Rasmus Uustulnd</v>
      </c>
      <c r="E65" s="183" t="str">
        <f>VLOOKUP($B65,Startlist!$B:$H,4,FALSE)</f>
        <v>Kauri Pannas</v>
      </c>
      <c r="F65" s="197" t="str">
        <f>VLOOKUP($B65,Startlist!$B:$H,5,FALSE)</f>
        <v>EST</v>
      </c>
      <c r="G65" s="183" t="str">
        <f>VLOOKUP($B65,Startlist!$B:$H,7,FALSE)</f>
        <v>Peugeot 208 R2</v>
      </c>
      <c r="H65" s="205" t="str">
        <f>IF(ISERROR(TIMEVALUE(SUBSTITUTE(TRIM(VLOOKUP(B65,Results!B:R,$K$1,FALSE)),".",":"))),"-",TIMEVALUE(SUBSTITUTE(TRIM(VLOOKUP(B65,Results!B:R,$K$1,FALSE)),".",":")))</f>
        <v>-</v>
      </c>
      <c r="I65" s="208">
        <f>A63</f>
        <v>7</v>
      </c>
      <c r="J65" s="209">
        <v>3</v>
      </c>
      <c r="K65" s="212">
        <f>H63</f>
        <v>0.10770833333333335</v>
      </c>
      <c r="L65" s="213"/>
    </row>
    <row r="66" spans="1:12" ht="12.75" customHeight="1">
      <c r="A66" s="187"/>
      <c r="B66" s="196">
        <v>39</v>
      </c>
      <c r="C66" s="197" t="str">
        <f>VLOOKUP($B66,Startlist!$B:$H,2,FALSE)</f>
        <v>MV8</v>
      </c>
      <c r="D66" s="183" t="str">
        <f>VLOOKUP($B66,Startlist!$B:$H,3,FALSE)</f>
        <v>Lembit Soe</v>
      </c>
      <c r="E66" s="183" t="str">
        <f>VLOOKUP($B66,Startlist!$B:$H,4,FALSE)</f>
        <v>Kalle Ahu</v>
      </c>
      <c r="F66" s="197" t="str">
        <f>VLOOKUP($B66,Startlist!$B:$H,5,FALSE)</f>
        <v>EST</v>
      </c>
      <c r="G66" s="183" t="str">
        <f>VLOOKUP($B66,Startlist!$B:$H,7,FALSE)</f>
        <v>Toyota Starlet</v>
      </c>
      <c r="H66" s="205" t="str">
        <f>IF(ISERROR(TIMEVALUE(SUBSTITUTE(TRIM(VLOOKUP(B66,Results!B:R,$K$1,FALSE)),".",":"))),"-",TIMEVALUE(SUBSTITUTE(TRIM(VLOOKUP(B66,Results!B:R,$K$1,FALSE)),".",":")))</f>
        <v>-</v>
      </c>
      <c r="I66" s="208">
        <f>A63</f>
        <v>7</v>
      </c>
      <c r="J66" s="209">
        <v>4</v>
      </c>
      <c r="K66" s="212">
        <f>H63</f>
        <v>0.10770833333333335</v>
      </c>
      <c r="L66" s="213"/>
    </row>
    <row r="67" spans="1:12" ht="12.75" customHeight="1">
      <c r="A67" s="187"/>
      <c r="B67" s="196">
        <v>57</v>
      </c>
      <c r="C67" s="197" t="str">
        <f>VLOOKUP($B67,Startlist!$B:$H,2,FALSE)</f>
        <v>MV9</v>
      </c>
      <c r="D67" s="183" t="str">
        <f>VLOOKUP($B67,Startlist!$B:$H,3,FALSE)</f>
        <v>Timmu Kōrge</v>
      </c>
      <c r="E67" s="183" t="str">
        <f>VLOOKUP($B67,Startlist!$B:$H,4,FALSE)</f>
        <v>Allan Ilves</v>
      </c>
      <c r="F67" s="197" t="str">
        <f>VLOOKUP($B67,Startlist!$B:$H,5,FALSE)</f>
        <v>EST</v>
      </c>
      <c r="G67" s="183" t="str">
        <f>VLOOKUP($B67,Startlist!$B:$H,7,FALSE)</f>
        <v>VAZ 2105</v>
      </c>
      <c r="H67" s="205" t="str">
        <f>IF(ISERROR(TIMEVALUE(SUBSTITUTE(TRIM(VLOOKUP(B67,Results!B:R,$K$1,FALSE)),".",":"))),"-",TIMEVALUE(SUBSTITUTE(TRIM(VLOOKUP(B67,Results!B:R,$K$1,FALSE)),".",":")))</f>
        <v>-</v>
      </c>
      <c r="I67" s="208">
        <f>A63</f>
        <v>7</v>
      </c>
      <c r="J67" s="209">
        <v>5</v>
      </c>
      <c r="K67" s="212">
        <f>H63</f>
        <v>0.10770833333333335</v>
      </c>
      <c r="L67" s="213"/>
    </row>
    <row r="68" spans="1:12" ht="12.75" customHeight="1">
      <c r="A68" s="187"/>
      <c r="B68" s="196">
        <v>65</v>
      </c>
      <c r="C68" s="197" t="str">
        <f>VLOOKUP($B68,Startlist!$B:$H,2,FALSE)</f>
        <v>MV8</v>
      </c>
      <c r="D68" s="183" t="str">
        <f>VLOOKUP($B68,Startlist!$B:$H,3,FALSE)</f>
        <v>Rando Turja</v>
      </c>
      <c r="E68" s="183" t="str">
        <f>VLOOKUP($B68,Startlist!$B:$H,4,FALSE)</f>
        <v>Ivar Turja</v>
      </c>
      <c r="F68" s="197" t="str">
        <f>VLOOKUP($B68,Startlist!$B:$H,5,FALSE)</f>
        <v>EST</v>
      </c>
      <c r="G68" s="183" t="str">
        <f>VLOOKUP($B68,Startlist!$B:$H,7,FALSE)</f>
        <v>LADA VFTS</v>
      </c>
      <c r="H68" s="205">
        <f>IF(ISERROR(TIMEVALUE(SUBSTITUTE(TRIM(VLOOKUP(B68,Results!B:R,$K$1,FALSE)),".",":"))),"-",TIMEVALUE(SUBSTITUTE(TRIM(VLOOKUP(B68,Results!B:R,$K$1,FALSE)),".",":")))</f>
        <v>0.055549768518518526</v>
      </c>
      <c r="I68" s="208">
        <f>A63</f>
        <v>7</v>
      </c>
      <c r="J68" s="209">
        <v>6</v>
      </c>
      <c r="K68" s="212">
        <f>H63</f>
        <v>0.10770833333333335</v>
      </c>
      <c r="L68" s="213"/>
    </row>
    <row r="69" spans="1:12" ht="12.75" customHeight="1">
      <c r="A69" s="187"/>
      <c r="B69" s="196">
        <v>69</v>
      </c>
      <c r="C69" s="197" t="str">
        <f>VLOOKUP($B69,Startlist!$B:$H,2,FALSE)</f>
        <v>MV8</v>
      </c>
      <c r="D69" s="183" t="str">
        <f>VLOOKUP($B69,Startlist!$B:$H,3,FALSE)</f>
        <v>Raigo Reimal</v>
      </c>
      <c r="E69" s="183" t="str">
        <f>VLOOKUP($B69,Startlist!$B:$H,4,FALSE)</f>
        <v>Magnus Lepp</v>
      </c>
      <c r="F69" s="197" t="str">
        <f>VLOOKUP($B69,Startlist!$B:$H,5,FALSE)</f>
        <v>EST</v>
      </c>
      <c r="G69" s="183" t="str">
        <f>VLOOKUP($B69,Startlist!$B:$H,7,FALSE)</f>
        <v>Renault Clio</v>
      </c>
      <c r="H69" s="205">
        <f>IF(ISERROR(TIMEVALUE(SUBSTITUTE(TRIM(VLOOKUP(B69,Results!B:R,$K$1,FALSE)),".",":"))),"-",TIMEVALUE(SUBSTITUTE(TRIM(VLOOKUP(B69,Results!B:R,$K$1,FALSE)),".",":")))</f>
        <v>0.0541712962962963</v>
      </c>
      <c r="I69" s="208">
        <f>A63</f>
        <v>7</v>
      </c>
      <c r="J69" s="209">
        <v>7</v>
      </c>
      <c r="K69" s="212">
        <f>H63</f>
        <v>0.10770833333333335</v>
      </c>
      <c r="L69" s="213"/>
    </row>
    <row r="70" spans="1:12" ht="12.75" customHeight="1">
      <c r="A70" s="187"/>
      <c r="B70" s="196">
        <v>70</v>
      </c>
      <c r="C70" s="197" t="str">
        <f>VLOOKUP($B70,Startlist!$B:$H,2,FALSE)</f>
        <v>MV9</v>
      </c>
      <c r="D70" s="183" t="str">
        <f>VLOOKUP($B70,Startlist!$B:$H,3,FALSE)</f>
        <v>Tauri Pihlas</v>
      </c>
      <c r="E70" s="183" t="str">
        <f>VLOOKUP($B70,Startlist!$B:$H,4,FALSE)</f>
        <v>Ott Kiil</v>
      </c>
      <c r="F70" s="197" t="str">
        <f>VLOOKUP($B70,Startlist!$B:$H,5,FALSE)</f>
        <v>EST</v>
      </c>
      <c r="G70" s="183" t="str">
        <f>VLOOKUP($B70,Startlist!$B:$H,7,FALSE)</f>
        <v>Toyota Starlet</v>
      </c>
      <c r="H70" s="205">
        <f>IF(ISERROR(TIMEVALUE(SUBSTITUTE(TRIM(VLOOKUP(B70,Results!B:R,$K$1,FALSE)),".",":"))),"-",TIMEVALUE(SUBSTITUTE(TRIM(VLOOKUP(B70,Results!B:R,$K$1,FALSE)),".",":")))</f>
        <v>0.05353703703703704</v>
      </c>
      <c r="I70" s="208">
        <f>A63</f>
        <v>7</v>
      </c>
      <c r="J70" s="209">
        <v>8</v>
      </c>
      <c r="K70" s="212">
        <f>H63</f>
        <v>0.10770833333333335</v>
      </c>
      <c r="L70" s="213"/>
    </row>
    <row r="71" spans="1:12" ht="12.75" customHeight="1">
      <c r="A71" s="187"/>
      <c r="B71" s="196">
        <v>72</v>
      </c>
      <c r="C71" s="197" t="str">
        <f>VLOOKUP($B71,Startlist!$B:$H,2,FALSE)</f>
        <v>MV8</v>
      </c>
      <c r="D71" s="183" t="str">
        <f>VLOOKUP($B71,Startlist!$B:$H,3,FALSE)</f>
        <v>Andris Truu</v>
      </c>
      <c r="E71" s="183" t="str">
        <f>VLOOKUP($B71,Startlist!$B:$H,4,FALSE)</f>
        <v>Alari Jürgens</v>
      </c>
      <c r="F71" s="197" t="str">
        <f>VLOOKUP($B71,Startlist!$B:$H,5,FALSE)</f>
        <v>EST</v>
      </c>
      <c r="G71" s="183" t="str">
        <f>VLOOKUP($B71,Startlist!$B:$H,7,FALSE)</f>
        <v>LADA VFTS</v>
      </c>
      <c r="H71" s="205" t="str">
        <f>IF(ISERROR(TIMEVALUE(SUBSTITUTE(TRIM(VLOOKUP(B71,Results!B:R,$K$1,FALSE)),".",":"))),"-",TIMEVALUE(SUBSTITUTE(TRIM(VLOOKUP(B71,Results!B:R,$K$1,FALSE)),".",":")))</f>
        <v>-</v>
      </c>
      <c r="I71" s="208">
        <f>A63</f>
        <v>7</v>
      </c>
      <c r="J71" s="209">
        <v>9</v>
      </c>
      <c r="K71" s="212">
        <f>H63</f>
        <v>0.10770833333333335</v>
      </c>
      <c r="L71" s="213"/>
    </row>
    <row r="72" spans="1:12" ht="12.75" customHeight="1">
      <c r="A72" s="187"/>
      <c r="B72" s="196">
        <v>82</v>
      </c>
      <c r="C72" s="197" t="str">
        <f>VLOOKUP($B72,Startlist!$B:$H,2,FALSE)</f>
        <v>MV4</v>
      </c>
      <c r="D72" s="183" t="str">
        <f>VLOOKUP($B72,Startlist!$B:$H,3,FALSE)</f>
        <v>Margus Reek</v>
      </c>
      <c r="E72" s="183" t="str">
        <f>VLOOKUP($B72,Startlist!$B:$H,4,FALSE)</f>
        <v>Geito Reek</v>
      </c>
      <c r="F72" s="197" t="str">
        <f>VLOOKUP($B72,Startlist!$B:$H,5,FALSE)</f>
        <v>EST</v>
      </c>
      <c r="G72" s="183" t="str">
        <f>VLOOKUP($B72,Startlist!$B:$H,7,FALSE)</f>
        <v>Mitsubishi Lancer Evo</v>
      </c>
      <c r="H72" s="205">
        <f>IF(ISERROR(TIMEVALUE(SUBSTITUTE(TRIM(VLOOKUP(B72,Results!B:R,$K$1,FALSE)),".",":"))),"-",TIMEVALUE(SUBSTITUTE(TRIM(VLOOKUP(B72,Results!B:R,$K$1,FALSE)),".",":")))</f>
        <v>0.05468981481481481</v>
      </c>
      <c r="I72" s="208">
        <f>A63</f>
        <v>7</v>
      </c>
      <c r="J72" s="209">
        <v>10</v>
      </c>
      <c r="K72" s="212">
        <f>H63</f>
        <v>0.10770833333333335</v>
      </c>
      <c r="L72" s="213"/>
    </row>
    <row r="73" spans="1:12" ht="12.75" customHeight="1">
      <c r="A73" s="187"/>
      <c r="B73" s="196">
        <v>83</v>
      </c>
      <c r="C73" s="197" t="str">
        <f>VLOOKUP($B73,Startlist!$B:$H,2,FALSE)</f>
        <v>MV8</v>
      </c>
      <c r="D73" s="183" t="str">
        <f>VLOOKUP($B73,Startlist!$B:$H,3,FALSE)</f>
        <v>Peep Trave</v>
      </c>
      <c r="E73" s="183" t="str">
        <f>VLOOKUP($B73,Startlist!$B:$H,4,FALSE)</f>
        <v>Indrek Jōeäär</v>
      </c>
      <c r="F73" s="197" t="str">
        <f>VLOOKUP($B73,Startlist!$B:$H,5,FALSE)</f>
        <v>EST</v>
      </c>
      <c r="G73" s="183" t="str">
        <f>VLOOKUP($B73,Startlist!$B:$H,7,FALSE)</f>
        <v>Mitsubishi Colt</v>
      </c>
      <c r="H73" s="205">
        <f>IF(ISERROR(TIMEVALUE(SUBSTITUTE(TRIM(VLOOKUP(B73,Results!B:R,$K$1,FALSE)),".",":"))),"-",TIMEVALUE(SUBSTITUTE(TRIM(VLOOKUP(B73,Results!B:R,$K$1,FALSE)),".",":")))</f>
        <v>0.062364583333333334</v>
      </c>
      <c r="I73" s="208">
        <f>A63</f>
        <v>7</v>
      </c>
      <c r="J73" s="209">
        <v>11</v>
      </c>
      <c r="K73" s="212">
        <f>H63</f>
        <v>0.10770833333333335</v>
      </c>
      <c r="L73" s="213"/>
    </row>
    <row r="74" spans="1:12" ht="12.75" customHeight="1">
      <c r="A74" s="187"/>
      <c r="B74" s="196">
        <v>112</v>
      </c>
      <c r="C74" s="197" t="str">
        <f>VLOOKUP($B74,Startlist!$B:$H,2,FALSE)</f>
        <v>MV9</v>
      </c>
      <c r="D74" s="183" t="str">
        <f>VLOOKUP($B74,Startlist!$B:$H,3,FALSE)</f>
        <v>Kristo Laadre</v>
      </c>
      <c r="E74" s="183" t="str">
        <f>VLOOKUP($B74,Startlist!$B:$H,4,FALSE)</f>
        <v>Andres Lichtfeldt</v>
      </c>
      <c r="F74" s="197" t="str">
        <f>VLOOKUP($B74,Startlist!$B:$H,5,FALSE)</f>
        <v>EST</v>
      </c>
      <c r="G74" s="183" t="str">
        <f>VLOOKUP($B74,Startlist!$B:$H,7,FALSE)</f>
        <v>Toyota Starlet</v>
      </c>
      <c r="H74" s="205">
        <f>IF(ISERROR(TIMEVALUE(SUBSTITUTE(TRIM(VLOOKUP(B74,Results!B:R,$K$1,FALSE)),".",":"))),"-",TIMEVALUE(SUBSTITUTE(TRIM(VLOOKUP(B74,Results!B:R,$K$1,FALSE)),".",":")))</f>
        <v>0.05627314814814815</v>
      </c>
      <c r="I74" s="208">
        <f>A63</f>
        <v>7</v>
      </c>
      <c r="J74" s="209">
        <v>12</v>
      </c>
      <c r="K74" s="212">
        <f>H63</f>
        <v>0.10770833333333335</v>
      </c>
      <c r="L74" s="213"/>
    </row>
    <row r="75" spans="1:12" ht="12.75" customHeight="1">
      <c r="A75" s="187"/>
      <c r="B75" s="196"/>
      <c r="C75" s="197"/>
      <c r="D75" s="181"/>
      <c r="E75" s="181"/>
      <c r="F75" s="197"/>
      <c r="G75" s="183"/>
      <c r="H75" s="203"/>
      <c r="I75" s="208">
        <f>A63</f>
        <v>7</v>
      </c>
      <c r="J75" s="209">
        <v>20</v>
      </c>
      <c r="K75" s="212">
        <f>H63</f>
        <v>0.10770833333333335</v>
      </c>
      <c r="L75" s="213"/>
    </row>
    <row r="76" spans="1:12" ht="12.75" customHeight="1">
      <c r="A76" s="184">
        <v>8</v>
      </c>
      <c r="B76" s="191" t="str">
        <f>VLOOKUP($B78,Startlist!$B:$H,6,FALSE)</f>
        <v>BTR RACING</v>
      </c>
      <c r="C76" s="192"/>
      <c r="D76" s="193"/>
      <c r="E76" s="193"/>
      <c r="F76" s="192"/>
      <c r="G76" s="194"/>
      <c r="H76" s="204">
        <f>IF(ISERROR(SMALL(H78:H82,1)+SMALL(H78:H82,2)),"-",SMALL(H78:H82,1)+SMALL(H78:H82,2))</f>
        <v>0.1180625</v>
      </c>
      <c r="I76" s="208">
        <f>A76</f>
        <v>8</v>
      </c>
      <c r="J76" s="209">
        <v>1</v>
      </c>
      <c r="K76" s="211">
        <f>H76</f>
        <v>0.1180625</v>
      </c>
      <c r="L76" s="213"/>
    </row>
    <row r="77" spans="1:12" ht="12.75" customHeight="1">
      <c r="A77" s="187"/>
      <c r="B77" s="196"/>
      <c r="C77" s="197"/>
      <c r="D77" s="181"/>
      <c r="E77" s="181"/>
      <c r="F77" s="197"/>
      <c r="G77" s="183"/>
      <c r="H77" s="203"/>
      <c r="I77" s="208">
        <f>A76</f>
        <v>8</v>
      </c>
      <c r="J77" s="209">
        <v>2</v>
      </c>
      <c r="K77" s="212">
        <f>H76</f>
        <v>0.1180625</v>
      </c>
      <c r="L77" s="213"/>
    </row>
    <row r="78" spans="1:12" ht="12.75" customHeight="1">
      <c r="A78" s="187"/>
      <c r="B78" s="196">
        <v>43</v>
      </c>
      <c r="C78" s="197" t="str">
        <f>VLOOKUP($B78,Startlist!$B:$H,2,FALSE)</f>
        <v>MV7</v>
      </c>
      <c r="D78" s="183" t="str">
        <f>VLOOKUP($B78,Startlist!$B:$H,3,FALSE)</f>
        <v>Gert Kull</v>
      </c>
      <c r="E78" s="183" t="str">
        <f>VLOOKUP($B78,Startlist!$B:$H,4,FALSE)</f>
        <v>Toomas Keskküla</v>
      </c>
      <c r="F78" s="197" t="str">
        <f>VLOOKUP($B78,Startlist!$B:$H,5,FALSE)</f>
        <v>EST</v>
      </c>
      <c r="G78" s="183" t="str">
        <f>VLOOKUP($B78,Startlist!$B:$H,7,FALSE)</f>
        <v>BMW M3</v>
      </c>
      <c r="H78" s="205" t="str">
        <f>IF(ISERROR(TIMEVALUE(SUBSTITUTE(TRIM(VLOOKUP(B78,Results!B:R,$K$1,FALSE)),".",":"))),"-",TIMEVALUE(SUBSTITUTE(TRIM(VLOOKUP(B78,Results!B:R,$K$1,FALSE)),".",":")))</f>
        <v>-</v>
      </c>
      <c r="I78" s="208">
        <f>A76</f>
        <v>8</v>
      </c>
      <c r="J78" s="209">
        <v>3</v>
      </c>
      <c r="K78" s="212">
        <f>H76</f>
        <v>0.1180625</v>
      </c>
      <c r="L78" s="213"/>
    </row>
    <row r="79" spans="1:12" ht="12.75" customHeight="1">
      <c r="A79" s="187"/>
      <c r="B79" s="196">
        <v>55</v>
      </c>
      <c r="C79" s="197" t="str">
        <f>VLOOKUP($B79,Startlist!$B:$H,2,FALSE)</f>
        <v>MV7</v>
      </c>
      <c r="D79" s="183" t="str">
        <f>VLOOKUP($B79,Startlist!$B:$H,3,FALSE)</f>
        <v>Rene Uukareda</v>
      </c>
      <c r="E79" s="183" t="str">
        <f>VLOOKUP($B79,Startlist!$B:$H,4,FALSE)</f>
        <v>Jan Nōlvak</v>
      </c>
      <c r="F79" s="197" t="str">
        <f>VLOOKUP($B79,Startlist!$B:$H,5,FALSE)</f>
        <v>EST</v>
      </c>
      <c r="G79" s="183" t="str">
        <f>VLOOKUP($B79,Startlist!$B:$H,7,FALSE)</f>
        <v>BMW M3</v>
      </c>
      <c r="H79" s="205">
        <f>IF(ISERROR(TIMEVALUE(SUBSTITUTE(TRIM(VLOOKUP(B79,Results!B:R,$K$1,FALSE)),".",":"))),"-",TIMEVALUE(SUBSTITUTE(TRIM(VLOOKUP(B79,Results!B:R,$K$1,FALSE)),".",":")))</f>
        <v>0.05377314814814815</v>
      </c>
      <c r="I79" s="208">
        <f>A76</f>
        <v>8</v>
      </c>
      <c r="J79" s="209">
        <v>4</v>
      </c>
      <c r="K79" s="212">
        <f>H76</f>
        <v>0.1180625</v>
      </c>
      <c r="L79" s="213"/>
    </row>
    <row r="80" spans="1:12" ht="12.75" customHeight="1">
      <c r="A80" s="187"/>
      <c r="B80" s="196">
        <v>75</v>
      </c>
      <c r="C80" s="197" t="str">
        <f>VLOOKUP($B80,Startlist!$B:$H,2,FALSE)</f>
        <v>MV7</v>
      </c>
      <c r="D80" s="183" t="str">
        <f>VLOOKUP($B80,Startlist!$B:$H,3,FALSE)</f>
        <v>Peeter Kaibald</v>
      </c>
      <c r="E80" s="183" t="str">
        <f>VLOOKUP($B80,Startlist!$B:$H,4,FALSE)</f>
        <v>Priit Pilden</v>
      </c>
      <c r="F80" s="197" t="str">
        <f>VLOOKUP($B80,Startlist!$B:$H,5,FALSE)</f>
        <v>EST</v>
      </c>
      <c r="G80" s="183" t="str">
        <f>VLOOKUP($B80,Startlist!$B:$H,7,FALSE)</f>
        <v>BMW M3</v>
      </c>
      <c r="H80" s="205" t="str">
        <f>IF(ISERROR(TIMEVALUE(SUBSTITUTE(TRIM(VLOOKUP(B80,Results!B:R,$K$1,FALSE)),".",":"))),"-",TIMEVALUE(SUBSTITUTE(TRIM(VLOOKUP(B80,Results!B:R,$K$1,FALSE)),".",":")))</f>
        <v>-</v>
      </c>
      <c r="I80" s="208">
        <f>A76</f>
        <v>8</v>
      </c>
      <c r="J80" s="209">
        <v>5</v>
      </c>
      <c r="K80" s="212">
        <f>H76</f>
        <v>0.1180625</v>
      </c>
      <c r="L80" s="213"/>
    </row>
    <row r="81" spans="1:12" ht="12.75" customHeight="1">
      <c r="A81" s="187"/>
      <c r="B81" s="196">
        <v>111</v>
      </c>
      <c r="C81" s="197" t="str">
        <f>VLOOKUP($B81,Startlist!$B:$H,2,FALSE)</f>
        <v>MV8</v>
      </c>
      <c r="D81" s="183" t="str">
        <f>VLOOKUP($B81,Startlist!$B:$H,3,FALSE)</f>
        <v>Imre Randmäe</v>
      </c>
      <c r="E81" s="183" t="str">
        <f>VLOOKUP($B81,Startlist!$B:$H,4,FALSE)</f>
        <v>Kaire Pihelgas</v>
      </c>
      <c r="F81" s="197" t="str">
        <f>VLOOKUP($B81,Startlist!$B:$H,5,FALSE)</f>
        <v>EST</v>
      </c>
      <c r="G81" s="183" t="str">
        <f>VLOOKUP($B81,Startlist!$B:$H,7,FALSE)</f>
        <v>Volkswagen Golf 2</v>
      </c>
      <c r="H81" s="205">
        <f>IF(ISERROR(TIMEVALUE(SUBSTITUTE(TRIM(VLOOKUP(B81,Results!B:R,$K$1,FALSE)),".",":"))),"-",TIMEVALUE(SUBSTITUTE(TRIM(VLOOKUP(B81,Results!B:R,$K$1,FALSE)),".",":")))</f>
        <v>0.06428935185185185</v>
      </c>
      <c r="I81" s="208">
        <f>A76</f>
        <v>8</v>
      </c>
      <c r="J81" s="209">
        <v>6</v>
      </c>
      <c r="K81" s="212">
        <f>H76</f>
        <v>0.1180625</v>
      </c>
      <c r="L81" s="213"/>
    </row>
    <row r="82" spans="1:12" ht="12.75" customHeight="1">
      <c r="A82" s="187"/>
      <c r="B82" s="196">
        <v>114</v>
      </c>
      <c r="C82" s="197" t="str">
        <f>VLOOKUP($B82,Startlist!$B:$H,2,FALSE)</f>
        <v>MV8</v>
      </c>
      <c r="D82" s="183" t="str">
        <f>VLOOKUP($B82,Startlist!$B:$H,3,FALSE)</f>
        <v>Tiina Ehrbach</v>
      </c>
      <c r="E82" s="183" t="str">
        <f>VLOOKUP($B82,Startlist!$B:$H,4,FALSE)</f>
        <v>Nele Jalakas</v>
      </c>
      <c r="F82" s="197" t="str">
        <f>VLOOKUP($B82,Startlist!$B:$H,5,FALSE)</f>
        <v>EST</v>
      </c>
      <c r="G82" s="183" t="str">
        <f>VLOOKUP($B82,Startlist!$B:$H,7,FALSE)</f>
        <v>Nissan Sunny</v>
      </c>
      <c r="H82" s="205">
        <f>IF(ISERROR(TIMEVALUE(SUBSTITUTE(TRIM(VLOOKUP(B82,Results!B:R,$K$1,FALSE)),".",":"))),"-",TIMEVALUE(SUBSTITUTE(TRIM(VLOOKUP(B82,Results!B:R,$K$1,FALSE)),".",":")))</f>
        <v>0.07553125</v>
      </c>
      <c r="I82" s="208">
        <f>A76</f>
        <v>8</v>
      </c>
      <c r="J82" s="209">
        <v>7</v>
      </c>
      <c r="K82" s="212">
        <f>H76</f>
        <v>0.1180625</v>
      </c>
      <c r="L82" s="213"/>
    </row>
    <row r="83" spans="1:12" ht="12.75" customHeight="1">
      <c r="A83" s="187"/>
      <c r="B83" s="196"/>
      <c r="C83" s="197"/>
      <c r="D83" s="181"/>
      <c r="E83" s="181"/>
      <c r="F83" s="197"/>
      <c r="G83" s="183"/>
      <c r="H83" s="203"/>
      <c r="I83" s="208">
        <f>A76</f>
        <v>8</v>
      </c>
      <c r="J83" s="209">
        <v>20</v>
      </c>
      <c r="K83" s="212">
        <f>H76</f>
        <v>0.1180625</v>
      </c>
      <c r="L83" s="213"/>
    </row>
    <row r="84" spans="1:12" ht="12.75" customHeight="1">
      <c r="A84" s="184">
        <v>9</v>
      </c>
      <c r="B84" s="191" t="str">
        <f>VLOOKUP($B86,Startlist!$B:$H,6,FALSE)</f>
        <v>TEHASE AUTO</v>
      </c>
      <c r="C84" s="192"/>
      <c r="D84" s="193"/>
      <c r="E84" s="193"/>
      <c r="F84" s="192"/>
      <c r="G84" s="194"/>
      <c r="H84" s="204">
        <f>IF(ISERROR(SMALL(H86:H87,1)+SMALL(H86:H87,2)),"-",SMALL(H86:H87,1)+SMALL(H86:H87,2))</f>
        <v>0.12185995370370371</v>
      </c>
      <c r="I84" s="208">
        <f>A84</f>
        <v>9</v>
      </c>
      <c r="J84" s="209">
        <v>1</v>
      </c>
      <c r="K84" s="211">
        <f>H84</f>
        <v>0.12185995370370371</v>
      </c>
      <c r="L84" s="213"/>
    </row>
    <row r="85" spans="1:12" ht="12.75" customHeight="1">
      <c r="A85" s="187"/>
      <c r="B85" s="196"/>
      <c r="C85" s="197"/>
      <c r="D85" s="181"/>
      <c r="E85" s="181"/>
      <c r="F85" s="197"/>
      <c r="G85" s="183"/>
      <c r="H85" s="203"/>
      <c r="I85" s="208">
        <f>A84</f>
        <v>9</v>
      </c>
      <c r="J85" s="209">
        <v>2</v>
      </c>
      <c r="K85" s="212">
        <f>H84</f>
        <v>0.12185995370370371</v>
      </c>
      <c r="L85" s="213"/>
    </row>
    <row r="86" spans="1:12" ht="12.75" customHeight="1">
      <c r="A86" s="187"/>
      <c r="B86" s="196">
        <v>3</v>
      </c>
      <c r="C86" s="197" t="str">
        <f>VLOOKUP($B86,Startlist!$B:$H,2,FALSE)</f>
        <v>MV3</v>
      </c>
      <c r="D86" s="183" t="str">
        <f>VLOOKUP($B86,Startlist!$B:$H,3,FALSE)</f>
        <v>Raul Jeets</v>
      </c>
      <c r="E86" s="183" t="str">
        <f>VLOOKUP($B86,Startlist!$B:$H,4,FALSE)</f>
        <v>Andrus Toom</v>
      </c>
      <c r="F86" s="197" t="str">
        <f>VLOOKUP($B86,Startlist!$B:$H,5,FALSE)</f>
        <v>EST</v>
      </c>
      <c r="G86" s="183" t="str">
        <f>VLOOKUP($B86,Startlist!$B:$H,7,FALSE)</f>
        <v>Skoda Fabia R5</v>
      </c>
      <c r="H86" s="205">
        <f>IF(ISERROR(TIMEVALUE(SUBSTITUTE(TRIM(VLOOKUP(B86,Results!B:R,$K$1,FALSE)),".",":"))),"-",TIMEVALUE(SUBSTITUTE(TRIM(VLOOKUP(B86,Results!B:R,$K$1,FALSE)),".",":")))</f>
        <v>0.04747685185185185</v>
      </c>
      <c r="I86" s="208">
        <f>A84</f>
        <v>9</v>
      </c>
      <c r="J86" s="209">
        <v>3</v>
      </c>
      <c r="K86" s="212">
        <f>H84</f>
        <v>0.12185995370370371</v>
      </c>
      <c r="L86" s="213"/>
    </row>
    <row r="87" spans="1:12" ht="12.75" customHeight="1">
      <c r="A87" s="187"/>
      <c r="B87" s="196">
        <v>18</v>
      </c>
      <c r="C87" s="197" t="str">
        <f>VLOOKUP($B87,Startlist!$B:$H,2,FALSE)</f>
        <v>MV6</v>
      </c>
      <c r="D87" s="183" t="str">
        <f>VLOOKUP($B87,Startlist!$B:$H,3,FALSE)</f>
        <v>Gregor Jeets</v>
      </c>
      <c r="E87" s="183" t="str">
        <f>VLOOKUP($B87,Startlist!$B:$H,4,FALSE)</f>
        <v>Kuldar Sikk</v>
      </c>
      <c r="F87" s="197" t="str">
        <f>VLOOKUP($B87,Startlist!$B:$H,5,FALSE)</f>
        <v>EST</v>
      </c>
      <c r="G87" s="183" t="str">
        <f>VLOOKUP($B87,Startlist!$B:$H,7,FALSE)</f>
        <v>Ford Fiesta R2T</v>
      </c>
      <c r="H87" s="205">
        <f>IF(ISERROR(TIMEVALUE(SUBSTITUTE(TRIM(VLOOKUP(B87,Results!B:R,$K$1,FALSE)),".",":"))),"-",TIMEVALUE(SUBSTITUTE(TRIM(VLOOKUP(B87,Results!B:R,$K$1,FALSE)),".",":")))</f>
        <v>0.07438310185185186</v>
      </c>
      <c r="I87" s="208">
        <f>A84</f>
        <v>9</v>
      </c>
      <c r="J87" s="209">
        <v>4</v>
      </c>
      <c r="K87" s="212">
        <f>H84</f>
        <v>0.12185995370370371</v>
      </c>
      <c r="L87" s="213"/>
    </row>
    <row r="88" spans="1:12" ht="12.75" customHeight="1">
      <c r="A88" s="187"/>
      <c r="B88" s="196"/>
      <c r="C88" s="197"/>
      <c r="D88" s="181"/>
      <c r="E88" s="181"/>
      <c r="F88" s="197"/>
      <c r="G88" s="183"/>
      <c r="H88" s="203"/>
      <c r="I88" s="208">
        <f>A84</f>
        <v>9</v>
      </c>
      <c r="J88" s="209">
        <v>20</v>
      </c>
      <c r="K88" s="212">
        <f>H84</f>
        <v>0.12185995370370371</v>
      </c>
      <c r="L88" s="213"/>
    </row>
    <row r="89" spans="1:12" ht="12.75" customHeight="1">
      <c r="A89" s="184">
        <v>10</v>
      </c>
      <c r="B89" s="191" t="str">
        <f>VLOOKUP($B91,Startlist!$B:$H,6,FALSE)</f>
        <v>A1M MOTORSPORT</v>
      </c>
      <c r="C89" s="192"/>
      <c r="D89" s="193"/>
      <c r="E89" s="193"/>
      <c r="F89" s="192"/>
      <c r="G89" s="194"/>
      <c r="H89" s="204">
        <f>IF(ISERROR(SMALL(H91:H93,1)+SMALL(H91:H93,2)),"-",SMALL(H91:H93,1)+SMALL(H91:H93,2))</f>
        <v>0.12217708333333333</v>
      </c>
      <c r="I89" s="208">
        <f>A89</f>
        <v>10</v>
      </c>
      <c r="J89" s="209">
        <v>1</v>
      </c>
      <c r="K89" s="211">
        <f>H89</f>
        <v>0.12217708333333333</v>
      </c>
      <c r="L89" s="213"/>
    </row>
    <row r="90" spans="1:12" ht="12.75" customHeight="1">
      <c r="A90" s="187"/>
      <c r="B90" s="196"/>
      <c r="C90" s="197"/>
      <c r="D90" s="181"/>
      <c r="E90" s="181"/>
      <c r="F90" s="197"/>
      <c r="G90" s="183"/>
      <c r="H90" s="203"/>
      <c r="I90" s="208">
        <f>A89</f>
        <v>10</v>
      </c>
      <c r="J90" s="209">
        <v>2</v>
      </c>
      <c r="K90" s="212">
        <f>H89</f>
        <v>0.12217708333333333</v>
      </c>
      <c r="L90" s="213"/>
    </row>
    <row r="91" spans="1:12" ht="12.75" customHeight="1">
      <c r="A91" s="187"/>
      <c r="B91" s="196">
        <v>28</v>
      </c>
      <c r="C91" s="197" t="str">
        <f>VLOOKUP($B91,Startlist!$B:$H,2,FALSE)</f>
        <v>MV5</v>
      </c>
      <c r="D91" s="183" t="str">
        <f>VLOOKUP($B91,Startlist!$B:$H,3,FALSE)</f>
        <v>Kristo Subi</v>
      </c>
      <c r="E91" s="183" t="str">
        <f>VLOOKUP($B91,Startlist!$B:$H,4,FALSE)</f>
        <v>Raido Subi</v>
      </c>
      <c r="F91" s="197" t="str">
        <f>VLOOKUP($B91,Startlist!$B:$H,5,FALSE)</f>
        <v>EST</v>
      </c>
      <c r="G91" s="183" t="str">
        <f>VLOOKUP($B91,Startlist!$B:$H,7,FALSE)</f>
        <v>Honda Civic Type-R</v>
      </c>
      <c r="H91" s="205">
        <f>IF(ISERROR(TIMEVALUE(SUBSTITUTE(TRIM(VLOOKUP(B91,Results!B:R,$K$1,FALSE)),".",":"))),"-",TIMEVALUE(SUBSTITUTE(TRIM(VLOOKUP(B91,Results!B:R,$K$1,FALSE)),".",":")))</f>
        <v>0.05185069444444445</v>
      </c>
      <c r="I91" s="208">
        <f>A89</f>
        <v>10</v>
      </c>
      <c r="J91" s="209">
        <v>3</v>
      </c>
      <c r="K91" s="212">
        <f>H89</f>
        <v>0.12217708333333333</v>
      </c>
      <c r="L91" s="213"/>
    </row>
    <row r="92" spans="1:12" ht="12.75" customHeight="1">
      <c r="A92" s="187"/>
      <c r="B92" s="196">
        <v>47</v>
      </c>
      <c r="C92" s="197" t="str">
        <f>VLOOKUP($B92,Startlist!$B:$H,2,FALSE)</f>
        <v>MV1</v>
      </c>
      <c r="D92" s="183" t="str">
        <f>VLOOKUP($B92,Startlist!$B:$H,3,FALSE)</f>
        <v>Allar Goldberg</v>
      </c>
      <c r="E92" s="183" t="str">
        <f>VLOOKUP($B92,Startlist!$B:$H,4,FALSE)</f>
        <v>Kaarel Lääne</v>
      </c>
      <c r="F92" s="197" t="str">
        <f>VLOOKUP($B92,Startlist!$B:$H,5,FALSE)</f>
        <v>EST</v>
      </c>
      <c r="G92" s="183" t="str">
        <f>VLOOKUP($B92,Startlist!$B:$H,7,FALSE)</f>
        <v>Subaru Impreza</v>
      </c>
      <c r="H92" s="205" t="str">
        <f>IF(ISERROR(TIMEVALUE(SUBSTITUTE(TRIM(VLOOKUP(B92,Results!B:R,$K$1,FALSE)),".",":"))),"-",TIMEVALUE(SUBSTITUTE(TRIM(VLOOKUP(B92,Results!B:R,$K$1,FALSE)),".",":")))</f>
        <v>-</v>
      </c>
      <c r="I92" s="208">
        <f>A89</f>
        <v>10</v>
      </c>
      <c r="J92" s="209">
        <v>4</v>
      </c>
      <c r="K92" s="212">
        <f>H89</f>
        <v>0.12217708333333333</v>
      </c>
      <c r="L92" s="213"/>
    </row>
    <row r="93" spans="1:12" ht="12.75" customHeight="1">
      <c r="A93" s="187"/>
      <c r="B93" s="196">
        <v>132</v>
      </c>
      <c r="C93" s="197" t="str">
        <f>VLOOKUP($B93,Startlist!$B:$H,2,FALSE)</f>
        <v>MVX</v>
      </c>
      <c r="D93" s="183" t="str">
        <f>VLOOKUP($B93,Startlist!$B:$H,3,FALSE)</f>
        <v>Taavi Pindis</v>
      </c>
      <c r="E93" s="183" t="str">
        <f>VLOOKUP($B93,Startlist!$B:$H,4,FALSE)</f>
        <v>Indrek Metsamaa</v>
      </c>
      <c r="F93" s="197" t="str">
        <f>VLOOKUP($B93,Startlist!$B:$H,5,FALSE)</f>
        <v>EST</v>
      </c>
      <c r="G93" s="183" t="str">
        <f>VLOOKUP($B93,Startlist!$B:$H,7,FALSE)</f>
        <v>GAZ 52</v>
      </c>
      <c r="H93" s="205">
        <f>IF(ISERROR(TIMEVALUE(SUBSTITUTE(TRIM(VLOOKUP(B93,Results!B:R,$K$1,FALSE)),".",":"))),"-",TIMEVALUE(SUBSTITUTE(TRIM(VLOOKUP(B93,Results!B:R,$K$1,FALSE)),".",":")))</f>
        <v>0.07032638888888888</v>
      </c>
      <c r="I93" s="208">
        <f>A89</f>
        <v>10</v>
      </c>
      <c r="J93" s="209">
        <v>5</v>
      </c>
      <c r="K93" s="212">
        <f>H89</f>
        <v>0.12217708333333333</v>
      </c>
      <c r="L93" s="213"/>
    </row>
    <row r="94" spans="1:12" ht="12.75" customHeight="1">
      <c r="A94" s="187"/>
      <c r="B94" s="196"/>
      <c r="C94" s="197"/>
      <c r="D94" s="181"/>
      <c r="E94" s="181"/>
      <c r="F94" s="197"/>
      <c r="G94" s="183"/>
      <c r="H94" s="203"/>
      <c r="I94" s="208">
        <f>A89</f>
        <v>10</v>
      </c>
      <c r="J94" s="209">
        <v>20</v>
      </c>
      <c r="K94" s="212">
        <f>H89</f>
        <v>0.12217708333333333</v>
      </c>
      <c r="L94" s="213"/>
    </row>
    <row r="95" spans="1:12" ht="12.75" customHeight="1">
      <c r="A95" s="184">
        <v>11</v>
      </c>
      <c r="B95" s="191" t="str">
        <f>VLOOKUP($B97,Startlist!$B:$H,6,FALSE)</f>
        <v>GAZ RALLIKLUBI</v>
      </c>
      <c r="C95" s="192"/>
      <c r="D95" s="193"/>
      <c r="E95" s="193"/>
      <c r="F95" s="192"/>
      <c r="G95" s="194"/>
      <c r="H95" s="204">
        <f>IF(ISERROR(SMALL(H97:H103,1)+SMALL(H97:H103,2)),"-",SMALL(H97:H103,1)+SMALL(H97:H103,2))</f>
        <v>0.12777083333333333</v>
      </c>
      <c r="I95" s="208">
        <f>A95</f>
        <v>11</v>
      </c>
      <c r="J95" s="209">
        <v>1</v>
      </c>
      <c r="K95" s="211">
        <f>H95</f>
        <v>0.12777083333333333</v>
      </c>
      <c r="L95" s="213"/>
    </row>
    <row r="96" spans="1:12" ht="12.75" customHeight="1">
      <c r="A96" s="187"/>
      <c r="B96" s="196"/>
      <c r="C96" s="197"/>
      <c r="D96" s="181"/>
      <c r="E96" s="181"/>
      <c r="F96" s="197"/>
      <c r="G96" s="183"/>
      <c r="H96" s="203"/>
      <c r="I96" s="208">
        <f>A95</f>
        <v>11</v>
      </c>
      <c r="J96" s="209">
        <v>2</v>
      </c>
      <c r="K96" s="212">
        <f>H95</f>
        <v>0.12777083333333333</v>
      </c>
      <c r="L96" s="213"/>
    </row>
    <row r="97" spans="1:12" ht="12.75" customHeight="1">
      <c r="A97" s="187"/>
      <c r="B97" s="196">
        <v>118</v>
      </c>
      <c r="C97" s="197" t="str">
        <f>VLOOKUP($B97,Startlist!$B:$H,2,FALSE)</f>
        <v>MVX</v>
      </c>
      <c r="D97" s="183" t="str">
        <f>VLOOKUP($B97,Startlist!$B:$H,3,FALSE)</f>
        <v>Taavi Niinemets</v>
      </c>
      <c r="E97" s="183" t="str">
        <f>VLOOKUP($B97,Startlist!$B:$H,4,FALSE)</f>
        <v>Esko Allika</v>
      </c>
      <c r="F97" s="197" t="str">
        <f>VLOOKUP($B97,Startlist!$B:$H,5,FALSE)</f>
        <v>EST</v>
      </c>
      <c r="G97" s="183" t="str">
        <f>VLOOKUP($B97,Startlist!$B:$H,7,FALSE)</f>
        <v>GAZ 51</v>
      </c>
      <c r="H97" s="205" t="str">
        <f>IF(ISERROR(TIMEVALUE(SUBSTITUTE(TRIM(VLOOKUP(B97,Results!B:R,$K$1,FALSE)),".",":"))),"-",TIMEVALUE(SUBSTITUTE(TRIM(VLOOKUP(B97,Results!B:R,$K$1,FALSE)),".",":")))</f>
        <v>-</v>
      </c>
      <c r="I97" s="208">
        <f>A95</f>
        <v>11</v>
      </c>
      <c r="J97" s="209">
        <v>3</v>
      </c>
      <c r="K97" s="212">
        <f>H95</f>
        <v>0.12777083333333333</v>
      </c>
      <c r="L97" s="213"/>
    </row>
    <row r="98" spans="1:12" ht="12.75" customHeight="1">
      <c r="A98" s="187"/>
      <c r="B98" s="196">
        <v>119</v>
      </c>
      <c r="C98" s="197" t="str">
        <f>VLOOKUP($B98,Startlist!$B:$H,2,FALSE)</f>
        <v>MVX</v>
      </c>
      <c r="D98" s="183" t="str">
        <f>VLOOKUP($B98,Startlist!$B:$H,3,FALSE)</f>
        <v>Rainer Tuberik</v>
      </c>
      <c r="E98" s="183" t="str">
        <f>VLOOKUP($B98,Startlist!$B:$H,4,FALSE)</f>
        <v>Raido Vetesina</v>
      </c>
      <c r="F98" s="197" t="str">
        <f>VLOOKUP($B98,Startlist!$B:$H,5,FALSE)</f>
        <v>EST</v>
      </c>
      <c r="G98" s="183" t="str">
        <f>VLOOKUP($B98,Startlist!$B:$H,7,FALSE)</f>
        <v>GAZ 51</v>
      </c>
      <c r="H98" s="205" t="str">
        <f>IF(ISERROR(TIMEVALUE(SUBSTITUTE(TRIM(VLOOKUP(B98,Results!B:R,$K$1,FALSE)),".",":"))),"-",TIMEVALUE(SUBSTITUTE(TRIM(VLOOKUP(B98,Results!B:R,$K$1,FALSE)),".",":")))</f>
        <v>-</v>
      </c>
      <c r="I98" s="208">
        <f>A95</f>
        <v>11</v>
      </c>
      <c r="J98" s="209">
        <v>4</v>
      </c>
      <c r="K98" s="212">
        <f>H95</f>
        <v>0.12777083333333333</v>
      </c>
      <c r="L98" s="213"/>
    </row>
    <row r="99" spans="1:12" ht="12.75" customHeight="1">
      <c r="A99" s="187"/>
      <c r="B99" s="196">
        <v>120</v>
      </c>
      <c r="C99" s="197" t="str">
        <f>VLOOKUP($B99,Startlist!$B:$H,2,FALSE)</f>
        <v>MVX</v>
      </c>
      <c r="D99" s="183" t="str">
        <f>VLOOKUP($B99,Startlist!$B:$H,3,FALSE)</f>
        <v>Tarmo Bortnik</v>
      </c>
      <c r="E99" s="183" t="str">
        <f>VLOOKUP($B99,Startlist!$B:$H,4,FALSE)</f>
        <v>Rain Kaljura</v>
      </c>
      <c r="F99" s="197" t="str">
        <f>VLOOKUP($B99,Startlist!$B:$H,5,FALSE)</f>
        <v>EST</v>
      </c>
      <c r="G99" s="183" t="str">
        <f>VLOOKUP($B99,Startlist!$B:$H,7,FALSE)</f>
        <v>GAZ 51</v>
      </c>
      <c r="H99" s="205">
        <f>IF(ISERROR(TIMEVALUE(SUBSTITUTE(TRIM(VLOOKUP(B99,Results!B:R,$K$1,FALSE)),".",":"))),"-",TIMEVALUE(SUBSTITUTE(TRIM(VLOOKUP(B99,Results!B:R,$K$1,FALSE)),".",":")))</f>
        <v>0.06143402777777778</v>
      </c>
      <c r="I99" s="208">
        <f>A95</f>
        <v>11</v>
      </c>
      <c r="J99" s="209">
        <v>5</v>
      </c>
      <c r="K99" s="212">
        <f>H95</f>
        <v>0.12777083333333333</v>
      </c>
      <c r="L99" s="213"/>
    </row>
    <row r="100" spans="1:12" ht="12.75" customHeight="1">
      <c r="A100" s="187"/>
      <c r="B100" s="196">
        <v>127</v>
      </c>
      <c r="C100" s="197" t="str">
        <f>VLOOKUP($B100,Startlist!$B:$H,2,FALSE)</f>
        <v>MVX</v>
      </c>
      <c r="D100" s="183" t="str">
        <f>VLOOKUP($B100,Startlist!$B:$H,3,FALSE)</f>
        <v>Ants Kristall</v>
      </c>
      <c r="E100" s="183" t="str">
        <f>VLOOKUP($B100,Startlist!$B:$H,4,FALSE)</f>
        <v>Harri Jōessar</v>
      </c>
      <c r="F100" s="197" t="str">
        <f>VLOOKUP($B100,Startlist!$B:$H,5,FALSE)</f>
        <v>EST</v>
      </c>
      <c r="G100" s="183" t="str">
        <f>VLOOKUP($B100,Startlist!$B:$H,7,FALSE)</f>
        <v>GAZ 51</v>
      </c>
      <c r="H100" s="205">
        <f>IF(ISERROR(TIMEVALUE(SUBSTITUTE(TRIM(VLOOKUP(B100,Results!B:R,$K$1,FALSE)),".",":"))),"-",TIMEVALUE(SUBSTITUTE(TRIM(VLOOKUP(B100,Results!B:R,$K$1,FALSE)),".",":")))</f>
        <v>0.06633680555555556</v>
      </c>
      <c r="I100" s="208">
        <f>A95</f>
        <v>11</v>
      </c>
      <c r="J100" s="209">
        <v>6</v>
      </c>
      <c r="K100" s="212">
        <f>H95</f>
        <v>0.12777083333333333</v>
      </c>
      <c r="L100" s="213"/>
    </row>
    <row r="101" spans="1:12" ht="12.75" customHeight="1">
      <c r="A101" s="187"/>
      <c r="B101" s="196">
        <v>129</v>
      </c>
      <c r="C101" s="197" t="str">
        <f>VLOOKUP($B101,Startlist!$B:$H,2,FALSE)</f>
        <v>MVX</v>
      </c>
      <c r="D101" s="183" t="str">
        <f>VLOOKUP($B101,Startlist!$B:$H,3,FALSE)</f>
        <v>Kaido Vilu</v>
      </c>
      <c r="E101" s="183" t="str">
        <f>VLOOKUP($B101,Startlist!$B:$H,4,FALSE)</f>
        <v>Ants Uustalu</v>
      </c>
      <c r="F101" s="197" t="str">
        <f>VLOOKUP($B101,Startlist!$B:$H,5,FALSE)</f>
        <v>EST</v>
      </c>
      <c r="G101" s="183" t="str">
        <f>VLOOKUP($B101,Startlist!$B:$H,7,FALSE)</f>
        <v>GAZ 51</v>
      </c>
      <c r="H101" s="205" t="str">
        <f>IF(ISERROR(TIMEVALUE(SUBSTITUTE(TRIM(VLOOKUP(B101,Results!B:R,$K$1,FALSE)),".",":"))),"-",TIMEVALUE(SUBSTITUTE(TRIM(VLOOKUP(B101,Results!B:R,$K$1,FALSE)),".",":")))</f>
        <v>-</v>
      </c>
      <c r="I101" s="208">
        <f>A95</f>
        <v>11</v>
      </c>
      <c r="J101" s="209">
        <v>7</v>
      </c>
      <c r="K101" s="212">
        <f>H95</f>
        <v>0.12777083333333333</v>
      </c>
      <c r="L101" s="213"/>
    </row>
    <row r="102" spans="1:12" ht="12.75" customHeight="1">
      <c r="A102" s="187"/>
      <c r="B102" s="196">
        <v>133</v>
      </c>
      <c r="C102" s="197" t="str">
        <f>VLOOKUP($B102,Startlist!$B:$H,2,FALSE)</f>
        <v>MVX</v>
      </c>
      <c r="D102" s="183" t="str">
        <f>VLOOKUP($B102,Startlist!$B:$H,3,FALSE)</f>
        <v>Martin Leemets</v>
      </c>
      <c r="E102" s="183" t="str">
        <f>VLOOKUP($B102,Startlist!$B:$H,4,FALSE)</f>
        <v>Rivo Hell</v>
      </c>
      <c r="F102" s="197" t="str">
        <f>VLOOKUP($B102,Startlist!$B:$H,5,FALSE)</f>
        <v>EST</v>
      </c>
      <c r="G102" s="183" t="str">
        <f>VLOOKUP($B102,Startlist!$B:$H,7,FALSE)</f>
        <v>GAZ 51</v>
      </c>
      <c r="H102" s="205">
        <f>IF(ISERROR(TIMEVALUE(SUBSTITUTE(TRIM(VLOOKUP(B102,Results!B:R,$K$1,FALSE)),".",":"))),"-",TIMEVALUE(SUBSTITUTE(TRIM(VLOOKUP(B102,Results!B:R,$K$1,FALSE)),".",":")))</f>
        <v>0.06668981481481481</v>
      </c>
      <c r="I102" s="208">
        <f>A95</f>
        <v>11</v>
      </c>
      <c r="J102" s="209">
        <v>8</v>
      </c>
      <c r="K102" s="212">
        <f>H95</f>
        <v>0.12777083333333333</v>
      </c>
      <c r="L102" s="213"/>
    </row>
    <row r="103" spans="1:12" ht="12.75" customHeight="1">
      <c r="A103" s="187"/>
      <c r="B103" s="196">
        <v>134</v>
      </c>
      <c r="C103" s="197" t="str">
        <f>VLOOKUP($B103,Startlist!$B:$H,2,FALSE)</f>
        <v>MVX</v>
      </c>
      <c r="D103" s="183" t="str">
        <f>VLOOKUP($B103,Startlist!$B:$H,3,FALSE)</f>
        <v>Janno Nuiamäe</v>
      </c>
      <c r="E103" s="183" t="str">
        <f>VLOOKUP($B103,Startlist!$B:$H,4,FALSE)</f>
        <v>Ats Nōlvak</v>
      </c>
      <c r="F103" s="197" t="str">
        <f>VLOOKUP($B103,Startlist!$B:$H,5,FALSE)</f>
        <v>EST</v>
      </c>
      <c r="G103" s="183" t="str">
        <f>VLOOKUP($B103,Startlist!$B:$H,7,FALSE)</f>
        <v>GAZ 51</v>
      </c>
      <c r="H103" s="205">
        <f>IF(ISERROR(TIMEVALUE(SUBSTITUTE(TRIM(VLOOKUP(B103,Results!B:R,$K$1,FALSE)),".",":"))),"-",TIMEVALUE(SUBSTITUTE(TRIM(VLOOKUP(B103,Results!B:R,$K$1,FALSE)),".",":")))</f>
        <v>0.06699768518518519</v>
      </c>
      <c r="I103" s="208">
        <f>A95</f>
        <v>11</v>
      </c>
      <c r="J103" s="209">
        <v>9</v>
      </c>
      <c r="K103" s="212">
        <f>H95</f>
        <v>0.12777083333333333</v>
      </c>
      <c r="L103" s="213"/>
    </row>
    <row r="104" spans="1:12" ht="12.75" customHeight="1">
      <c r="A104" s="187"/>
      <c r="B104" s="196"/>
      <c r="C104" s="197"/>
      <c r="D104" s="181"/>
      <c r="E104" s="181"/>
      <c r="F104" s="197"/>
      <c r="G104" s="183"/>
      <c r="H104" s="203"/>
      <c r="I104" s="208">
        <f>A95</f>
        <v>11</v>
      </c>
      <c r="J104" s="209">
        <v>20</v>
      </c>
      <c r="K104" s="212">
        <f>H95</f>
        <v>0.12777083333333333</v>
      </c>
      <c r="L104" s="213"/>
    </row>
    <row r="105" spans="1:12" ht="12.75" customHeight="1">
      <c r="A105" s="184">
        <v>12</v>
      </c>
      <c r="B105" s="191" t="str">
        <f>VLOOKUP($B107,Startlist!$B:$H,6,FALSE)</f>
        <v>MÄRJAMAA RALLY TEAM</v>
      </c>
      <c r="C105" s="192"/>
      <c r="D105" s="193"/>
      <c r="E105" s="193"/>
      <c r="F105" s="192"/>
      <c r="G105" s="194"/>
      <c r="H105" s="204">
        <f>IF(ISERROR(SMALL(H107:H114,1)+SMALL(H107:H114,2)),"-",SMALL(H107:H114,1)+SMALL(H107:H114,2))</f>
        <v>0.14078587962962963</v>
      </c>
      <c r="I105" s="208">
        <f>A105</f>
        <v>12</v>
      </c>
      <c r="J105" s="209">
        <v>1</v>
      </c>
      <c r="K105" s="211">
        <f>H105</f>
        <v>0.14078587962962963</v>
      </c>
      <c r="L105" s="213"/>
    </row>
    <row r="106" spans="1:12" ht="12.75" customHeight="1">
      <c r="A106" s="187"/>
      <c r="B106" s="196"/>
      <c r="C106" s="197"/>
      <c r="D106" s="181"/>
      <c r="E106" s="181"/>
      <c r="F106" s="197"/>
      <c r="G106" s="183"/>
      <c r="H106" s="203"/>
      <c r="I106" s="208">
        <f>A105</f>
        <v>12</v>
      </c>
      <c r="J106" s="209">
        <v>2</v>
      </c>
      <c r="K106" s="212">
        <f>H105</f>
        <v>0.14078587962962963</v>
      </c>
      <c r="L106" s="213"/>
    </row>
    <row r="107" spans="1:12" ht="12.75" customHeight="1">
      <c r="A107" s="187"/>
      <c r="B107" s="196">
        <v>103</v>
      </c>
      <c r="C107" s="197" t="str">
        <f>VLOOKUP($B107,Startlist!$B:$H,2,FALSE)</f>
        <v>MV8</v>
      </c>
      <c r="D107" s="183" t="str">
        <f>VLOOKUP($B107,Startlist!$B:$H,3,FALSE)</f>
        <v>Sören Sisas</v>
      </c>
      <c r="E107" s="183" t="str">
        <f>VLOOKUP($B107,Startlist!$B:$H,4,FALSE)</f>
        <v>Sven Andevei</v>
      </c>
      <c r="F107" s="197" t="str">
        <f>VLOOKUP($B107,Startlist!$B:$H,5,FALSE)</f>
        <v>EST</v>
      </c>
      <c r="G107" s="183" t="str">
        <f>VLOOKUP($B107,Startlist!$B:$H,7,FALSE)</f>
        <v>Volkswagen Golf</v>
      </c>
      <c r="H107" s="205" t="str">
        <f>IF(ISERROR(TIMEVALUE(SUBSTITUTE(TRIM(VLOOKUP(B107,Results!B:R,$K$1,FALSE)),".",":"))),"-",TIMEVALUE(SUBSTITUTE(TRIM(VLOOKUP(B107,Results!B:R,$K$1,FALSE)),".",":")))</f>
        <v>-</v>
      </c>
      <c r="I107" s="208">
        <f>A105</f>
        <v>12</v>
      </c>
      <c r="J107" s="209">
        <v>3</v>
      </c>
      <c r="K107" s="212">
        <f>H105</f>
        <v>0.14078587962962963</v>
      </c>
      <c r="L107" s="213"/>
    </row>
    <row r="108" spans="1:12" ht="12.75" customHeight="1">
      <c r="A108" s="187"/>
      <c r="B108" s="196">
        <v>121</v>
      </c>
      <c r="C108" s="197" t="str">
        <f>VLOOKUP($B108,Startlist!$B:$H,2,FALSE)</f>
        <v>MVX</v>
      </c>
      <c r="D108" s="183" t="str">
        <f>VLOOKUP($B108,Startlist!$B:$H,3,FALSE)</f>
        <v>Veiko Liukanen</v>
      </c>
      <c r="E108" s="183" t="str">
        <f>VLOOKUP($B108,Startlist!$B:$H,4,FALSE)</f>
        <v>Toivo Liukanen</v>
      </c>
      <c r="F108" s="197" t="str">
        <f>VLOOKUP($B108,Startlist!$B:$H,5,FALSE)</f>
        <v>EST</v>
      </c>
      <c r="G108" s="183" t="str">
        <f>VLOOKUP($B108,Startlist!$B:$H,7,FALSE)</f>
        <v>GAZ 51</v>
      </c>
      <c r="H108" s="205">
        <f>IF(ISERROR(TIMEVALUE(SUBSTITUTE(TRIM(VLOOKUP(B108,Results!B:R,$K$1,FALSE)),".",":"))),"-",TIMEVALUE(SUBSTITUTE(TRIM(VLOOKUP(B108,Results!B:R,$K$1,FALSE)),".",":")))</f>
        <v>0.06201273148148148</v>
      </c>
      <c r="I108" s="208">
        <f>A105</f>
        <v>12</v>
      </c>
      <c r="J108" s="209">
        <v>4</v>
      </c>
      <c r="K108" s="212">
        <f>H105</f>
        <v>0.14078587962962963</v>
      </c>
      <c r="L108" s="213"/>
    </row>
    <row r="109" spans="1:12" ht="12.75" customHeight="1">
      <c r="A109" s="187"/>
      <c r="B109" s="196">
        <v>122</v>
      </c>
      <c r="C109" s="197" t="str">
        <f>VLOOKUP($B109,Startlist!$B:$H,2,FALSE)</f>
        <v>MVX</v>
      </c>
      <c r="D109" s="183" t="str">
        <f>VLOOKUP($B109,Startlist!$B:$H,3,FALSE)</f>
        <v>Holger Enok</v>
      </c>
      <c r="E109" s="183" t="str">
        <f>VLOOKUP($B109,Startlist!$B:$H,4,FALSE)</f>
        <v>Mairo Ojaviir</v>
      </c>
      <c r="F109" s="197" t="str">
        <f>VLOOKUP($B109,Startlist!$B:$H,5,FALSE)</f>
        <v>EST</v>
      </c>
      <c r="G109" s="183" t="str">
        <f>VLOOKUP($B109,Startlist!$B:$H,7,FALSE)</f>
        <v>GAZ 52</v>
      </c>
      <c r="H109" s="205" t="str">
        <f>IF(ISERROR(TIMEVALUE(SUBSTITUTE(TRIM(VLOOKUP(B109,Results!B:R,$K$1,FALSE)),".",":"))),"-",TIMEVALUE(SUBSTITUTE(TRIM(VLOOKUP(B109,Results!B:R,$K$1,FALSE)),".",":")))</f>
        <v>-</v>
      </c>
      <c r="I109" s="208">
        <f>A105</f>
        <v>12</v>
      </c>
      <c r="J109" s="209">
        <v>5</v>
      </c>
      <c r="K109" s="212">
        <f>H105</f>
        <v>0.14078587962962963</v>
      </c>
      <c r="L109" s="213"/>
    </row>
    <row r="110" spans="1:12" ht="12.75" customHeight="1">
      <c r="A110" s="187"/>
      <c r="B110" s="196">
        <v>123</v>
      </c>
      <c r="C110" s="197" t="str">
        <f>VLOOKUP($B110,Startlist!$B:$H,2,FALSE)</f>
        <v>MVX</v>
      </c>
      <c r="D110" s="183" t="str">
        <f>VLOOKUP($B110,Startlist!$B:$H,3,FALSE)</f>
        <v>Tarmo Silt</v>
      </c>
      <c r="E110" s="183" t="str">
        <f>VLOOKUP($B110,Startlist!$B:$H,4,FALSE)</f>
        <v>Raido Loel</v>
      </c>
      <c r="F110" s="197" t="str">
        <f>VLOOKUP($B110,Startlist!$B:$H,5,FALSE)</f>
        <v>EST</v>
      </c>
      <c r="G110" s="183" t="str">
        <f>VLOOKUP($B110,Startlist!$B:$H,7,FALSE)</f>
        <v>GAZ 51</v>
      </c>
      <c r="H110" s="205" t="str">
        <f>IF(ISERROR(TIMEVALUE(SUBSTITUTE(TRIM(VLOOKUP(B110,Results!B:R,$K$1,FALSE)),".",":"))),"-",TIMEVALUE(SUBSTITUTE(TRIM(VLOOKUP(B110,Results!B:R,$K$1,FALSE)),".",":")))</f>
        <v>-</v>
      </c>
      <c r="I110" s="208">
        <f>A105</f>
        <v>12</v>
      </c>
      <c r="J110" s="209">
        <v>6</v>
      </c>
      <c r="K110" s="212">
        <f>H105</f>
        <v>0.14078587962962963</v>
      </c>
      <c r="L110" s="213"/>
    </row>
    <row r="111" spans="1:12" ht="12.75" customHeight="1">
      <c r="A111" s="187"/>
      <c r="B111" s="196">
        <v>124</v>
      </c>
      <c r="C111" s="197" t="str">
        <f>VLOOKUP($B111,Startlist!$B:$H,2,FALSE)</f>
        <v>MVX</v>
      </c>
      <c r="D111" s="183" t="str">
        <f>VLOOKUP($B111,Startlist!$B:$H,3,FALSE)</f>
        <v>Martin Kio</v>
      </c>
      <c r="E111" s="183" t="str">
        <f>VLOOKUP($B111,Startlist!$B:$H,4,FALSE)</f>
        <v>Jüri Lohk</v>
      </c>
      <c r="F111" s="197" t="str">
        <f>VLOOKUP($B111,Startlist!$B:$H,5,FALSE)</f>
        <v>EST</v>
      </c>
      <c r="G111" s="183" t="str">
        <f>VLOOKUP($B111,Startlist!$B:$H,7,FALSE)</f>
        <v>GAZ 51</v>
      </c>
      <c r="H111" s="205" t="str">
        <f>IF(ISERROR(TIMEVALUE(SUBSTITUTE(TRIM(VLOOKUP(B111,Results!B:R,$K$1,FALSE)),".",":"))),"-",TIMEVALUE(SUBSTITUTE(TRIM(VLOOKUP(B111,Results!B:R,$K$1,FALSE)),".",":")))</f>
        <v>-</v>
      </c>
      <c r="I111" s="208">
        <f>A105</f>
        <v>12</v>
      </c>
      <c r="J111" s="209">
        <v>7</v>
      </c>
      <c r="K111" s="212">
        <f>H105</f>
        <v>0.14078587962962963</v>
      </c>
      <c r="L111" s="213"/>
    </row>
    <row r="112" spans="1:12" ht="12.75" customHeight="1">
      <c r="A112" s="187"/>
      <c r="B112" s="196">
        <v>125</v>
      </c>
      <c r="C112" s="197" t="str">
        <f>VLOOKUP($B112,Startlist!$B:$H,2,FALSE)</f>
        <v>MVX</v>
      </c>
      <c r="D112" s="183" t="str">
        <f>VLOOKUP($B112,Startlist!$B:$H,3,FALSE)</f>
        <v>Janno Kamp</v>
      </c>
      <c r="E112" s="183" t="str">
        <f>VLOOKUP($B112,Startlist!$B:$H,4,FALSE)</f>
        <v>Silver Raudmägi</v>
      </c>
      <c r="F112" s="197" t="str">
        <f>VLOOKUP($B112,Startlist!$B:$H,5,FALSE)</f>
        <v>EST</v>
      </c>
      <c r="G112" s="183" t="str">
        <f>VLOOKUP($B112,Startlist!$B:$H,7,FALSE)</f>
        <v>GAZ 51</v>
      </c>
      <c r="H112" s="205" t="str">
        <f>IF(ISERROR(TIMEVALUE(SUBSTITUTE(TRIM(VLOOKUP(B112,Results!B:R,$K$1,FALSE)),".",":"))),"-",TIMEVALUE(SUBSTITUTE(TRIM(VLOOKUP(B112,Results!B:R,$K$1,FALSE)),".",":")))</f>
        <v>-</v>
      </c>
      <c r="I112" s="208">
        <f>A105</f>
        <v>12</v>
      </c>
      <c r="J112" s="209">
        <v>8</v>
      </c>
      <c r="K112" s="212">
        <f>H105</f>
        <v>0.14078587962962963</v>
      </c>
      <c r="L112" s="213"/>
    </row>
    <row r="113" spans="1:12" ht="12.75" customHeight="1">
      <c r="A113" s="187"/>
      <c r="B113" s="196">
        <v>131</v>
      </c>
      <c r="C113" s="197" t="str">
        <f>VLOOKUP($B113,Startlist!$B:$H,2,FALSE)</f>
        <v>MVX</v>
      </c>
      <c r="D113" s="183" t="str">
        <f>VLOOKUP($B113,Startlist!$B:$H,3,FALSE)</f>
        <v>Aare Müil</v>
      </c>
      <c r="E113" s="183" t="str">
        <f>VLOOKUP($B113,Startlist!$B:$H,4,FALSE)</f>
        <v>Tiit Vanamölder</v>
      </c>
      <c r="F113" s="197" t="str">
        <f>VLOOKUP($B113,Startlist!$B:$H,5,FALSE)</f>
        <v>EST</v>
      </c>
      <c r="G113" s="183" t="str">
        <f>VLOOKUP($B113,Startlist!$B:$H,7,FALSE)</f>
        <v>GAZ 51</v>
      </c>
      <c r="H113" s="205" t="str">
        <f>IF(ISERROR(TIMEVALUE(SUBSTITUTE(TRIM(VLOOKUP(B113,Results!B:R,$K$1,FALSE)),".",":"))),"-",TIMEVALUE(SUBSTITUTE(TRIM(VLOOKUP(B113,Results!B:R,$K$1,FALSE)),".",":")))</f>
        <v>-</v>
      </c>
      <c r="I113" s="208">
        <f>A105</f>
        <v>12</v>
      </c>
      <c r="J113" s="209">
        <v>9</v>
      </c>
      <c r="K113" s="212">
        <f>H105</f>
        <v>0.14078587962962963</v>
      </c>
      <c r="L113" s="213"/>
    </row>
    <row r="114" spans="1:12" ht="12.75" customHeight="1">
      <c r="A114" s="187"/>
      <c r="B114" s="196">
        <v>137</v>
      </c>
      <c r="C114" s="197" t="str">
        <f>VLOOKUP($B114,Startlist!$B:$H,2,FALSE)</f>
        <v>MVX</v>
      </c>
      <c r="D114" s="183" t="str">
        <f>VLOOKUP($B114,Startlist!$B:$H,3,FALSE)</f>
        <v>Mart Mäll</v>
      </c>
      <c r="E114" s="183" t="str">
        <f>VLOOKUP($B114,Startlist!$B:$H,4,FALSE)</f>
        <v>Elmo Valmas</v>
      </c>
      <c r="F114" s="197" t="str">
        <f>VLOOKUP($B114,Startlist!$B:$H,5,FALSE)</f>
        <v>EST</v>
      </c>
      <c r="G114" s="183" t="str">
        <f>VLOOKUP($B114,Startlist!$B:$H,7,FALSE)</f>
        <v>GAZ 51</v>
      </c>
      <c r="H114" s="205">
        <f>IF(ISERROR(TIMEVALUE(SUBSTITUTE(TRIM(VLOOKUP(B114,Results!B:R,$K$1,FALSE)),".",":"))),"-",TIMEVALUE(SUBSTITUTE(TRIM(VLOOKUP(B114,Results!B:R,$K$1,FALSE)),".",":")))</f>
        <v>0.07877314814814815</v>
      </c>
      <c r="I114" s="208">
        <f>A105</f>
        <v>12</v>
      </c>
      <c r="J114" s="209">
        <v>10</v>
      </c>
      <c r="K114" s="212">
        <f>H105</f>
        <v>0.14078587962962963</v>
      </c>
      <c r="L114" s="213"/>
    </row>
    <row r="115" spans="1:12" ht="12.75" customHeight="1">
      <c r="A115" s="187"/>
      <c r="B115" s="196"/>
      <c r="C115" s="197"/>
      <c r="D115" s="181"/>
      <c r="E115" s="181"/>
      <c r="F115" s="197"/>
      <c r="G115" s="183"/>
      <c r="H115" s="203"/>
      <c r="I115" s="208">
        <f>A105</f>
        <v>12</v>
      </c>
      <c r="J115" s="209">
        <v>20</v>
      </c>
      <c r="K115" s="212">
        <f>H105</f>
        <v>0.14078587962962963</v>
      </c>
      <c r="L115" s="213"/>
    </row>
    <row r="116" spans="1:12" ht="12.75" customHeight="1">
      <c r="A116" s="184"/>
      <c r="B116" s="191" t="str">
        <f>VLOOKUP($B118,Startlist!$B:$H,6,FALSE)</f>
        <v>MS RACING</v>
      </c>
      <c r="C116" s="192"/>
      <c r="D116" s="193"/>
      <c r="E116" s="193"/>
      <c r="F116" s="192"/>
      <c r="G116" s="194"/>
      <c r="H116" s="204" t="str">
        <f>IF(ISERROR(SMALL(H118:H119,1)+SMALL(H118:H119,2)),"-",SMALL(H118:H119,1)+SMALL(H118:H119,2))</f>
        <v>-</v>
      </c>
      <c r="I116" s="208">
        <f>A116</f>
        <v>0</v>
      </c>
      <c r="J116" s="209">
        <v>1</v>
      </c>
      <c r="K116" s="211" t="str">
        <f>H116</f>
        <v>-</v>
      </c>
      <c r="L116" s="213"/>
    </row>
    <row r="117" spans="1:12" ht="12.75" customHeight="1">
      <c r="A117" s="187"/>
      <c r="B117" s="196"/>
      <c r="C117" s="197"/>
      <c r="D117" s="181"/>
      <c r="E117" s="181"/>
      <c r="F117" s="197"/>
      <c r="G117" s="183"/>
      <c r="H117" s="203"/>
      <c r="I117" s="208">
        <f>A116</f>
        <v>0</v>
      </c>
      <c r="J117" s="209">
        <v>2</v>
      </c>
      <c r="K117" s="212" t="str">
        <f>H116</f>
        <v>-</v>
      </c>
      <c r="L117" s="213"/>
    </row>
    <row r="118" spans="1:12" ht="12.75" customHeight="1">
      <c r="A118" s="187"/>
      <c r="B118" s="196">
        <v>23</v>
      </c>
      <c r="C118" s="197" t="str">
        <f>VLOOKUP($B118,Startlist!$B:$H,2,FALSE)</f>
        <v>MV7</v>
      </c>
      <c r="D118" s="183" t="str">
        <f>VLOOKUP($B118,Startlist!$B:$H,3,FALSE)</f>
        <v>Madis Vanaselja</v>
      </c>
      <c r="E118" s="183" t="str">
        <f>VLOOKUP($B118,Startlist!$B:$H,4,FALSE)</f>
        <v>Jarmo Liivak</v>
      </c>
      <c r="F118" s="197" t="str">
        <f>VLOOKUP($B118,Startlist!$B:$H,5,FALSE)</f>
        <v>EST</v>
      </c>
      <c r="G118" s="183" t="str">
        <f>VLOOKUP($B118,Startlist!$B:$H,7,FALSE)</f>
        <v>BMW M3</v>
      </c>
      <c r="H118" s="205" t="str">
        <f>IF(ISERROR(TIMEVALUE(SUBSTITUTE(TRIM(VLOOKUP(B118,Results!B:R,$K$1,FALSE)),".",":"))),"-",TIMEVALUE(SUBSTITUTE(TRIM(VLOOKUP(B118,Results!B:R,$K$1,FALSE)),".",":")))</f>
        <v>-</v>
      </c>
      <c r="I118" s="208">
        <f>A116</f>
        <v>0</v>
      </c>
      <c r="J118" s="209">
        <v>3</v>
      </c>
      <c r="K118" s="212" t="str">
        <f>H116</f>
        <v>-</v>
      </c>
      <c r="L118" s="213"/>
    </row>
    <row r="119" spans="1:12" ht="12.75" customHeight="1">
      <c r="A119" s="187"/>
      <c r="B119" s="196">
        <v>44</v>
      </c>
      <c r="C119" s="197" t="str">
        <f>VLOOKUP($B119,Startlist!$B:$H,2,FALSE)</f>
        <v>MV4</v>
      </c>
      <c r="D119" s="183" t="str">
        <f>VLOOKUP($B119,Startlist!$B:$H,3,FALSE)</f>
        <v>Siim Liivamägi</v>
      </c>
      <c r="E119" s="183" t="str">
        <f>VLOOKUP($B119,Startlist!$B:$H,4,FALSE)</f>
        <v>Edvin Parisalu</v>
      </c>
      <c r="F119" s="197" t="str">
        <f>VLOOKUP($B119,Startlist!$B:$H,5,FALSE)</f>
        <v>EST</v>
      </c>
      <c r="G119" s="183" t="str">
        <f>VLOOKUP($B119,Startlist!$B:$H,7,FALSE)</f>
        <v>Mitsubishi Lancer Evo</v>
      </c>
      <c r="H119" s="205" t="str">
        <f>IF(ISERROR(TIMEVALUE(SUBSTITUTE(TRIM(VLOOKUP(B119,Results!B:R,$K$1,FALSE)),".",":"))),"-",TIMEVALUE(SUBSTITUTE(TRIM(VLOOKUP(B119,Results!B:R,$K$1,FALSE)),".",":")))</f>
        <v>-</v>
      </c>
      <c r="I119" s="208">
        <f>A116</f>
        <v>0</v>
      </c>
      <c r="J119" s="209">
        <v>4</v>
      </c>
      <c r="K119" s="212" t="str">
        <f>H116</f>
        <v>-</v>
      </c>
      <c r="L119" s="213"/>
    </row>
    <row r="120" spans="1:12" ht="12.75" customHeight="1">
      <c r="A120" s="187"/>
      <c r="B120" s="196"/>
      <c r="C120" s="197"/>
      <c r="D120" s="181"/>
      <c r="E120" s="181"/>
      <c r="F120" s="197"/>
      <c r="G120" s="183"/>
      <c r="H120" s="203"/>
      <c r="I120" s="208">
        <f>A116</f>
        <v>0</v>
      </c>
      <c r="J120" s="209">
        <v>20</v>
      </c>
      <c r="K120" s="212" t="str">
        <f>H116</f>
        <v>-</v>
      </c>
      <c r="L120" s="213"/>
    </row>
    <row r="121" spans="1:12" ht="12.75" customHeight="1">
      <c r="A121" s="184"/>
      <c r="B121" s="191" t="str">
        <f>VLOOKUP($B123,Startlist!$B:$H,6,FALSE)</f>
        <v>ALM MOTORSPORT</v>
      </c>
      <c r="C121" s="192"/>
      <c r="D121" s="193"/>
      <c r="E121" s="193"/>
      <c r="F121" s="192"/>
      <c r="G121" s="194"/>
      <c r="H121" s="204" t="str">
        <f>IF(ISERROR(SMALL(H123:H124,1)+SMALL(H123:H124,2)),"-",SMALL(H123:H124,1)+SMALL(H123:H124,2))</f>
        <v>-</v>
      </c>
      <c r="I121" s="208">
        <f>A121</f>
        <v>0</v>
      </c>
      <c r="J121" s="209">
        <v>1</v>
      </c>
      <c r="K121" s="211" t="str">
        <f>H121</f>
        <v>-</v>
      </c>
      <c r="L121" s="213"/>
    </row>
    <row r="122" spans="1:12" ht="12.75" customHeight="1">
      <c r="A122" s="187"/>
      <c r="B122" s="196"/>
      <c r="C122" s="197"/>
      <c r="D122" s="181"/>
      <c r="E122" s="181"/>
      <c r="F122" s="197"/>
      <c r="G122" s="183"/>
      <c r="H122" s="203"/>
      <c r="I122" s="208">
        <f>A121</f>
        <v>0</v>
      </c>
      <c r="J122" s="209">
        <v>2</v>
      </c>
      <c r="K122" s="212" t="str">
        <f>H121</f>
        <v>-</v>
      </c>
      <c r="L122" s="213"/>
    </row>
    <row r="123" spans="1:12" ht="12.75" customHeight="1">
      <c r="A123" s="187"/>
      <c r="B123" s="196">
        <v>12</v>
      </c>
      <c r="C123" s="197" t="str">
        <f>VLOOKUP($B123,Startlist!$B:$H,2,FALSE)</f>
        <v>MV3</v>
      </c>
      <c r="D123" s="183" t="str">
        <f>VLOOKUP($B123,Startlist!$B:$H,3,FALSE)</f>
        <v>Hendrik Kers</v>
      </c>
      <c r="E123" s="183" t="str">
        <f>VLOOKUP($B123,Startlist!$B:$H,4,FALSE)</f>
        <v>Mihkel Kapp</v>
      </c>
      <c r="F123" s="197" t="str">
        <f>VLOOKUP($B123,Startlist!$B:$H,5,FALSE)</f>
        <v>EST</v>
      </c>
      <c r="G123" s="183" t="str">
        <f>VLOOKUP($B123,Startlist!$B:$H,7,FALSE)</f>
        <v>Mitsubishi Lancer Evo 10</v>
      </c>
      <c r="H123" s="205">
        <f>IF(ISERROR(TIMEVALUE(SUBSTITUTE(TRIM(VLOOKUP(B123,Results!B:R,$K$1,FALSE)),".",":"))),"-",TIMEVALUE(SUBSTITUTE(TRIM(VLOOKUP(B123,Results!B:R,$K$1,FALSE)),".",":")))</f>
        <v>0.04917824074074074</v>
      </c>
      <c r="I123" s="208">
        <f>A121</f>
        <v>0</v>
      </c>
      <c r="J123" s="209">
        <v>3</v>
      </c>
      <c r="K123" s="212" t="str">
        <f>H121</f>
        <v>-</v>
      </c>
      <c r="L123" s="213"/>
    </row>
    <row r="124" spans="1:12" ht="12.75" customHeight="1">
      <c r="A124" s="187"/>
      <c r="B124" s="196">
        <v>73</v>
      </c>
      <c r="C124" s="197" t="str">
        <f>VLOOKUP($B124,Startlist!$B:$H,2,FALSE)</f>
        <v>MV7</v>
      </c>
      <c r="D124" s="183" t="str">
        <f>VLOOKUP($B124,Startlist!$B:$H,3,FALSE)</f>
        <v>Andre Kiil</v>
      </c>
      <c r="E124" s="183" t="str">
        <f>VLOOKUP($B124,Startlist!$B:$H,4,FALSE)</f>
        <v>Riivo Mesila</v>
      </c>
      <c r="F124" s="197" t="str">
        <f>VLOOKUP($B124,Startlist!$B:$H,5,FALSE)</f>
        <v>EST</v>
      </c>
      <c r="G124" s="183" t="str">
        <f>VLOOKUP($B124,Startlist!$B:$H,7,FALSE)</f>
        <v>BMW M3</v>
      </c>
      <c r="H124" s="205" t="str">
        <f>IF(ISERROR(TIMEVALUE(SUBSTITUTE(TRIM(VLOOKUP(B124,Results!B:R,$K$1,FALSE)),".",":"))),"-",TIMEVALUE(SUBSTITUTE(TRIM(VLOOKUP(B124,Results!B:R,$K$1,FALSE)),".",":")))</f>
        <v>-</v>
      </c>
      <c r="I124" s="208">
        <f>A121</f>
        <v>0</v>
      </c>
      <c r="J124" s="209">
        <v>4</v>
      </c>
      <c r="K124" s="212" t="str">
        <f>H121</f>
        <v>-</v>
      </c>
      <c r="L124" s="213"/>
    </row>
    <row r="125" spans="1:12" ht="12.75" customHeight="1">
      <c r="A125" s="187"/>
      <c r="B125" s="196"/>
      <c r="C125" s="197"/>
      <c r="D125" s="181"/>
      <c r="E125" s="181"/>
      <c r="F125" s="197"/>
      <c r="G125" s="183"/>
      <c r="H125" s="203"/>
      <c r="I125" s="208">
        <f>A121</f>
        <v>0</v>
      </c>
      <c r="J125" s="209">
        <v>20</v>
      </c>
      <c r="K125" s="212" t="str">
        <f>H121</f>
        <v>-</v>
      </c>
      <c r="L125" s="213"/>
    </row>
    <row r="126" spans="1:12" ht="12.75" customHeight="1">
      <c r="A126" s="184"/>
      <c r="B126" s="191" t="str">
        <f>VLOOKUP($B128,Startlist!$B:$H,6,FALSE)</f>
        <v>ERKI SPORT</v>
      </c>
      <c r="C126" s="192"/>
      <c r="D126" s="193"/>
      <c r="E126" s="193"/>
      <c r="F126" s="192"/>
      <c r="G126" s="194"/>
      <c r="H126" s="204" t="str">
        <f>IF(ISERROR(SMALL(H128:H129,1)+SMALL(H128:H129,2)),"-",SMALL(H128:H129,1)+SMALL(H128:H129,2))</f>
        <v>-</v>
      </c>
      <c r="I126" s="208">
        <f>A126</f>
        <v>0</v>
      </c>
      <c r="J126" s="209">
        <v>1</v>
      </c>
      <c r="K126" s="211" t="str">
        <f>H126</f>
        <v>-</v>
      </c>
      <c r="L126" s="213"/>
    </row>
    <row r="127" spans="1:12" ht="12.75" customHeight="1">
      <c r="A127" s="187"/>
      <c r="B127" s="196"/>
      <c r="C127" s="197"/>
      <c r="D127" s="181"/>
      <c r="E127" s="181"/>
      <c r="F127" s="197"/>
      <c r="G127" s="183"/>
      <c r="H127" s="203"/>
      <c r="I127" s="208">
        <f>A126</f>
        <v>0</v>
      </c>
      <c r="J127" s="209">
        <v>2</v>
      </c>
      <c r="K127" s="212" t="str">
        <f>H126</f>
        <v>-</v>
      </c>
      <c r="L127" s="213"/>
    </row>
    <row r="128" spans="1:12" ht="12.75" customHeight="1">
      <c r="A128" s="187"/>
      <c r="B128" s="196">
        <v>88</v>
      </c>
      <c r="C128" s="197" t="str">
        <f>VLOOKUP($B128,Startlist!$B:$H,2,FALSE)</f>
        <v>MV8</v>
      </c>
      <c r="D128" s="183" t="str">
        <f>VLOOKUP($B128,Startlist!$B:$H,3,FALSE)</f>
        <v>Petri Kortesuo</v>
      </c>
      <c r="E128" s="183" t="str">
        <f>VLOOKUP($B128,Startlist!$B:$H,4,FALSE)</f>
        <v>Mika Kortesuo</v>
      </c>
      <c r="F128" s="197" t="str">
        <f>VLOOKUP($B128,Startlist!$B:$H,5,FALSE)</f>
        <v>FIN</v>
      </c>
      <c r="G128" s="183" t="str">
        <f>VLOOKUP($B128,Startlist!$B:$H,7,FALSE)</f>
        <v>Volkswagen Golf</v>
      </c>
      <c r="H128" s="205" t="str">
        <f>IF(ISERROR(TIMEVALUE(SUBSTITUTE(TRIM(VLOOKUP(B128,Results!B:R,$K$1,FALSE)),".",":"))),"-",TIMEVALUE(SUBSTITUTE(TRIM(VLOOKUP(B128,Results!B:R,$K$1,FALSE)),".",":")))</f>
        <v>-</v>
      </c>
      <c r="I128" s="208">
        <f>A126</f>
        <v>0</v>
      </c>
      <c r="J128" s="209">
        <v>3</v>
      </c>
      <c r="K128" s="212" t="str">
        <f>H126</f>
        <v>-</v>
      </c>
      <c r="L128" s="213"/>
    </row>
    <row r="129" spans="1:12" ht="12.75" customHeight="1">
      <c r="A129" s="187"/>
      <c r="B129" s="196">
        <v>116</v>
      </c>
      <c r="C129" s="197" t="str">
        <f>VLOOKUP($B129,Startlist!$B:$H,2,FALSE)</f>
        <v>MV9</v>
      </c>
      <c r="D129" s="183" t="str">
        <f>VLOOKUP($B129,Startlist!$B:$H,3,FALSE)</f>
        <v>Asso Ojandu</v>
      </c>
      <c r="E129" s="183" t="str">
        <f>VLOOKUP($B129,Startlist!$B:$H,4,FALSE)</f>
        <v>Rainis Raidma</v>
      </c>
      <c r="F129" s="197" t="str">
        <f>VLOOKUP($B129,Startlist!$B:$H,5,FALSE)</f>
        <v>EST</v>
      </c>
      <c r="G129" s="183" t="str">
        <f>VLOOKUP($B129,Startlist!$B:$H,7,FALSE)</f>
        <v>Suzuki Baleno</v>
      </c>
      <c r="H129" s="205">
        <f>IF(ISERROR(TIMEVALUE(SUBSTITUTE(TRIM(VLOOKUP(B129,Results!B:R,$K$1,FALSE)),".",":"))),"-",TIMEVALUE(SUBSTITUTE(TRIM(VLOOKUP(B129,Results!B:R,$K$1,FALSE)),".",":")))</f>
        <v>0.06016087962962963</v>
      </c>
      <c r="I129" s="208">
        <f>A126</f>
        <v>0</v>
      </c>
      <c r="J129" s="209">
        <v>4</v>
      </c>
      <c r="K129" s="212" t="str">
        <f>H126</f>
        <v>-</v>
      </c>
      <c r="L129" s="213"/>
    </row>
    <row r="130" spans="1:12" ht="12.75" customHeight="1">
      <c r="A130" s="187"/>
      <c r="B130" s="196"/>
      <c r="C130" s="197"/>
      <c r="D130" s="181"/>
      <c r="E130" s="181"/>
      <c r="F130" s="197"/>
      <c r="G130" s="183"/>
      <c r="H130" s="203"/>
      <c r="I130" s="208">
        <f>A126</f>
        <v>0</v>
      </c>
      <c r="J130" s="209">
        <v>20</v>
      </c>
      <c r="K130" s="212" t="str">
        <f>H126</f>
        <v>-</v>
      </c>
      <c r="L130" s="213"/>
    </row>
    <row r="131" spans="1:12" ht="12.75" customHeight="1">
      <c r="A131" s="184"/>
      <c r="B131" s="191" t="str">
        <f>VLOOKUP($B133,Startlist!$B:$H,6,FALSE)</f>
        <v>LIGUR RACING AMK</v>
      </c>
      <c r="C131" s="192"/>
      <c r="D131" s="193"/>
      <c r="E131" s="193"/>
      <c r="F131" s="192"/>
      <c r="G131" s="194"/>
      <c r="H131" s="204" t="str">
        <f>IF(ISERROR(SMALL(H133:H134,1)+SMALL(H133:H134,2)),"-",SMALL(H133:H134,1)+SMALL(H133:H134,2))</f>
        <v>-</v>
      </c>
      <c r="I131" s="208">
        <f>A131</f>
        <v>0</v>
      </c>
      <c r="J131" s="209">
        <v>1</v>
      </c>
      <c r="K131" s="211" t="str">
        <f>H131</f>
        <v>-</v>
      </c>
      <c r="L131" s="213"/>
    </row>
    <row r="132" spans="1:12" ht="12.75" customHeight="1">
      <c r="A132" s="187"/>
      <c r="B132" s="196"/>
      <c r="C132" s="197"/>
      <c r="D132" s="181"/>
      <c r="E132" s="181"/>
      <c r="F132" s="197"/>
      <c r="G132" s="183"/>
      <c r="H132" s="203"/>
      <c r="I132" s="208">
        <f>A131</f>
        <v>0</v>
      </c>
      <c r="J132" s="209">
        <v>2</v>
      </c>
      <c r="K132" s="212" t="str">
        <f>H131</f>
        <v>-</v>
      </c>
      <c r="L132" s="213"/>
    </row>
    <row r="133" spans="1:12" ht="12.75" customHeight="1">
      <c r="A133" s="187"/>
      <c r="B133" s="196">
        <v>126</v>
      </c>
      <c r="C133" s="197" t="str">
        <f>VLOOKUP($B133,Startlist!$B:$H,2,FALSE)</f>
        <v>MVX</v>
      </c>
      <c r="D133" s="183" t="str">
        <f>VLOOKUP($B133,Startlist!$B:$H,3,FALSE)</f>
        <v>Jüri Lindmets</v>
      </c>
      <c r="E133" s="183" t="str">
        <f>VLOOKUP($B133,Startlist!$B:$H,4,FALSE)</f>
        <v>Nele Helü</v>
      </c>
      <c r="F133" s="197" t="str">
        <f>VLOOKUP($B133,Startlist!$B:$H,5,FALSE)</f>
        <v>EST</v>
      </c>
      <c r="G133" s="183" t="str">
        <f>VLOOKUP($B133,Startlist!$B:$H,7,FALSE)</f>
        <v>GAZ 51</v>
      </c>
      <c r="H133" s="205" t="str">
        <f>IF(ISERROR(TIMEVALUE(SUBSTITUTE(TRIM(VLOOKUP(B133,Results!B:R,$K$1,FALSE)),".",":"))),"-",TIMEVALUE(SUBSTITUTE(TRIM(VLOOKUP(B133,Results!B:R,$K$1,FALSE)),".",":")))</f>
        <v>-</v>
      </c>
      <c r="I133" s="208">
        <f>A131</f>
        <v>0</v>
      </c>
      <c r="J133" s="209">
        <v>3</v>
      </c>
      <c r="K133" s="212" t="str">
        <f>H131</f>
        <v>-</v>
      </c>
      <c r="L133" s="213"/>
    </row>
    <row r="134" spans="1:12" ht="12.75" customHeight="1">
      <c r="A134" s="187"/>
      <c r="B134" s="196">
        <v>136</v>
      </c>
      <c r="C134" s="197" t="str">
        <f>VLOOKUP($B134,Startlist!$B:$H,2,FALSE)</f>
        <v>MVX</v>
      </c>
      <c r="D134" s="183" t="str">
        <f>VLOOKUP($B134,Startlist!$B:$H,3,FALSE)</f>
        <v>Toomas Repp</v>
      </c>
      <c r="E134" s="183" t="str">
        <f>VLOOKUP($B134,Startlist!$B:$H,4,FALSE)</f>
        <v>Oliver Ojaveer</v>
      </c>
      <c r="F134" s="197" t="str">
        <f>VLOOKUP($B134,Startlist!$B:$H,5,FALSE)</f>
        <v>EST</v>
      </c>
      <c r="G134" s="183" t="str">
        <f>VLOOKUP($B134,Startlist!$B:$H,7,FALSE)</f>
        <v>GAZ 52</v>
      </c>
      <c r="H134" s="205">
        <f>IF(ISERROR(TIMEVALUE(SUBSTITUTE(TRIM(VLOOKUP(B134,Results!B:R,$K$1,FALSE)),".",":"))),"-",TIMEVALUE(SUBSTITUTE(TRIM(VLOOKUP(B134,Results!B:R,$K$1,FALSE)),".",":")))</f>
        <v>0.07088657407407407</v>
      </c>
      <c r="I134" s="208">
        <f>A131</f>
        <v>0</v>
      </c>
      <c r="J134" s="209">
        <v>4</v>
      </c>
      <c r="K134" s="212" t="str">
        <f>H131</f>
        <v>-</v>
      </c>
      <c r="L134" s="213"/>
    </row>
    <row r="135" spans="1:12" ht="12.75" customHeight="1">
      <c r="A135" s="187"/>
      <c r="B135" s="196"/>
      <c r="C135" s="197"/>
      <c r="D135" s="181"/>
      <c r="E135" s="181"/>
      <c r="F135" s="197"/>
      <c r="G135" s="183"/>
      <c r="H135" s="203"/>
      <c r="I135" s="208">
        <f>A131</f>
        <v>0</v>
      </c>
      <c r="J135" s="209">
        <v>20</v>
      </c>
      <c r="K135" s="212" t="str">
        <f>H131</f>
        <v>-</v>
      </c>
      <c r="L135" s="213"/>
    </row>
    <row r="136" spans="1:12" ht="12.75" customHeight="1">
      <c r="A136" s="184"/>
      <c r="B136" s="191" t="str">
        <f>VLOOKUP($B138,Startlist!$B:$H,6,FALSE)</f>
        <v>VÄNDRA TSK</v>
      </c>
      <c r="C136" s="192"/>
      <c r="D136" s="193"/>
      <c r="E136" s="193"/>
      <c r="F136" s="192"/>
      <c r="G136" s="194"/>
      <c r="H136" s="204" t="str">
        <f>IF(ISERROR(SMALL(H138:H139,1)+SMALL(H138:H139,2)),"-",SMALL(H138:H139,1)+SMALL(H138:H139,2))</f>
        <v>-</v>
      </c>
      <c r="I136" s="208">
        <f>A136</f>
        <v>0</v>
      </c>
      <c r="J136" s="209">
        <v>1</v>
      </c>
      <c r="K136" s="211" t="str">
        <f>H136</f>
        <v>-</v>
      </c>
      <c r="L136" s="213"/>
    </row>
    <row r="137" spans="1:12" ht="12.75" customHeight="1">
      <c r="A137" s="187"/>
      <c r="B137" s="196"/>
      <c r="C137" s="197"/>
      <c r="D137" s="181"/>
      <c r="E137" s="181"/>
      <c r="F137" s="197"/>
      <c r="G137" s="183"/>
      <c r="H137" s="203"/>
      <c r="I137" s="208">
        <f>A136</f>
        <v>0</v>
      </c>
      <c r="J137" s="209">
        <v>2</v>
      </c>
      <c r="K137" s="212" t="str">
        <f>H136</f>
        <v>-</v>
      </c>
      <c r="L137" s="213"/>
    </row>
    <row r="138" spans="1:12" ht="12.75" customHeight="1">
      <c r="A138" s="187"/>
      <c r="B138" s="196">
        <v>106</v>
      </c>
      <c r="C138" s="197" t="str">
        <f>VLOOKUP($B138,Startlist!$B:$H,2,FALSE)</f>
        <v>MV8</v>
      </c>
      <c r="D138" s="183" t="str">
        <f>VLOOKUP($B138,Startlist!$B:$H,3,FALSE)</f>
        <v>Priit Guljajev</v>
      </c>
      <c r="E138" s="183" t="str">
        <f>VLOOKUP($B138,Startlist!$B:$H,4,FALSE)</f>
        <v>Freddy Tōnutare</v>
      </c>
      <c r="F138" s="197" t="str">
        <f>VLOOKUP($B138,Startlist!$B:$H,5,FALSE)</f>
        <v>EST</v>
      </c>
      <c r="G138" s="183" t="str">
        <f>VLOOKUP($B138,Startlist!$B:$H,7,FALSE)</f>
        <v>Nissan Sunny</v>
      </c>
      <c r="H138" s="205" t="str">
        <f>IF(ISERROR(TIMEVALUE(SUBSTITUTE(TRIM(VLOOKUP(B138,Results!B:R,$K$1,FALSE)),".",":"))),"-",TIMEVALUE(SUBSTITUTE(TRIM(VLOOKUP(B138,Results!B:R,$K$1,FALSE)),".",":")))</f>
        <v>-</v>
      </c>
      <c r="I138" s="208">
        <f>A136</f>
        <v>0</v>
      </c>
      <c r="J138" s="209">
        <v>3</v>
      </c>
      <c r="K138" s="212" t="str">
        <f>H136</f>
        <v>-</v>
      </c>
      <c r="L138" s="213"/>
    </row>
    <row r="139" spans="1:12" ht="12.75" customHeight="1">
      <c r="A139" s="187"/>
      <c r="B139" s="196">
        <v>128</v>
      </c>
      <c r="C139" s="197" t="str">
        <f>VLOOKUP($B139,Startlist!$B:$H,2,FALSE)</f>
        <v>MVX</v>
      </c>
      <c r="D139" s="183" t="str">
        <f>VLOOKUP($B139,Startlist!$B:$H,3,FALSE)</f>
        <v>Alo Pōder</v>
      </c>
      <c r="E139" s="183" t="str">
        <f>VLOOKUP($B139,Startlist!$B:$H,4,FALSE)</f>
        <v>Tarmo Heidemann</v>
      </c>
      <c r="F139" s="197" t="str">
        <f>VLOOKUP($B139,Startlist!$B:$H,5,FALSE)</f>
        <v>EST</v>
      </c>
      <c r="G139" s="183" t="str">
        <f>VLOOKUP($B139,Startlist!$B:$H,7,FALSE)</f>
        <v>GAZ 51</v>
      </c>
      <c r="H139" s="205">
        <f>IF(ISERROR(TIMEVALUE(SUBSTITUTE(TRIM(VLOOKUP(B139,Results!B:R,$K$1,FALSE)),".",":"))),"-",TIMEVALUE(SUBSTITUTE(TRIM(VLOOKUP(B139,Results!B:R,$K$1,FALSE)),".",":")))</f>
        <v>0.07105787037037037</v>
      </c>
      <c r="I139" s="208">
        <f>A136</f>
        <v>0</v>
      </c>
      <c r="J139" s="209">
        <v>4</v>
      </c>
      <c r="K139" s="212" t="str">
        <f>H136</f>
        <v>-</v>
      </c>
      <c r="L139" s="213"/>
    </row>
    <row r="140" spans="1:12" ht="12.75" customHeight="1">
      <c r="A140" s="187"/>
      <c r="B140" s="196"/>
      <c r="C140" s="197"/>
      <c r="D140" s="181"/>
      <c r="E140" s="181"/>
      <c r="F140" s="197"/>
      <c r="G140" s="183"/>
      <c r="H140" s="203"/>
      <c r="I140" s="208">
        <f>A136</f>
        <v>0</v>
      </c>
      <c r="J140" s="209">
        <v>20</v>
      </c>
      <c r="K140" s="212" t="str">
        <f>H136</f>
        <v>-</v>
      </c>
      <c r="L140" s="213"/>
    </row>
  </sheetData>
  <sheetProtection/>
  <mergeCells count="4">
    <mergeCell ref="A1:G1"/>
    <mergeCell ref="A2:G2"/>
    <mergeCell ref="A3:G3"/>
    <mergeCell ref="I1:J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2" manualBreakCount="2">
    <brk id="43" max="255" man="1"/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47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9" customWidth="1"/>
    <col min="2" max="2" width="4.421875" style="278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1" customWidth="1"/>
    <col min="9" max="9" width="9.57421875" style="19" customWidth="1"/>
  </cols>
  <sheetData>
    <row r="1" ht="15">
      <c r="F1" s="23"/>
    </row>
    <row r="2" ht="15.75">
      <c r="F2" s="1" t="str">
        <f>Startlist!$A1</f>
        <v>51. Saaremaa Rally 2018</v>
      </c>
    </row>
    <row r="3" ht="15">
      <c r="F3" s="23" t="str">
        <f>Startlist!$F2</f>
        <v>October 12-13, 2018</v>
      </c>
    </row>
    <row r="4" spans="6:8" ht="15">
      <c r="F4" s="23" t="str">
        <f>Startlist!$F3</f>
        <v>Saaremaa</v>
      </c>
      <c r="H4" s="20"/>
    </row>
    <row r="5" spans="4:10" ht="15.75">
      <c r="D5" s="95"/>
      <c r="E5" s="95"/>
      <c r="F5" s="1"/>
      <c r="G5" s="95"/>
      <c r="H5" s="20"/>
      <c r="J5" s="95"/>
    </row>
    <row r="6" spans="1:10" ht="18.75">
      <c r="A6" s="145" t="s">
        <v>315</v>
      </c>
      <c r="B6" s="231"/>
      <c r="C6" s="108"/>
      <c r="D6" s="135"/>
      <c r="E6" s="135"/>
      <c r="F6" s="136"/>
      <c r="G6" s="135"/>
      <c r="H6" s="137"/>
      <c r="I6" s="138" t="s">
        <v>2978</v>
      </c>
      <c r="J6" s="95"/>
    </row>
    <row r="7" spans="1:10" ht="12.75">
      <c r="A7" s="139"/>
      <c r="B7" s="279" t="s">
        <v>336</v>
      </c>
      <c r="C7" s="140" t="s">
        <v>319</v>
      </c>
      <c r="D7" s="141" t="s">
        <v>320</v>
      </c>
      <c r="E7" s="141" t="s">
        <v>321</v>
      </c>
      <c r="F7" s="142" t="s">
        <v>322</v>
      </c>
      <c r="G7" s="141" t="s">
        <v>323</v>
      </c>
      <c r="H7" s="143" t="s">
        <v>324</v>
      </c>
      <c r="I7" s="144" t="s">
        <v>316</v>
      </c>
      <c r="J7" s="95"/>
    </row>
    <row r="8" spans="1:10" s="3" customFormat="1" ht="15" customHeight="1">
      <c r="A8" s="221" t="s">
        <v>485</v>
      </c>
      <c r="B8" s="221" t="s">
        <v>2979</v>
      </c>
      <c r="C8" s="222" t="s">
        <v>361</v>
      </c>
      <c r="D8" s="223" t="s">
        <v>304</v>
      </c>
      <c r="E8" s="223" t="s">
        <v>305</v>
      </c>
      <c r="F8" s="222" t="s">
        <v>366</v>
      </c>
      <c r="G8" s="223" t="s">
        <v>390</v>
      </c>
      <c r="H8" s="224" t="s">
        <v>306</v>
      </c>
      <c r="I8" s="225" t="s">
        <v>2629</v>
      </c>
      <c r="J8" s="96"/>
    </row>
    <row r="9" spans="1:10" ht="15" customHeight="1">
      <c r="A9" s="226" t="s">
        <v>486</v>
      </c>
      <c r="B9" s="221" t="s">
        <v>2980</v>
      </c>
      <c r="C9" s="227" t="s">
        <v>361</v>
      </c>
      <c r="D9" s="228" t="s">
        <v>430</v>
      </c>
      <c r="E9" s="228" t="s">
        <v>427</v>
      </c>
      <c r="F9" s="227" t="s">
        <v>366</v>
      </c>
      <c r="G9" s="228" t="s">
        <v>367</v>
      </c>
      <c r="H9" s="229" t="s">
        <v>308</v>
      </c>
      <c r="I9" s="230" t="s">
        <v>1247</v>
      </c>
      <c r="J9" s="95"/>
    </row>
    <row r="10" spans="1:10" ht="15" customHeight="1">
      <c r="A10" s="226" t="s">
        <v>487</v>
      </c>
      <c r="B10" s="226" t="s">
        <v>2981</v>
      </c>
      <c r="C10" s="227" t="s">
        <v>358</v>
      </c>
      <c r="D10" s="228" t="s">
        <v>414</v>
      </c>
      <c r="E10" s="228" t="s">
        <v>469</v>
      </c>
      <c r="F10" s="227" t="s">
        <v>366</v>
      </c>
      <c r="G10" s="228" t="s">
        <v>470</v>
      </c>
      <c r="H10" s="229" t="s">
        <v>431</v>
      </c>
      <c r="I10" s="230" t="s">
        <v>2635</v>
      </c>
      <c r="J10" s="95"/>
    </row>
    <row r="11" spans="1:10" ht="15" customHeight="1">
      <c r="A11" s="226" t="s">
        <v>488</v>
      </c>
      <c r="B11" s="226" t="s">
        <v>2982</v>
      </c>
      <c r="C11" s="227" t="s">
        <v>361</v>
      </c>
      <c r="D11" s="228" t="s">
        <v>449</v>
      </c>
      <c r="E11" s="228" t="s">
        <v>450</v>
      </c>
      <c r="F11" s="227" t="s">
        <v>451</v>
      </c>
      <c r="G11" s="228" t="s">
        <v>452</v>
      </c>
      <c r="H11" s="229" t="s">
        <v>453</v>
      </c>
      <c r="I11" s="230" t="s">
        <v>2639</v>
      </c>
      <c r="J11" s="95"/>
    </row>
    <row r="12" spans="1:10" ht="15" customHeight="1">
      <c r="A12" s="226" t="s">
        <v>489</v>
      </c>
      <c r="B12" s="226" t="s">
        <v>2983</v>
      </c>
      <c r="C12" s="227" t="s">
        <v>358</v>
      </c>
      <c r="D12" s="228" t="s">
        <v>460</v>
      </c>
      <c r="E12" s="228" t="s">
        <v>461</v>
      </c>
      <c r="F12" s="227" t="s">
        <v>365</v>
      </c>
      <c r="G12" s="228" t="s">
        <v>462</v>
      </c>
      <c r="H12" s="229" t="s">
        <v>457</v>
      </c>
      <c r="I12" s="230" t="s">
        <v>2642</v>
      </c>
      <c r="J12" s="95"/>
    </row>
    <row r="13" spans="1:10" ht="15" customHeight="1">
      <c r="A13" s="226" t="s">
        <v>490</v>
      </c>
      <c r="B13" s="226" t="s">
        <v>2984</v>
      </c>
      <c r="C13" s="227" t="s">
        <v>358</v>
      </c>
      <c r="D13" s="228" t="s">
        <v>455</v>
      </c>
      <c r="E13" s="228" t="s">
        <v>456</v>
      </c>
      <c r="F13" s="227" t="s">
        <v>366</v>
      </c>
      <c r="G13" s="228" t="s">
        <v>258</v>
      </c>
      <c r="H13" s="229" t="s">
        <v>457</v>
      </c>
      <c r="I13" s="230" t="s">
        <v>2645</v>
      </c>
      <c r="J13" s="95"/>
    </row>
    <row r="14" spans="1:10" ht="15" customHeight="1">
      <c r="A14" s="226" t="s">
        <v>491</v>
      </c>
      <c r="B14" s="226" t="s">
        <v>2985</v>
      </c>
      <c r="C14" s="227" t="s">
        <v>361</v>
      </c>
      <c r="D14" s="228" t="s">
        <v>249</v>
      </c>
      <c r="E14" s="228" t="s">
        <v>250</v>
      </c>
      <c r="F14" s="227" t="s">
        <v>366</v>
      </c>
      <c r="G14" s="228" t="s">
        <v>372</v>
      </c>
      <c r="H14" s="229" t="s">
        <v>308</v>
      </c>
      <c r="I14" s="230" t="s">
        <v>2648</v>
      </c>
      <c r="J14" s="95"/>
    </row>
    <row r="15" spans="1:10" ht="15" customHeight="1">
      <c r="A15" s="226" t="s">
        <v>492</v>
      </c>
      <c r="B15" s="226" t="s">
        <v>2986</v>
      </c>
      <c r="C15" s="227" t="s">
        <v>358</v>
      </c>
      <c r="D15" s="228" t="s">
        <v>252</v>
      </c>
      <c r="E15" s="228" t="s">
        <v>253</v>
      </c>
      <c r="F15" s="227" t="s">
        <v>398</v>
      </c>
      <c r="G15" s="228" t="s">
        <v>254</v>
      </c>
      <c r="H15" s="229" t="s">
        <v>431</v>
      </c>
      <c r="I15" s="230" t="s">
        <v>2652</v>
      </c>
      <c r="J15" s="95"/>
    </row>
    <row r="16" spans="1:10" ht="15" customHeight="1">
      <c r="A16" s="226" t="s">
        <v>493</v>
      </c>
      <c r="B16" s="226" t="s">
        <v>2987</v>
      </c>
      <c r="C16" s="227" t="s">
        <v>358</v>
      </c>
      <c r="D16" s="228" t="s">
        <v>255</v>
      </c>
      <c r="E16" s="228" t="s">
        <v>256</v>
      </c>
      <c r="F16" s="227" t="s">
        <v>366</v>
      </c>
      <c r="G16" s="228" t="s">
        <v>369</v>
      </c>
      <c r="H16" s="229" t="s">
        <v>373</v>
      </c>
      <c r="I16" s="230" t="s">
        <v>2656</v>
      </c>
      <c r="J16" s="95"/>
    </row>
    <row r="17" spans="1:10" ht="15" customHeight="1">
      <c r="A17" s="226" t="s">
        <v>496</v>
      </c>
      <c r="B17" s="226" t="s">
        <v>2988</v>
      </c>
      <c r="C17" s="227" t="s">
        <v>356</v>
      </c>
      <c r="D17" s="228" t="s">
        <v>379</v>
      </c>
      <c r="E17" s="228" t="s">
        <v>380</v>
      </c>
      <c r="F17" s="227" t="s">
        <v>366</v>
      </c>
      <c r="G17" s="228" t="s">
        <v>377</v>
      </c>
      <c r="H17" s="229" t="s">
        <v>378</v>
      </c>
      <c r="I17" s="230" t="s">
        <v>2659</v>
      </c>
      <c r="J17" s="95"/>
    </row>
    <row r="18" spans="1:10" ht="15" customHeight="1">
      <c r="A18" s="231"/>
      <c r="B18" s="231"/>
      <c r="C18" s="252"/>
      <c r="D18" s="253"/>
      <c r="E18" s="253"/>
      <c r="F18" s="218"/>
      <c r="G18" s="219"/>
      <c r="H18" s="232"/>
      <c r="I18" s="231"/>
      <c r="J18" s="95"/>
    </row>
    <row r="19" spans="1:10" ht="15" customHeight="1">
      <c r="A19" s="231"/>
      <c r="B19" s="231"/>
      <c r="C19" s="218"/>
      <c r="D19" s="219"/>
      <c r="E19" s="219"/>
      <c r="F19" s="218"/>
      <c r="G19" s="219"/>
      <c r="H19" s="232"/>
      <c r="I19" s="233" t="s">
        <v>3031</v>
      </c>
      <c r="J19" s="95"/>
    </row>
    <row r="20" spans="1:10" s="3" customFormat="1" ht="15" customHeight="1">
      <c r="A20" s="234" t="s">
        <v>485</v>
      </c>
      <c r="B20" s="234" t="s">
        <v>2979</v>
      </c>
      <c r="C20" s="235" t="s">
        <v>361</v>
      </c>
      <c r="D20" s="236" t="s">
        <v>304</v>
      </c>
      <c r="E20" s="236" t="s">
        <v>305</v>
      </c>
      <c r="F20" s="235" t="s">
        <v>366</v>
      </c>
      <c r="G20" s="236" t="s">
        <v>390</v>
      </c>
      <c r="H20" s="237" t="s">
        <v>306</v>
      </c>
      <c r="I20" s="238" t="s">
        <v>2629</v>
      </c>
      <c r="J20" s="96"/>
    </row>
    <row r="21" spans="1:10" s="22" customFormat="1" ht="15" customHeight="1">
      <c r="A21" s="239" t="s">
        <v>486</v>
      </c>
      <c r="B21" s="239" t="s">
        <v>2980</v>
      </c>
      <c r="C21" s="240" t="s">
        <v>361</v>
      </c>
      <c r="D21" s="241" t="s">
        <v>430</v>
      </c>
      <c r="E21" s="241" t="s">
        <v>427</v>
      </c>
      <c r="F21" s="240" t="s">
        <v>366</v>
      </c>
      <c r="G21" s="241" t="s">
        <v>367</v>
      </c>
      <c r="H21" s="242" t="s">
        <v>308</v>
      </c>
      <c r="I21" s="243" t="s">
        <v>2631</v>
      </c>
      <c r="J21" s="97"/>
    </row>
    <row r="22" spans="1:10" s="22" customFormat="1" ht="15" customHeight="1">
      <c r="A22" s="239" t="s">
        <v>487</v>
      </c>
      <c r="B22" s="239" t="s">
        <v>2981</v>
      </c>
      <c r="C22" s="240" t="s">
        <v>361</v>
      </c>
      <c r="D22" s="241" t="s">
        <v>414</v>
      </c>
      <c r="E22" s="241" t="s">
        <v>469</v>
      </c>
      <c r="F22" s="240" t="s">
        <v>366</v>
      </c>
      <c r="G22" s="241" t="s">
        <v>470</v>
      </c>
      <c r="H22" s="242" t="s">
        <v>431</v>
      </c>
      <c r="I22" s="243" t="s">
        <v>2634</v>
      </c>
      <c r="J22" s="97"/>
    </row>
    <row r="23" spans="1:10" ht="15" customHeight="1">
      <c r="A23" s="231"/>
      <c r="B23" s="231"/>
      <c r="C23" s="218"/>
      <c r="D23" s="219"/>
      <c r="E23" s="219"/>
      <c r="F23" s="218"/>
      <c r="G23" s="219"/>
      <c r="H23" s="232"/>
      <c r="I23" s="231"/>
      <c r="J23" s="95"/>
    </row>
    <row r="24" spans="1:10" ht="15" customHeight="1">
      <c r="A24" s="231"/>
      <c r="B24" s="231"/>
      <c r="C24" s="218"/>
      <c r="D24" s="219"/>
      <c r="E24" s="219"/>
      <c r="F24" s="218"/>
      <c r="G24" s="219"/>
      <c r="H24" s="232"/>
      <c r="I24" s="233" t="s">
        <v>3032</v>
      </c>
      <c r="J24" s="95"/>
    </row>
    <row r="25" spans="1:10" s="3" customFormat="1" ht="15" customHeight="1">
      <c r="A25" s="234" t="s">
        <v>485</v>
      </c>
      <c r="B25" s="234">
        <v>25</v>
      </c>
      <c r="C25" s="235" t="s">
        <v>423</v>
      </c>
      <c r="D25" s="236" t="s">
        <v>379</v>
      </c>
      <c r="E25" s="236" t="s">
        <v>380</v>
      </c>
      <c r="F25" s="235" t="s">
        <v>366</v>
      </c>
      <c r="G25" s="236" t="s">
        <v>377</v>
      </c>
      <c r="H25" s="237" t="s">
        <v>378</v>
      </c>
      <c r="I25" s="238" t="s">
        <v>2658</v>
      </c>
      <c r="J25" s="96"/>
    </row>
    <row r="26" spans="1:10" s="22" customFormat="1" ht="15" customHeight="1">
      <c r="A26" s="239" t="s">
        <v>486</v>
      </c>
      <c r="B26" s="239">
        <v>91</v>
      </c>
      <c r="C26" s="240" t="s">
        <v>423</v>
      </c>
      <c r="D26" s="241" t="s">
        <v>114</v>
      </c>
      <c r="E26" s="241" t="s">
        <v>115</v>
      </c>
      <c r="F26" s="240" t="s">
        <v>3535</v>
      </c>
      <c r="G26" s="241" t="s">
        <v>116</v>
      </c>
      <c r="H26" s="242" t="s">
        <v>378</v>
      </c>
      <c r="I26" s="243" t="s">
        <v>2670</v>
      </c>
      <c r="J26" s="97"/>
    </row>
    <row r="27" spans="1:10" s="22" customFormat="1" ht="15" customHeight="1">
      <c r="A27" s="239" t="s">
        <v>487</v>
      </c>
      <c r="B27" s="239">
        <v>21</v>
      </c>
      <c r="C27" s="240" t="s">
        <v>423</v>
      </c>
      <c r="D27" s="241" t="s">
        <v>412</v>
      </c>
      <c r="E27" s="241" t="s">
        <v>413</v>
      </c>
      <c r="F27" s="240" t="s">
        <v>366</v>
      </c>
      <c r="G27" s="241" t="s">
        <v>307</v>
      </c>
      <c r="H27" s="242" t="s">
        <v>419</v>
      </c>
      <c r="I27" s="243" t="s">
        <v>2678</v>
      </c>
      <c r="J27" s="97"/>
    </row>
    <row r="28" spans="1:10" ht="15" customHeight="1">
      <c r="A28" s="231"/>
      <c r="B28" s="231"/>
      <c r="C28" s="218"/>
      <c r="D28" s="219"/>
      <c r="E28" s="219"/>
      <c r="F28" s="218"/>
      <c r="G28" s="219"/>
      <c r="H28" s="232"/>
      <c r="I28" s="231"/>
      <c r="J28" s="95"/>
    </row>
    <row r="29" spans="1:10" ht="15" customHeight="1">
      <c r="A29" s="231"/>
      <c r="B29" s="231"/>
      <c r="C29" s="218"/>
      <c r="D29" s="219"/>
      <c r="E29" s="219"/>
      <c r="F29" s="218"/>
      <c r="G29" s="219"/>
      <c r="H29" s="232"/>
      <c r="I29" s="233" t="s">
        <v>2989</v>
      </c>
      <c r="J29" s="95"/>
    </row>
    <row r="30" spans="1:10" s="3" customFormat="1" ht="15" customHeight="1">
      <c r="A30" s="234" t="s">
        <v>485</v>
      </c>
      <c r="B30" s="234" t="s">
        <v>2981</v>
      </c>
      <c r="C30" s="235" t="s">
        <v>358</v>
      </c>
      <c r="D30" s="236" t="s">
        <v>414</v>
      </c>
      <c r="E30" s="236" t="s">
        <v>469</v>
      </c>
      <c r="F30" s="235" t="s">
        <v>366</v>
      </c>
      <c r="G30" s="236" t="s">
        <v>470</v>
      </c>
      <c r="H30" s="237" t="s">
        <v>431</v>
      </c>
      <c r="I30" s="238" t="s">
        <v>2634</v>
      </c>
      <c r="J30" s="96"/>
    </row>
    <row r="31" spans="1:10" s="22" customFormat="1" ht="15" customHeight="1">
      <c r="A31" s="239" t="s">
        <v>486</v>
      </c>
      <c r="B31" s="239" t="s">
        <v>2983</v>
      </c>
      <c r="C31" s="240" t="s">
        <v>358</v>
      </c>
      <c r="D31" s="241" t="s">
        <v>460</v>
      </c>
      <c r="E31" s="241" t="s">
        <v>461</v>
      </c>
      <c r="F31" s="240" t="s">
        <v>365</v>
      </c>
      <c r="G31" s="241" t="s">
        <v>462</v>
      </c>
      <c r="H31" s="242" t="s">
        <v>457</v>
      </c>
      <c r="I31" s="243" t="s">
        <v>2990</v>
      </c>
      <c r="J31" s="97"/>
    </row>
    <row r="32" spans="1:10" s="22" customFormat="1" ht="15" customHeight="1">
      <c r="A32" s="239" t="s">
        <v>487</v>
      </c>
      <c r="B32" s="239" t="s">
        <v>2984</v>
      </c>
      <c r="C32" s="240" t="s">
        <v>358</v>
      </c>
      <c r="D32" s="241" t="s">
        <v>455</v>
      </c>
      <c r="E32" s="241" t="s">
        <v>456</v>
      </c>
      <c r="F32" s="240" t="s">
        <v>366</v>
      </c>
      <c r="G32" s="241" t="s">
        <v>258</v>
      </c>
      <c r="H32" s="242" t="s">
        <v>457</v>
      </c>
      <c r="I32" s="243" t="s">
        <v>2991</v>
      </c>
      <c r="J32" s="97"/>
    </row>
    <row r="33" spans="1:10" ht="15" customHeight="1">
      <c r="A33" s="244"/>
      <c r="B33" s="231"/>
      <c r="C33" s="252"/>
      <c r="D33" s="244"/>
      <c r="E33" s="244"/>
      <c r="F33" s="244"/>
      <c r="G33" s="244"/>
      <c r="H33" s="232"/>
      <c r="I33" s="231"/>
      <c r="J33" s="95"/>
    </row>
    <row r="34" spans="1:10" ht="15" customHeight="1">
      <c r="A34" s="231"/>
      <c r="B34" s="231"/>
      <c r="C34" s="218"/>
      <c r="D34" s="219"/>
      <c r="E34" s="219"/>
      <c r="F34" s="218"/>
      <c r="G34" s="219"/>
      <c r="H34" s="232"/>
      <c r="I34" s="233" t="s">
        <v>2992</v>
      </c>
      <c r="J34" s="95"/>
    </row>
    <row r="35" spans="1:10" s="3" customFormat="1" ht="15" customHeight="1">
      <c r="A35" s="234" t="s">
        <v>485</v>
      </c>
      <c r="B35" s="234" t="s">
        <v>2993</v>
      </c>
      <c r="C35" s="235" t="s">
        <v>355</v>
      </c>
      <c r="D35" s="236" t="s">
        <v>3480</v>
      </c>
      <c r="E35" s="236" t="s">
        <v>3481</v>
      </c>
      <c r="F35" s="235" t="s">
        <v>366</v>
      </c>
      <c r="G35" s="236" t="s">
        <v>370</v>
      </c>
      <c r="H35" s="237" t="s">
        <v>371</v>
      </c>
      <c r="I35" s="238" t="s">
        <v>2662</v>
      </c>
      <c r="J35" s="96"/>
    </row>
    <row r="36" spans="1:10" ht="15" customHeight="1">
      <c r="A36" s="239" t="s">
        <v>486</v>
      </c>
      <c r="B36" s="239" t="s">
        <v>2994</v>
      </c>
      <c r="C36" s="240" t="s">
        <v>355</v>
      </c>
      <c r="D36" s="241" t="s">
        <v>3494</v>
      </c>
      <c r="E36" s="241" t="s">
        <v>3495</v>
      </c>
      <c r="F36" s="240" t="s">
        <v>365</v>
      </c>
      <c r="G36" s="241" t="s">
        <v>3496</v>
      </c>
      <c r="H36" s="242" t="s">
        <v>3497</v>
      </c>
      <c r="I36" s="243" t="s">
        <v>2995</v>
      </c>
      <c r="J36" s="95"/>
    </row>
    <row r="37" spans="1:10" ht="15" customHeight="1">
      <c r="A37" s="239" t="s">
        <v>487</v>
      </c>
      <c r="B37" s="239" t="s">
        <v>2996</v>
      </c>
      <c r="C37" s="240" t="s">
        <v>355</v>
      </c>
      <c r="D37" s="241" t="s">
        <v>238</v>
      </c>
      <c r="E37" s="241" t="s">
        <v>260</v>
      </c>
      <c r="F37" s="240" t="s">
        <v>404</v>
      </c>
      <c r="G37" s="241" t="s">
        <v>518</v>
      </c>
      <c r="H37" s="242" t="s">
        <v>371</v>
      </c>
      <c r="I37" s="243" t="s">
        <v>2997</v>
      </c>
      <c r="J37" s="95"/>
    </row>
    <row r="38" spans="1:10" ht="15" customHeight="1">
      <c r="A38" s="231"/>
      <c r="B38" s="231"/>
      <c r="C38" s="218"/>
      <c r="D38" s="219"/>
      <c r="E38" s="219"/>
      <c r="F38" s="218"/>
      <c r="G38" s="219"/>
      <c r="H38" s="232"/>
      <c r="I38" s="231"/>
      <c r="J38" s="95"/>
    </row>
    <row r="39" spans="1:10" ht="15" customHeight="1">
      <c r="A39" s="231"/>
      <c r="B39" s="231"/>
      <c r="C39" s="218"/>
      <c r="D39" s="219"/>
      <c r="E39" s="219"/>
      <c r="F39" s="218"/>
      <c r="G39" s="219"/>
      <c r="H39" s="232"/>
      <c r="I39" s="233" t="s">
        <v>2998</v>
      </c>
      <c r="J39" s="95"/>
    </row>
    <row r="40" spans="1:10" s="3" customFormat="1" ht="15" customHeight="1">
      <c r="A40" s="234" t="s">
        <v>485</v>
      </c>
      <c r="B40" s="234" t="s">
        <v>2999</v>
      </c>
      <c r="C40" s="235" t="s">
        <v>357</v>
      </c>
      <c r="D40" s="236" t="s">
        <v>382</v>
      </c>
      <c r="E40" s="236" t="s">
        <v>383</v>
      </c>
      <c r="F40" s="235" t="s">
        <v>366</v>
      </c>
      <c r="G40" s="236" t="s">
        <v>251</v>
      </c>
      <c r="H40" s="237" t="s">
        <v>384</v>
      </c>
      <c r="I40" s="238" t="s">
        <v>2735</v>
      </c>
      <c r="J40" s="96"/>
    </row>
    <row r="41" spans="1:10" ht="15" customHeight="1">
      <c r="A41" s="239" t="s">
        <v>486</v>
      </c>
      <c r="B41" s="239" t="s">
        <v>3000</v>
      </c>
      <c r="C41" s="240" t="s">
        <v>357</v>
      </c>
      <c r="D41" s="241" t="s">
        <v>3541</v>
      </c>
      <c r="E41" s="241" t="s">
        <v>3542</v>
      </c>
      <c r="F41" s="240" t="s">
        <v>366</v>
      </c>
      <c r="G41" s="241" t="s">
        <v>367</v>
      </c>
      <c r="H41" s="242" t="s">
        <v>384</v>
      </c>
      <c r="I41" s="243" t="s">
        <v>3001</v>
      </c>
      <c r="J41" s="95"/>
    </row>
    <row r="42" spans="1:10" ht="15" customHeight="1">
      <c r="A42" s="239" t="s">
        <v>487</v>
      </c>
      <c r="B42" s="239" t="s">
        <v>3002</v>
      </c>
      <c r="C42" s="240" t="s">
        <v>357</v>
      </c>
      <c r="D42" s="241" t="s">
        <v>126</v>
      </c>
      <c r="E42" s="241" t="s">
        <v>127</v>
      </c>
      <c r="F42" s="240" t="s">
        <v>366</v>
      </c>
      <c r="G42" s="241" t="s">
        <v>367</v>
      </c>
      <c r="H42" s="242" t="s">
        <v>384</v>
      </c>
      <c r="I42" s="243" t="s">
        <v>3003</v>
      </c>
      <c r="J42" s="95"/>
    </row>
    <row r="43" spans="1:10" s="22" customFormat="1" ht="15" customHeight="1">
      <c r="A43" s="231"/>
      <c r="B43" s="231"/>
      <c r="C43" s="232"/>
      <c r="D43" s="219"/>
      <c r="E43" s="219"/>
      <c r="F43" s="218"/>
      <c r="G43" s="219"/>
      <c r="H43" s="232"/>
      <c r="I43" s="231"/>
      <c r="J43" s="97"/>
    </row>
    <row r="44" spans="1:10" s="22" customFormat="1" ht="15" customHeight="1">
      <c r="A44" s="231"/>
      <c r="B44" s="231"/>
      <c r="C44" s="218"/>
      <c r="D44" s="219"/>
      <c r="E44" s="219"/>
      <c r="F44" s="218"/>
      <c r="G44" s="219"/>
      <c r="H44" s="232"/>
      <c r="I44" s="233" t="s">
        <v>3004</v>
      </c>
      <c r="J44" s="97"/>
    </row>
    <row r="45" spans="1:10" s="3" customFormat="1" ht="15" customHeight="1">
      <c r="A45" s="234" t="s">
        <v>485</v>
      </c>
      <c r="B45" s="234" t="s">
        <v>3005</v>
      </c>
      <c r="C45" s="235" t="s">
        <v>354</v>
      </c>
      <c r="D45" s="236" t="s">
        <v>412</v>
      </c>
      <c r="E45" s="236" t="s">
        <v>413</v>
      </c>
      <c r="F45" s="235" t="s">
        <v>366</v>
      </c>
      <c r="G45" s="236" t="s">
        <v>307</v>
      </c>
      <c r="H45" s="237" t="s">
        <v>419</v>
      </c>
      <c r="I45" s="238" t="s">
        <v>2678</v>
      </c>
      <c r="J45" s="96"/>
    </row>
    <row r="46" spans="1:10" ht="15" customHeight="1">
      <c r="A46" s="239" t="s">
        <v>486</v>
      </c>
      <c r="B46" s="234" t="s">
        <v>3006</v>
      </c>
      <c r="C46" s="240" t="s">
        <v>354</v>
      </c>
      <c r="D46" s="241" t="s">
        <v>387</v>
      </c>
      <c r="E46" s="241" t="s">
        <v>388</v>
      </c>
      <c r="F46" s="240" t="s">
        <v>366</v>
      </c>
      <c r="G46" s="241" t="s">
        <v>390</v>
      </c>
      <c r="H46" s="242" t="s">
        <v>418</v>
      </c>
      <c r="I46" s="243" t="s">
        <v>3007</v>
      </c>
      <c r="J46" s="95"/>
    </row>
    <row r="47" spans="1:10" ht="15" customHeight="1">
      <c r="A47" s="239" t="s">
        <v>487</v>
      </c>
      <c r="B47" s="239" t="s">
        <v>3008</v>
      </c>
      <c r="C47" s="240" t="s">
        <v>354</v>
      </c>
      <c r="D47" s="241" t="s">
        <v>389</v>
      </c>
      <c r="E47" s="241" t="s">
        <v>278</v>
      </c>
      <c r="F47" s="240" t="s">
        <v>366</v>
      </c>
      <c r="G47" s="241" t="s">
        <v>390</v>
      </c>
      <c r="H47" s="242" t="s">
        <v>419</v>
      </c>
      <c r="I47" s="243" t="s">
        <v>3009</v>
      </c>
      <c r="J47" s="95"/>
    </row>
    <row r="48" spans="1:10" s="22" customFormat="1" ht="15" customHeight="1">
      <c r="A48" s="231"/>
      <c r="B48" s="231"/>
      <c r="C48" s="252"/>
      <c r="D48" s="253"/>
      <c r="E48" s="253"/>
      <c r="F48" s="218"/>
      <c r="G48" s="219"/>
      <c r="H48" s="232"/>
      <c r="I48" s="231"/>
      <c r="J48" s="97"/>
    </row>
    <row r="49" spans="1:10" s="22" customFormat="1" ht="15" customHeight="1">
      <c r="A49" s="231"/>
      <c r="B49" s="231"/>
      <c r="C49" s="218"/>
      <c r="D49" s="219"/>
      <c r="E49" s="219"/>
      <c r="F49" s="218"/>
      <c r="G49" s="219"/>
      <c r="H49" s="232"/>
      <c r="I49" s="233" t="s">
        <v>3010</v>
      </c>
      <c r="J49" s="97"/>
    </row>
    <row r="50" spans="1:10" s="3" customFormat="1" ht="15" customHeight="1">
      <c r="A50" s="234" t="s">
        <v>485</v>
      </c>
      <c r="B50" s="234" t="s">
        <v>2988</v>
      </c>
      <c r="C50" s="235" t="s">
        <v>356</v>
      </c>
      <c r="D50" s="236" t="s">
        <v>379</v>
      </c>
      <c r="E50" s="236" t="s">
        <v>380</v>
      </c>
      <c r="F50" s="235" t="s">
        <v>366</v>
      </c>
      <c r="G50" s="236" t="s">
        <v>377</v>
      </c>
      <c r="H50" s="237" t="s">
        <v>378</v>
      </c>
      <c r="I50" s="238" t="s">
        <v>2658</v>
      </c>
      <c r="J50" s="96"/>
    </row>
    <row r="51" spans="1:10" ht="15" customHeight="1">
      <c r="A51" s="239" t="s">
        <v>486</v>
      </c>
      <c r="B51" s="239" t="s">
        <v>3011</v>
      </c>
      <c r="C51" s="240" t="s">
        <v>356</v>
      </c>
      <c r="D51" s="241" t="s">
        <v>114</v>
      </c>
      <c r="E51" s="241" t="s">
        <v>115</v>
      </c>
      <c r="F51" s="240" t="s">
        <v>3535</v>
      </c>
      <c r="G51" s="241" t="s">
        <v>116</v>
      </c>
      <c r="H51" s="242" t="s">
        <v>378</v>
      </c>
      <c r="I51" s="243" t="s">
        <v>3012</v>
      </c>
      <c r="J51" s="95"/>
    </row>
    <row r="52" spans="1:10" ht="15" customHeight="1">
      <c r="A52" s="239" t="s">
        <v>487</v>
      </c>
      <c r="B52" s="239" t="s">
        <v>3013</v>
      </c>
      <c r="C52" s="240" t="s">
        <v>356</v>
      </c>
      <c r="D52" s="241" t="s">
        <v>98</v>
      </c>
      <c r="E52" s="241" t="s">
        <v>99</v>
      </c>
      <c r="F52" s="240" t="s">
        <v>366</v>
      </c>
      <c r="G52" s="241" t="s">
        <v>268</v>
      </c>
      <c r="H52" s="242" t="s">
        <v>378</v>
      </c>
      <c r="I52" s="243" t="s">
        <v>3014</v>
      </c>
      <c r="J52" s="95"/>
    </row>
    <row r="53" spans="1:10" ht="15" customHeight="1">
      <c r="A53" s="231"/>
      <c r="B53" s="231"/>
      <c r="C53" s="218"/>
      <c r="D53" s="219"/>
      <c r="E53" s="219"/>
      <c r="F53" s="218"/>
      <c r="G53" s="219"/>
      <c r="H53" s="232"/>
      <c r="I53" s="231"/>
      <c r="J53" s="95"/>
    </row>
    <row r="54" spans="1:10" ht="15" customHeight="1">
      <c r="A54" s="231"/>
      <c r="B54" s="231"/>
      <c r="C54" s="218"/>
      <c r="D54" s="219"/>
      <c r="E54" s="219"/>
      <c r="F54" s="218"/>
      <c r="G54" s="219"/>
      <c r="H54" s="232"/>
      <c r="I54" s="233" t="s">
        <v>3010</v>
      </c>
      <c r="J54" s="95"/>
    </row>
    <row r="55" spans="1:10" s="4" customFormat="1" ht="15" customHeight="1">
      <c r="A55" s="234" t="s">
        <v>485</v>
      </c>
      <c r="B55" s="234" t="s">
        <v>3015</v>
      </c>
      <c r="C55" s="235" t="s">
        <v>364</v>
      </c>
      <c r="D55" s="236" t="s">
        <v>267</v>
      </c>
      <c r="E55" s="236" t="s">
        <v>424</v>
      </c>
      <c r="F55" s="235" t="s">
        <v>366</v>
      </c>
      <c r="G55" s="236" t="s">
        <v>268</v>
      </c>
      <c r="H55" s="237" t="s">
        <v>416</v>
      </c>
      <c r="I55" s="238" t="s">
        <v>2724</v>
      </c>
      <c r="J55" s="98"/>
    </row>
    <row r="56" spans="1:10" ht="15" customHeight="1">
      <c r="A56" s="239" t="s">
        <v>486</v>
      </c>
      <c r="B56" s="239" t="s">
        <v>3016</v>
      </c>
      <c r="C56" s="240" t="s">
        <v>364</v>
      </c>
      <c r="D56" s="241" t="s">
        <v>9</v>
      </c>
      <c r="E56" s="241" t="s">
        <v>10</v>
      </c>
      <c r="F56" s="240" t="s">
        <v>365</v>
      </c>
      <c r="G56" s="241" t="s">
        <v>11</v>
      </c>
      <c r="H56" s="242" t="s">
        <v>12</v>
      </c>
      <c r="I56" s="243" t="s">
        <v>3017</v>
      </c>
      <c r="J56" s="95"/>
    </row>
    <row r="57" spans="1:10" ht="15" customHeight="1">
      <c r="A57" s="239" t="s">
        <v>487</v>
      </c>
      <c r="B57" s="239" t="s">
        <v>3018</v>
      </c>
      <c r="C57" s="240" t="s">
        <v>364</v>
      </c>
      <c r="D57" s="241" t="s">
        <v>310</v>
      </c>
      <c r="E57" s="241" t="s">
        <v>417</v>
      </c>
      <c r="F57" s="240" t="s">
        <v>366</v>
      </c>
      <c r="G57" s="241" t="s">
        <v>367</v>
      </c>
      <c r="H57" s="242" t="s">
        <v>3502</v>
      </c>
      <c r="I57" s="243" t="s">
        <v>1347</v>
      </c>
      <c r="J57" s="95"/>
    </row>
    <row r="58" spans="1:10" ht="15" customHeight="1">
      <c r="A58" s="231"/>
      <c r="B58" s="231"/>
      <c r="C58" s="218"/>
      <c r="D58" s="219"/>
      <c r="E58" s="219"/>
      <c r="F58" s="218"/>
      <c r="G58" s="219"/>
      <c r="H58" s="232"/>
      <c r="I58" s="231"/>
      <c r="J58" s="95"/>
    </row>
    <row r="59" spans="1:10" ht="15" customHeight="1">
      <c r="A59" s="231"/>
      <c r="B59" s="231"/>
      <c r="C59" s="218"/>
      <c r="D59" s="219"/>
      <c r="E59" s="219"/>
      <c r="F59" s="218"/>
      <c r="G59" s="219"/>
      <c r="H59" s="232"/>
      <c r="I59" s="233" t="s">
        <v>3019</v>
      </c>
      <c r="J59" s="95"/>
    </row>
    <row r="60" spans="1:10" s="4" customFormat="1" ht="15" customHeight="1">
      <c r="A60" s="234" t="s">
        <v>485</v>
      </c>
      <c r="B60" s="234" t="s">
        <v>3020</v>
      </c>
      <c r="C60" s="235" t="s">
        <v>309</v>
      </c>
      <c r="D60" s="236" t="s">
        <v>45</v>
      </c>
      <c r="E60" s="236" t="s">
        <v>46</v>
      </c>
      <c r="F60" s="235" t="s">
        <v>366</v>
      </c>
      <c r="G60" s="236" t="s">
        <v>259</v>
      </c>
      <c r="H60" s="237" t="s">
        <v>393</v>
      </c>
      <c r="I60" s="238" t="s">
        <v>2764</v>
      </c>
      <c r="J60" s="98"/>
    </row>
    <row r="61" spans="1:10" ht="15" customHeight="1">
      <c r="A61" s="239" t="s">
        <v>486</v>
      </c>
      <c r="B61" s="234" t="s">
        <v>3021</v>
      </c>
      <c r="C61" s="240" t="s">
        <v>309</v>
      </c>
      <c r="D61" s="241" t="s">
        <v>73</v>
      </c>
      <c r="E61" s="241" t="s">
        <v>74</v>
      </c>
      <c r="F61" s="240" t="s">
        <v>366</v>
      </c>
      <c r="G61" s="241" t="s">
        <v>268</v>
      </c>
      <c r="H61" s="242" t="s">
        <v>2</v>
      </c>
      <c r="I61" s="243" t="s">
        <v>3022</v>
      </c>
      <c r="J61" s="95"/>
    </row>
    <row r="62" spans="1:10" ht="15" customHeight="1">
      <c r="A62" s="239" t="s">
        <v>487</v>
      </c>
      <c r="B62" s="239" t="s">
        <v>3023</v>
      </c>
      <c r="C62" s="240" t="s">
        <v>309</v>
      </c>
      <c r="D62" s="241" t="s">
        <v>0</v>
      </c>
      <c r="E62" s="241" t="s">
        <v>1</v>
      </c>
      <c r="F62" s="240" t="s">
        <v>366</v>
      </c>
      <c r="G62" s="241" t="s">
        <v>273</v>
      </c>
      <c r="H62" s="242" t="s">
        <v>2</v>
      </c>
      <c r="I62" s="243" t="s">
        <v>3024</v>
      </c>
      <c r="J62" s="95"/>
    </row>
    <row r="63" spans="1:10" ht="12.75">
      <c r="A63" s="231"/>
      <c r="B63" s="231"/>
      <c r="C63" s="232"/>
      <c r="D63" s="219"/>
      <c r="E63" s="219"/>
      <c r="F63" s="218"/>
      <c r="G63" s="219"/>
      <c r="H63" s="232"/>
      <c r="I63" s="231"/>
      <c r="J63" s="95"/>
    </row>
    <row r="64" spans="1:10" ht="12.75">
      <c r="A64" s="231"/>
      <c r="B64" s="231"/>
      <c r="C64" s="218"/>
      <c r="D64" s="219"/>
      <c r="E64" s="219"/>
      <c r="F64" s="218"/>
      <c r="G64" s="219"/>
      <c r="H64" s="232"/>
      <c r="I64" s="233" t="s">
        <v>3025</v>
      </c>
      <c r="J64" s="95"/>
    </row>
    <row r="65" spans="1:10" ht="12.75">
      <c r="A65" s="234" t="s">
        <v>485</v>
      </c>
      <c r="B65" s="234" t="s">
        <v>3026</v>
      </c>
      <c r="C65" s="235" t="s">
        <v>311</v>
      </c>
      <c r="D65" s="236" t="s">
        <v>425</v>
      </c>
      <c r="E65" s="236" t="s">
        <v>297</v>
      </c>
      <c r="F65" s="235" t="s">
        <v>366</v>
      </c>
      <c r="G65" s="236" t="s">
        <v>392</v>
      </c>
      <c r="H65" s="237" t="s">
        <v>313</v>
      </c>
      <c r="I65" s="238" t="s">
        <v>2876</v>
      </c>
      <c r="J65" s="95"/>
    </row>
    <row r="66" spans="1:10" ht="12.75">
      <c r="A66" s="239" t="s">
        <v>486</v>
      </c>
      <c r="B66" s="239" t="s">
        <v>3027</v>
      </c>
      <c r="C66" s="240" t="s">
        <v>311</v>
      </c>
      <c r="D66" s="241" t="s">
        <v>408</v>
      </c>
      <c r="E66" s="241" t="s">
        <v>409</v>
      </c>
      <c r="F66" s="240" t="s">
        <v>366</v>
      </c>
      <c r="G66" s="241" t="s">
        <v>296</v>
      </c>
      <c r="H66" s="242" t="s">
        <v>313</v>
      </c>
      <c r="I66" s="243" t="s">
        <v>3028</v>
      </c>
      <c r="J66" s="95"/>
    </row>
    <row r="67" spans="1:10" ht="12.75">
      <c r="A67" s="239" t="s">
        <v>487</v>
      </c>
      <c r="B67" s="239" t="s">
        <v>3029</v>
      </c>
      <c r="C67" s="240" t="s">
        <v>311</v>
      </c>
      <c r="D67" s="241" t="s">
        <v>211</v>
      </c>
      <c r="E67" s="241" t="s">
        <v>212</v>
      </c>
      <c r="F67" s="240" t="s">
        <v>366</v>
      </c>
      <c r="G67" s="241" t="s">
        <v>392</v>
      </c>
      <c r="H67" s="242" t="s">
        <v>313</v>
      </c>
      <c r="I67" s="243" t="s">
        <v>3030</v>
      </c>
      <c r="J67" s="95"/>
    </row>
    <row r="68" spans="1:10" ht="12.75">
      <c r="A68" s="231"/>
      <c r="B68" s="231"/>
      <c r="C68" s="218"/>
      <c r="D68" s="219"/>
      <c r="E68" s="219"/>
      <c r="F68" s="218"/>
      <c r="G68" s="219"/>
      <c r="H68" s="232"/>
      <c r="I68" s="231"/>
      <c r="J68" s="95"/>
    </row>
    <row r="69" spans="1:10" ht="12.75">
      <c r="A69" s="231"/>
      <c r="B69" s="231"/>
      <c r="C69" s="218"/>
      <c r="D69" s="219"/>
      <c r="E69" s="219"/>
      <c r="F69" s="218"/>
      <c r="G69" s="219"/>
      <c r="H69" s="232"/>
      <c r="I69" s="231"/>
      <c r="J69" s="95"/>
    </row>
    <row r="70" spans="1:9" ht="12.75">
      <c r="A70" s="134"/>
      <c r="B70" s="231"/>
      <c r="C70" s="108"/>
      <c r="D70" s="106"/>
      <c r="E70" s="106"/>
      <c r="F70" s="108"/>
      <c r="G70" s="106"/>
      <c r="H70" s="109"/>
      <c r="I70" s="134"/>
    </row>
    <row r="71" spans="1:9" ht="12.75">
      <c r="A71" s="134"/>
      <c r="B71" s="231"/>
      <c r="C71" s="108"/>
      <c r="D71" s="106"/>
      <c r="E71" s="106"/>
      <c r="F71" s="108"/>
      <c r="G71" s="106"/>
      <c r="H71" s="109"/>
      <c r="I71" s="134"/>
    </row>
    <row r="72" spans="1:9" ht="12.75">
      <c r="A72" s="134"/>
      <c r="B72" s="231"/>
      <c r="C72" s="108"/>
      <c r="D72" s="106"/>
      <c r="E72" s="106"/>
      <c r="F72" s="108"/>
      <c r="G72" s="106"/>
      <c r="H72" s="109"/>
      <c r="I72" s="134"/>
    </row>
    <row r="73" spans="1:9" ht="12.75">
      <c r="A73" s="134"/>
      <c r="B73" s="231"/>
      <c r="C73" s="108"/>
      <c r="D73" s="106"/>
      <c r="E73" s="106"/>
      <c r="F73" s="108"/>
      <c r="G73" s="106"/>
      <c r="H73" s="109"/>
      <c r="I73" s="134"/>
    </row>
    <row r="74" spans="1:9" ht="12.75">
      <c r="A74" s="134"/>
      <c r="B74" s="231"/>
      <c r="C74" s="108"/>
      <c r="D74" s="106"/>
      <c r="E74" s="106"/>
      <c r="F74" s="108"/>
      <c r="G74" s="106"/>
      <c r="H74" s="109"/>
      <c r="I74" s="134"/>
    </row>
    <row r="75" spans="1:9" ht="12.75">
      <c r="A75" s="134"/>
      <c r="B75" s="231"/>
      <c r="C75" s="108"/>
      <c r="D75" s="106"/>
      <c r="E75" s="106"/>
      <c r="F75" s="108"/>
      <c r="G75" s="106"/>
      <c r="H75" s="109"/>
      <c r="I75" s="134"/>
    </row>
    <row r="76" spans="1:9" ht="12.75">
      <c r="A76" s="134"/>
      <c r="B76" s="231"/>
      <c r="C76" s="108"/>
      <c r="D76" s="106"/>
      <c r="E76" s="106"/>
      <c r="F76" s="108"/>
      <c r="G76" s="106"/>
      <c r="H76" s="109"/>
      <c r="I76" s="134"/>
    </row>
    <row r="77" spans="1:9" ht="12.75">
      <c r="A77" s="134"/>
      <c r="B77" s="231"/>
      <c r="C77" s="108"/>
      <c r="D77" s="106"/>
      <c r="E77" s="106"/>
      <c r="F77" s="108"/>
      <c r="G77" s="106"/>
      <c r="H77" s="109"/>
      <c r="I77" s="134"/>
    </row>
    <row r="78" spans="1:9" ht="12.75">
      <c r="A78" s="134"/>
      <c r="B78" s="231"/>
      <c r="C78" s="108"/>
      <c r="D78" s="106"/>
      <c r="E78" s="106"/>
      <c r="F78" s="108"/>
      <c r="G78" s="106"/>
      <c r="H78" s="109"/>
      <c r="I78" s="134"/>
    </row>
    <row r="79" spans="1:9" ht="12.75">
      <c r="A79" s="134"/>
      <c r="B79" s="231"/>
      <c r="C79" s="108"/>
      <c r="D79" s="106"/>
      <c r="E79" s="106"/>
      <c r="F79" s="108"/>
      <c r="G79" s="106"/>
      <c r="H79" s="109"/>
      <c r="I79" s="134"/>
    </row>
    <row r="80" spans="1:9" ht="12.75">
      <c r="A80" s="134"/>
      <c r="B80" s="231"/>
      <c r="C80" s="108"/>
      <c r="D80" s="106"/>
      <c r="E80" s="106"/>
      <c r="F80" s="108"/>
      <c r="G80" s="106"/>
      <c r="H80" s="109"/>
      <c r="I80" s="134"/>
    </row>
    <row r="81" spans="1:9" ht="12.75">
      <c r="A81" s="134"/>
      <c r="B81" s="231"/>
      <c r="C81" s="108"/>
      <c r="D81" s="106"/>
      <c r="E81" s="106"/>
      <c r="F81" s="108"/>
      <c r="G81" s="106"/>
      <c r="H81" s="109"/>
      <c r="I81" s="134"/>
    </row>
    <row r="82" spans="1:9" ht="12.75">
      <c r="A82" s="134"/>
      <c r="B82" s="231"/>
      <c r="C82" s="108"/>
      <c r="D82" s="106"/>
      <c r="E82" s="106"/>
      <c r="F82" s="108"/>
      <c r="G82" s="106"/>
      <c r="H82" s="109"/>
      <c r="I82" s="134"/>
    </row>
    <row r="83" spans="1:9" ht="12.75">
      <c r="A83" s="134"/>
      <c r="B83" s="231"/>
      <c r="C83" s="108"/>
      <c r="D83" s="106"/>
      <c r="E83" s="106"/>
      <c r="F83" s="108"/>
      <c r="G83" s="106"/>
      <c r="H83" s="109"/>
      <c r="I83" s="134"/>
    </row>
    <row r="84" spans="1:9" ht="12.75">
      <c r="A84" s="134"/>
      <c r="B84" s="231"/>
      <c r="C84" s="108"/>
      <c r="D84" s="106"/>
      <c r="E84" s="106"/>
      <c r="F84" s="108"/>
      <c r="G84" s="106"/>
      <c r="H84" s="109"/>
      <c r="I84" s="134"/>
    </row>
    <row r="85" spans="1:9" ht="12.75">
      <c r="A85" s="134"/>
      <c r="B85" s="231"/>
      <c r="C85" s="108"/>
      <c r="D85" s="106"/>
      <c r="E85" s="106"/>
      <c r="F85" s="108"/>
      <c r="G85" s="106"/>
      <c r="H85" s="109"/>
      <c r="I85" s="134"/>
    </row>
    <row r="86" spans="1:9" ht="12.75">
      <c r="A86" s="134"/>
      <c r="B86" s="231"/>
      <c r="C86" s="108"/>
      <c r="D86" s="106"/>
      <c r="E86" s="106"/>
      <c r="F86" s="108"/>
      <c r="G86" s="106"/>
      <c r="H86" s="109"/>
      <c r="I86" s="134"/>
    </row>
    <row r="87" spans="1:9" ht="12.75">
      <c r="A87" s="134"/>
      <c r="B87" s="231"/>
      <c r="C87" s="108"/>
      <c r="D87" s="106"/>
      <c r="E87" s="106"/>
      <c r="F87" s="108"/>
      <c r="G87" s="106"/>
      <c r="H87" s="109"/>
      <c r="I87" s="134"/>
    </row>
    <row r="88" spans="1:9" ht="12.75">
      <c r="A88" s="134"/>
      <c r="B88" s="231"/>
      <c r="C88" s="108"/>
      <c r="D88" s="106"/>
      <c r="E88" s="106"/>
      <c r="F88" s="108"/>
      <c r="G88" s="106"/>
      <c r="H88" s="109"/>
      <c r="I88" s="134"/>
    </row>
    <row r="89" spans="1:9" ht="12.75">
      <c r="A89" s="134"/>
      <c r="B89" s="231"/>
      <c r="C89" s="108"/>
      <c r="D89" s="106"/>
      <c r="E89" s="106"/>
      <c r="F89" s="108"/>
      <c r="G89" s="106"/>
      <c r="H89" s="109"/>
      <c r="I89" s="134"/>
    </row>
    <row r="90" spans="1:9" ht="12.75">
      <c r="A90" s="134"/>
      <c r="B90" s="231"/>
      <c r="C90" s="108"/>
      <c r="D90" s="106"/>
      <c r="E90" s="106"/>
      <c r="F90" s="108"/>
      <c r="G90" s="106"/>
      <c r="H90" s="109"/>
      <c r="I90" s="134"/>
    </row>
    <row r="91" spans="1:9" ht="12.75">
      <c r="A91" s="134"/>
      <c r="B91" s="231"/>
      <c r="C91" s="108"/>
      <c r="D91" s="106"/>
      <c r="E91" s="106"/>
      <c r="F91" s="108"/>
      <c r="G91" s="106"/>
      <c r="H91" s="109"/>
      <c r="I91" s="134"/>
    </row>
    <row r="92" spans="1:9" ht="12.75">
      <c r="A92" s="134"/>
      <c r="B92" s="231"/>
      <c r="C92" s="108"/>
      <c r="D92" s="106"/>
      <c r="E92" s="106"/>
      <c r="F92" s="108"/>
      <c r="G92" s="106"/>
      <c r="H92" s="109"/>
      <c r="I92" s="134"/>
    </row>
    <row r="93" spans="1:9" ht="12.75">
      <c r="A93" s="134"/>
      <c r="B93" s="231"/>
      <c r="C93" s="108"/>
      <c r="D93" s="106"/>
      <c r="E93" s="106"/>
      <c r="F93" s="108"/>
      <c r="G93" s="106"/>
      <c r="H93" s="109"/>
      <c r="I93" s="134"/>
    </row>
    <row r="94" spans="1:9" ht="12.75">
      <c r="A94" s="134"/>
      <c r="B94" s="231"/>
      <c r="C94" s="108"/>
      <c r="D94" s="106"/>
      <c r="E94" s="106"/>
      <c r="F94" s="108"/>
      <c r="G94" s="106"/>
      <c r="H94" s="109"/>
      <c r="I94" s="134"/>
    </row>
    <row r="95" spans="1:9" ht="12.75">
      <c r="A95" s="134"/>
      <c r="B95" s="231"/>
      <c r="C95" s="108"/>
      <c r="D95" s="106"/>
      <c r="E95" s="106"/>
      <c r="F95" s="108"/>
      <c r="G95" s="106"/>
      <c r="H95" s="109"/>
      <c r="I95" s="134"/>
    </row>
    <row r="96" spans="1:9" ht="12.75">
      <c r="A96" s="134"/>
      <c r="B96" s="231"/>
      <c r="C96" s="108"/>
      <c r="D96" s="106"/>
      <c r="E96" s="106"/>
      <c r="F96" s="108"/>
      <c r="G96" s="106"/>
      <c r="H96" s="109"/>
      <c r="I96" s="134"/>
    </row>
    <row r="97" spans="1:9" ht="12.75">
      <c r="A97" s="134"/>
      <c r="B97" s="231"/>
      <c r="C97" s="108"/>
      <c r="D97" s="106"/>
      <c r="E97" s="106"/>
      <c r="F97" s="108"/>
      <c r="G97" s="106"/>
      <c r="H97" s="109"/>
      <c r="I97" s="134"/>
    </row>
    <row r="98" spans="1:9" ht="12.75">
      <c r="A98" s="134"/>
      <c r="B98" s="231"/>
      <c r="C98" s="108"/>
      <c r="D98" s="106"/>
      <c r="E98" s="106"/>
      <c r="F98" s="108"/>
      <c r="G98" s="106"/>
      <c r="H98" s="109"/>
      <c r="I98" s="134"/>
    </row>
    <row r="99" spans="1:9" ht="12.75">
      <c r="A99" s="134"/>
      <c r="B99" s="231"/>
      <c r="C99" s="108"/>
      <c r="D99" s="106"/>
      <c r="E99" s="106"/>
      <c r="F99" s="108"/>
      <c r="G99" s="106"/>
      <c r="H99" s="109"/>
      <c r="I99" s="134"/>
    </row>
    <row r="100" spans="1:9" ht="12.75">
      <c r="A100" s="134"/>
      <c r="B100" s="231"/>
      <c r="C100" s="108"/>
      <c r="D100" s="106"/>
      <c r="E100" s="106"/>
      <c r="F100" s="108"/>
      <c r="G100" s="106"/>
      <c r="H100" s="109"/>
      <c r="I100" s="134"/>
    </row>
    <row r="101" spans="1:9" ht="12.75">
      <c r="A101" s="134"/>
      <c r="B101" s="231"/>
      <c r="C101" s="108"/>
      <c r="D101" s="106"/>
      <c r="E101" s="106"/>
      <c r="F101" s="108"/>
      <c r="G101" s="106"/>
      <c r="H101" s="109"/>
      <c r="I101" s="134"/>
    </row>
    <row r="102" spans="1:9" ht="12.75">
      <c r="A102" s="134"/>
      <c r="B102" s="231"/>
      <c r="C102" s="108"/>
      <c r="D102" s="106"/>
      <c r="E102" s="106"/>
      <c r="F102" s="108"/>
      <c r="G102" s="106"/>
      <c r="H102" s="109"/>
      <c r="I102" s="134"/>
    </row>
    <row r="103" spans="1:9" ht="12.75">
      <c r="A103" s="134"/>
      <c r="B103" s="231"/>
      <c r="C103" s="108"/>
      <c r="D103" s="106"/>
      <c r="E103" s="106"/>
      <c r="F103" s="108"/>
      <c r="G103" s="106"/>
      <c r="H103" s="109"/>
      <c r="I103" s="134"/>
    </row>
    <row r="104" spans="1:9" ht="12.75">
      <c r="A104" s="134"/>
      <c r="B104" s="231"/>
      <c r="C104" s="108"/>
      <c r="D104" s="106"/>
      <c r="E104" s="106"/>
      <c r="F104" s="108"/>
      <c r="G104" s="106"/>
      <c r="H104" s="109"/>
      <c r="I104" s="134"/>
    </row>
    <row r="105" spans="1:9" ht="12.75">
      <c r="A105" s="134"/>
      <c r="B105" s="231"/>
      <c r="C105" s="108"/>
      <c r="D105" s="106"/>
      <c r="E105" s="106"/>
      <c r="F105" s="108"/>
      <c r="G105" s="106"/>
      <c r="H105" s="109"/>
      <c r="I105" s="134"/>
    </row>
    <row r="106" spans="1:9" ht="12.75">
      <c r="A106" s="134"/>
      <c r="B106" s="231"/>
      <c r="C106" s="108"/>
      <c r="D106" s="106"/>
      <c r="E106" s="106"/>
      <c r="F106" s="108"/>
      <c r="G106" s="106"/>
      <c r="H106" s="109"/>
      <c r="I106" s="134"/>
    </row>
    <row r="107" spans="1:9" ht="12.75">
      <c r="A107" s="134"/>
      <c r="B107" s="231"/>
      <c r="C107" s="108"/>
      <c r="D107" s="106"/>
      <c r="E107" s="106"/>
      <c r="F107" s="108"/>
      <c r="G107" s="106"/>
      <c r="H107" s="109"/>
      <c r="I107" s="134"/>
    </row>
    <row r="108" spans="1:9" ht="12.75">
      <c r="A108" s="134"/>
      <c r="B108" s="231"/>
      <c r="C108" s="108"/>
      <c r="D108" s="106"/>
      <c r="E108" s="106"/>
      <c r="F108" s="108"/>
      <c r="G108" s="106"/>
      <c r="H108" s="109"/>
      <c r="I108" s="134"/>
    </row>
    <row r="109" spans="1:9" ht="12.75">
      <c r="A109" s="134"/>
      <c r="B109" s="231"/>
      <c r="C109" s="108"/>
      <c r="D109" s="106"/>
      <c r="E109" s="106"/>
      <c r="F109" s="108"/>
      <c r="G109" s="106"/>
      <c r="H109" s="109"/>
      <c r="I109" s="134"/>
    </row>
    <row r="110" spans="1:9" ht="12.75">
      <c r="A110" s="134"/>
      <c r="B110" s="231"/>
      <c r="C110" s="108"/>
      <c r="D110" s="106"/>
      <c r="E110" s="106"/>
      <c r="F110" s="108"/>
      <c r="G110" s="106"/>
      <c r="H110" s="109"/>
      <c r="I110" s="134"/>
    </row>
    <row r="111" spans="1:9" ht="12.75">
      <c r="A111" s="134"/>
      <c r="B111" s="231"/>
      <c r="C111" s="108"/>
      <c r="D111" s="106"/>
      <c r="E111" s="106"/>
      <c r="F111" s="108"/>
      <c r="G111" s="106"/>
      <c r="H111" s="109"/>
      <c r="I111" s="134"/>
    </row>
    <row r="112" spans="1:9" ht="12.75">
      <c r="A112" s="134"/>
      <c r="B112" s="231"/>
      <c r="C112" s="108"/>
      <c r="D112" s="106"/>
      <c r="E112" s="106"/>
      <c r="F112" s="108"/>
      <c r="G112" s="106"/>
      <c r="H112" s="109"/>
      <c r="I112" s="134"/>
    </row>
    <row r="113" spans="1:9" ht="12.75">
      <c r="A113" s="134"/>
      <c r="B113" s="231"/>
      <c r="C113" s="108"/>
      <c r="D113" s="106"/>
      <c r="E113" s="106"/>
      <c r="F113" s="108"/>
      <c r="G113" s="106"/>
      <c r="H113" s="109"/>
      <c r="I113" s="134"/>
    </row>
    <row r="114" spans="1:9" ht="12.75">
      <c r="A114" s="134"/>
      <c r="B114" s="231"/>
      <c r="C114" s="108"/>
      <c r="D114" s="106"/>
      <c r="E114" s="106"/>
      <c r="F114" s="108"/>
      <c r="G114" s="106"/>
      <c r="H114" s="109"/>
      <c r="I114" s="134"/>
    </row>
    <row r="115" spans="1:9" ht="12.75">
      <c r="A115" s="134"/>
      <c r="B115" s="231"/>
      <c r="C115" s="108"/>
      <c r="D115" s="106"/>
      <c r="E115" s="106"/>
      <c r="F115" s="108"/>
      <c r="G115" s="106"/>
      <c r="H115" s="109"/>
      <c r="I115" s="134"/>
    </row>
    <row r="116" spans="1:9" ht="12.75">
      <c r="A116" s="134"/>
      <c r="B116" s="231"/>
      <c r="C116" s="108"/>
      <c r="D116" s="106"/>
      <c r="E116" s="106"/>
      <c r="F116" s="108"/>
      <c r="G116" s="106"/>
      <c r="H116" s="109"/>
      <c r="I116" s="134"/>
    </row>
    <row r="117" spans="1:9" ht="12.75">
      <c r="A117" s="134"/>
      <c r="B117" s="231"/>
      <c r="C117" s="108"/>
      <c r="D117" s="106"/>
      <c r="E117" s="106"/>
      <c r="F117" s="108"/>
      <c r="G117" s="106"/>
      <c r="H117" s="109"/>
      <c r="I117" s="134"/>
    </row>
    <row r="118" spans="1:9" ht="12.75">
      <c r="A118" s="134"/>
      <c r="B118" s="231"/>
      <c r="C118" s="108"/>
      <c r="D118" s="106"/>
      <c r="E118" s="106"/>
      <c r="F118" s="108"/>
      <c r="G118" s="106"/>
      <c r="H118" s="109"/>
      <c r="I118" s="134"/>
    </row>
    <row r="119" spans="1:9" ht="12.75">
      <c r="A119" s="134"/>
      <c r="B119" s="231"/>
      <c r="C119" s="108"/>
      <c r="D119" s="106"/>
      <c r="E119" s="106"/>
      <c r="F119" s="108"/>
      <c r="G119" s="106"/>
      <c r="H119" s="109"/>
      <c r="I119" s="134"/>
    </row>
    <row r="120" spans="1:9" ht="12.75">
      <c r="A120" s="134"/>
      <c r="B120" s="231"/>
      <c r="C120" s="108"/>
      <c r="D120" s="106"/>
      <c r="E120" s="106"/>
      <c r="F120" s="108"/>
      <c r="G120" s="106"/>
      <c r="H120" s="109"/>
      <c r="I120" s="134"/>
    </row>
    <row r="121" spans="1:9" ht="12.75">
      <c r="A121" s="134"/>
      <c r="B121" s="231"/>
      <c r="C121" s="108"/>
      <c r="D121" s="106"/>
      <c r="E121" s="106"/>
      <c r="F121" s="108"/>
      <c r="G121" s="106"/>
      <c r="H121" s="109"/>
      <c r="I121" s="134"/>
    </row>
    <row r="122" spans="1:9" ht="12.75">
      <c r="A122" s="134"/>
      <c r="B122" s="231"/>
      <c r="C122" s="108"/>
      <c r="D122" s="106"/>
      <c r="E122" s="106"/>
      <c r="F122" s="108"/>
      <c r="G122" s="106"/>
      <c r="H122" s="109"/>
      <c r="I122" s="134"/>
    </row>
    <row r="123" spans="1:9" ht="12.75">
      <c r="A123" s="134"/>
      <c r="B123" s="231"/>
      <c r="C123" s="108"/>
      <c r="D123" s="106"/>
      <c r="E123" s="106"/>
      <c r="F123" s="108"/>
      <c r="G123" s="106"/>
      <c r="H123" s="109"/>
      <c r="I123" s="134"/>
    </row>
    <row r="124" spans="1:9" ht="12.75">
      <c r="A124" s="134"/>
      <c r="B124" s="231"/>
      <c r="C124" s="108"/>
      <c r="D124" s="106"/>
      <c r="E124" s="106"/>
      <c r="F124" s="108"/>
      <c r="G124" s="106"/>
      <c r="H124" s="109"/>
      <c r="I124" s="134"/>
    </row>
    <row r="125" spans="1:9" ht="12.75">
      <c r="A125" s="134"/>
      <c r="B125" s="231"/>
      <c r="C125" s="108"/>
      <c r="D125" s="106"/>
      <c r="E125" s="106"/>
      <c r="F125" s="108"/>
      <c r="G125" s="106"/>
      <c r="H125" s="109"/>
      <c r="I125" s="134"/>
    </row>
    <row r="126" spans="1:9" ht="12.75">
      <c r="A126" s="134"/>
      <c r="B126" s="231"/>
      <c r="C126" s="108"/>
      <c r="D126" s="106"/>
      <c r="E126" s="106"/>
      <c r="F126" s="108"/>
      <c r="G126" s="106"/>
      <c r="H126" s="109"/>
      <c r="I126" s="134"/>
    </row>
    <row r="127" spans="1:9" ht="12.75">
      <c r="A127" s="134"/>
      <c r="B127" s="231"/>
      <c r="C127" s="108"/>
      <c r="D127" s="106"/>
      <c r="E127" s="106"/>
      <c r="F127" s="108"/>
      <c r="G127" s="106"/>
      <c r="H127" s="109"/>
      <c r="I127" s="134"/>
    </row>
    <row r="128" spans="1:9" ht="12.75">
      <c r="A128" s="134"/>
      <c r="B128" s="231"/>
      <c r="C128" s="108"/>
      <c r="D128" s="106"/>
      <c r="E128" s="106"/>
      <c r="F128" s="108"/>
      <c r="G128" s="106"/>
      <c r="H128" s="109"/>
      <c r="I128" s="134"/>
    </row>
    <row r="129" spans="1:9" ht="12.75">
      <c r="A129" s="134"/>
      <c r="B129" s="231"/>
      <c r="C129" s="108"/>
      <c r="D129" s="106"/>
      <c r="E129" s="106"/>
      <c r="F129" s="108"/>
      <c r="G129" s="106"/>
      <c r="H129" s="109"/>
      <c r="I129" s="134"/>
    </row>
    <row r="130" spans="1:9" ht="12.75">
      <c r="A130" s="134"/>
      <c r="B130" s="231"/>
      <c r="C130" s="108"/>
      <c r="D130" s="106"/>
      <c r="E130" s="106"/>
      <c r="F130" s="108"/>
      <c r="G130" s="106"/>
      <c r="H130" s="109"/>
      <c r="I130" s="134"/>
    </row>
    <row r="131" spans="1:9" ht="12.75">
      <c r="A131" s="134"/>
      <c r="B131" s="231"/>
      <c r="C131" s="108"/>
      <c r="D131" s="106"/>
      <c r="E131" s="106"/>
      <c r="F131" s="108"/>
      <c r="G131" s="106"/>
      <c r="H131" s="109"/>
      <c r="I131" s="134"/>
    </row>
    <row r="132" spans="1:9" ht="12.75">
      <c r="A132" s="134"/>
      <c r="B132" s="231"/>
      <c r="C132" s="108"/>
      <c r="D132" s="106"/>
      <c r="E132" s="106"/>
      <c r="F132" s="108"/>
      <c r="G132" s="106"/>
      <c r="H132" s="109"/>
      <c r="I132" s="134"/>
    </row>
    <row r="133" spans="1:9" ht="12.75">
      <c r="A133" s="134"/>
      <c r="B133" s="231"/>
      <c r="C133" s="108"/>
      <c r="D133" s="106"/>
      <c r="E133" s="106"/>
      <c r="F133" s="108"/>
      <c r="G133" s="106"/>
      <c r="H133" s="109"/>
      <c r="I133" s="134"/>
    </row>
    <row r="134" spans="1:9" ht="12.75">
      <c r="A134" s="134"/>
      <c r="B134" s="231"/>
      <c r="C134" s="108"/>
      <c r="D134" s="106"/>
      <c r="E134" s="106"/>
      <c r="F134" s="108"/>
      <c r="G134" s="106"/>
      <c r="H134" s="109"/>
      <c r="I134" s="134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68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2" width="7.00390625" style="9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4" bestFit="1" customWidth="1"/>
  </cols>
  <sheetData>
    <row r="1" spans="4:5" ht="15">
      <c r="D1" s="295"/>
      <c r="E1" s="295"/>
    </row>
    <row r="2" spans="1:7" ht="15.75">
      <c r="A2" s="296" t="str">
        <f>Startlist!$A1</f>
        <v>51. Saaremaa Rally 2018</v>
      </c>
      <c r="B2" s="296"/>
      <c r="C2" s="296"/>
      <c r="D2" s="296"/>
      <c r="E2" s="296"/>
      <c r="F2" s="296"/>
      <c r="G2" s="296"/>
    </row>
    <row r="3" spans="1:7" ht="15">
      <c r="A3" s="295" t="str">
        <f>Startlist!$F2</f>
        <v>October 12-13, 2018</v>
      </c>
      <c r="B3" s="295"/>
      <c r="C3" s="295"/>
      <c r="D3" s="295"/>
      <c r="E3" s="295"/>
      <c r="F3" s="295"/>
      <c r="G3" s="295"/>
    </row>
    <row r="4" spans="1:7" ht="15">
      <c r="A4" s="295" t="str">
        <f>Startlist!$F3</f>
        <v>Saaremaa</v>
      </c>
      <c r="B4" s="295"/>
      <c r="C4" s="295"/>
      <c r="D4" s="295"/>
      <c r="E4" s="295"/>
      <c r="F4" s="295"/>
      <c r="G4" s="295"/>
    </row>
    <row r="6" ht="15">
      <c r="A6" s="10" t="s">
        <v>342</v>
      </c>
    </row>
    <row r="7" spans="1:7" ht="12.75">
      <c r="A7" s="14" t="s">
        <v>336</v>
      </c>
      <c r="B7" s="11" t="s">
        <v>319</v>
      </c>
      <c r="C7" s="12" t="s">
        <v>320</v>
      </c>
      <c r="D7" s="13" t="s">
        <v>321</v>
      </c>
      <c r="E7" s="12" t="s">
        <v>324</v>
      </c>
      <c r="F7" s="12" t="s">
        <v>341</v>
      </c>
      <c r="G7" s="33" t="s">
        <v>344</v>
      </c>
    </row>
    <row r="8" spans="1:7" ht="15" customHeight="1" hidden="1">
      <c r="A8" s="7"/>
      <c r="B8" s="8"/>
      <c r="C8" s="6"/>
      <c r="D8" s="6"/>
      <c r="E8" s="6"/>
      <c r="F8" s="34"/>
      <c r="G8" s="46"/>
    </row>
    <row r="9" spans="1:7" ht="15" customHeight="1" hidden="1">
      <c r="A9" s="7"/>
      <c r="B9" s="8"/>
      <c r="C9" s="6"/>
      <c r="D9" s="6"/>
      <c r="E9" s="6"/>
      <c r="F9" s="34"/>
      <c r="G9" s="46"/>
    </row>
    <row r="10" spans="1:7" ht="15" customHeight="1" hidden="1">
      <c r="A10" s="7"/>
      <c r="B10" s="8"/>
      <c r="C10" s="6"/>
      <c r="D10" s="6"/>
      <c r="E10" s="6"/>
      <c r="F10" s="34"/>
      <c r="G10" s="46"/>
    </row>
    <row r="11" spans="1:7" ht="15" customHeight="1" hidden="1">
      <c r="A11" s="7"/>
      <c r="B11" s="8"/>
      <c r="C11" s="6"/>
      <c r="D11" s="6"/>
      <c r="E11" s="6"/>
      <c r="F11" s="34"/>
      <c r="G11" s="46"/>
    </row>
    <row r="12" spans="1:7" ht="15" customHeight="1">
      <c r="A12" s="7" t="s">
        <v>2244</v>
      </c>
      <c r="B12" s="8" t="s">
        <v>361</v>
      </c>
      <c r="C12" s="6" t="s">
        <v>426</v>
      </c>
      <c r="D12" s="6" t="s">
        <v>467</v>
      </c>
      <c r="E12" s="6" t="s">
        <v>308</v>
      </c>
      <c r="F12" s="34" t="s">
        <v>1201</v>
      </c>
      <c r="G12" s="46" t="s">
        <v>2245</v>
      </c>
    </row>
    <row r="13" spans="1:7" ht="15" customHeight="1">
      <c r="A13" s="7" t="s">
        <v>3443</v>
      </c>
      <c r="B13" s="8" t="s">
        <v>358</v>
      </c>
      <c r="C13" s="6" t="s">
        <v>476</v>
      </c>
      <c r="D13" s="6" t="s">
        <v>477</v>
      </c>
      <c r="E13" s="6" t="s">
        <v>373</v>
      </c>
      <c r="F13" s="34" t="s">
        <v>1196</v>
      </c>
      <c r="G13" s="46" t="s">
        <v>3444</v>
      </c>
    </row>
    <row r="14" spans="1:7" ht="15" customHeight="1">
      <c r="A14" s="7" t="s">
        <v>3445</v>
      </c>
      <c r="B14" s="8" t="s">
        <v>355</v>
      </c>
      <c r="C14" s="6" t="s">
        <v>480</v>
      </c>
      <c r="D14" s="6" t="s">
        <v>481</v>
      </c>
      <c r="E14" s="6" t="s">
        <v>371</v>
      </c>
      <c r="F14" s="34" t="s">
        <v>1104</v>
      </c>
      <c r="G14" s="46" t="s">
        <v>3446</v>
      </c>
    </row>
    <row r="15" spans="1:7" ht="15" customHeight="1">
      <c r="A15" s="7" t="s">
        <v>3447</v>
      </c>
      <c r="B15" s="8" t="s">
        <v>354</v>
      </c>
      <c r="C15" s="6" t="s">
        <v>236</v>
      </c>
      <c r="D15" s="6" t="s">
        <v>237</v>
      </c>
      <c r="E15" s="6" t="s">
        <v>418</v>
      </c>
      <c r="F15" s="34" t="s">
        <v>1196</v>
      </c>
      <c r="G15" s="46" t="s">
        <v>3444</v>
      </c>
    </row>
    <row r="16" spans="1:7" ht="15" customHeight="1">
      <c r="A16" s="7" t="s">
        <v>3033</v>
      </c>
      <c r="B16" s="8" t="s">
        <v>356</v>
      </c>
      <c r="C16" s="6" t="s">
        <v>266</v>
      </c>
      <c r="D16" s="6" t="s">
        <v>246</v>
      </c>
      <c r="E16" s="6" t="s">
        <v>378</v>
      </c>
      <c r="F16" s="34" t="s">
        <v>1196</v>
      </c>
      <c r="G16" s="46" t="s">
        <v>3034</v>
      </c>
    </row>
    <row r="17" spans="1:7" ht="15" customHeight="1">
      <c r="A17" s="7" t="s">
        <v>2608</v>
      </c>
      <c r="B17" s="8" t="s">
        <v>356</v>
      </c>
      <c r="C17" s="6" t="s">
        <v>376</v>
      </c>
      <c r="D17" s="6" t="s">
        <v>241</v>
      </c>
      <c r="E17" s="6" t="s">
        <v>378</v>
      </c>
      <c r="F17" s="34" t="s">
        <v>1196</v>
      </c>
      <c r="G17" s="46" t="s">
        <v>2609</v>
      </c>
    </row>
    <row r="18" spans="1:7" ht="15" customHeight="1">
      <c r="A18" s="7" t="s">
        <v>3448</v>
      </c>
      <c r="B18" s="8" t="s">
        <v>357</v>
      </c>
      <c r="C18" s="6" t="s">
        <v>385</v>
      </c>
      <c r="D18" s="6" t="s">
        <v>386</v>
      </c>
      <c r="E18" s="6" t="s">
        <v>384</v>
      </c>
      <c r="F18" s="34" t="s">
        <v>1196</v>
      </c>
      <c r="G18" s="46" t="s">
        <v>3449</v>
      </c>
    </row>
    <row r="19" spans="1:7" ht="15" customHeight="1">
      <c r="A19" s="7" t="s">
        <v>2246</v>
      </c>
      <c r="B19" s="8" t="s">
        <v>364</v>
      </c>
      <c r="C19" s="6" t="s">
        <v>3504</v>
      </c>
      <c r="D19" s="6" t="s">
        <v>3505</v>
      </c>
      <c r="E19" s="6" t="s">
        <v>393</v>
      </c>
      <c r="F19" s="34" t="s">
        <v>2604</v>
      </c>
      <c r="G19" s="46" t="s">
        <v>2247</v>
      </c>
    </row>
    <row r="20" spans="1:7" ht="15" customHeight="1">
      <c r="A20" s="7" t="s">
        <v>3038</v>
      </c>
      <c r="B20" s="8" t="s">
        <v>357</v>
      </c>
      <c r="C20" s="6" t="s">
        <v>3508</v>
      </c>
      <c r="D20" s="6" t="s">
        <v>3509</v>
      </c>
      <c r="E20" s="6" t="s">
        <v>384</v>
      </c>
      <c r="F20" s="34" t="s">
        <v>1480</v>
      </c>
      <c r="G20" s="46" t="s">
        <v>3039</v>
      </c>
    </row>
    <row r="21" spans="1:7" ht="15" customHeight="1">
      <c r="A21" s="7" t="s">
        <v>2248</v>
      </c>
      <c r="B21" s="8" t="s">
        <v>356</v>
      </c>
      <c r="C21" s="6" t="s">
        <v>3512</v>
      </c>
      <c r="D21" s="6" t="s">
        <v>3513</v>
      </c>
      <c r="E21" s="6" t="s">
        <v>3515</v>
      </c>
      <c r="F21" s="34" t="s">
        <v>2126</v>
      </c>
      <c r="G21" s="46" t="s">
        <v>2249</v>
      </c>
    </row>
    <row r="22" spans="1:7" ht="15" customHeight="1">
      <c r="A22" s="7" t="s">
        <v>2250</v>
      </c>
      <c r="B22" s="8" t="s">
        <v>356</v>
      </c>
      <c r="C22" s="6" t="s">
        <v>3517</v>
      </c>
      <c r="D22" s="6" t="s">
        <v>3518</v>
      </c>
      <c r="E22" s="6" t="s">
        <v>378</v>
      </c>
      <c r="F22" s="34" t="s">
        <v>2126</v>
      </c>
      <c r="G22" s="46" t="s">
        <v>2251</v>
      </c>
    </row>
    <row r="23" spans="1:7" ht="15" customHeight="1">
      <c r="A23" s="7" t="s">
        <v>3035</v>
      </c>
      <c r="B23" s="8" t="s">
        <v>355</v>
      </c>
      <c r="C23" s="6" t="s">
        <v>3520</v>
      </c>
      <c r="D23" s="6" t="s">
        <v>3521</v>
      </c>
      <c r="E23" s="6" t="s">
        <v>464</v>
      </c>
      <c r="F23" s="34" t="s">
        <v>1201</v>
      </c>
      <c r="G23" s="46" t="s">
        <v>3034</v>
      </c>
    </row>
    <row r="24" spans="1:7" ht="15" customHeight="1">
      <c r="A24" s="7" t="s">
        <v>2252</v>
      </c>
      <c r="B24" s="8" t="s">
        <v>361</v>
      </c>
      <c r="C24" s="6" t="s">
        <v>269</v>
      </c>
      <c r="D24" s="6" t="s">
        <v>270</v>
      </c>
      <c r="E24" s="6" t="s">
        <v>395</v>
      </c>
      <c r="F24" s="34" t="s">
        <v>2109</v>
      </c>
      <c r="G24" s="46" t="s">
        <v>2253</v>
      </c>
    </row>
    <row r="25" spans="1:7" ht="15" customHeight="1">
      <c r="A25" s="7" t="s">
        <v>3450</v>
      </c>
      <c r="B25" s="8" t="s">
        <v>355</v>
      </c>
      <c r="C25" s="6" t="s">
        <v>3533</v>
      </c>
      <c r="D25" s="6" t="s">
        <v>3534</v>
      </c>
      <c r="E25" s="6" t="s">
        <v>368</v>
      </c>
      <c r="F25" s="34" t="s">
        <v>921</v>
      </c>
      <c r="G25" s="46" t="s">
        <v>3451</v>
      </c>
    </row>
    <row r="26" spans="1:7" ht="15" customHeight="1">
      <c r="A26" s="7" t="s">
        <v>2610</v>
      </c>
      <c r="B26" s="8" t="s">
        <v>309</v>
      </c>
      <c r="C26" s="6" t="s">
        <v>271</v>
      </c>
      <c r="D26" s="6" t="s">
        <v>272</v>
      </c>
      <c r="E26" s="6" t="s">
        <v>393</v>
      </c>
      <c r="F26" s="34" t="s">
        <v>2400</v>
      </c>
      <c r="G26" s="46" t="s">
        <v>2611</v>
      </c>
    </row>
    <row r="27" spans="1:7" ht="15" customHeight="1">
      <c r="A27" s="7" t="s">
        <v>2254</v>
      </c>
      <c r="B27" s="8" t="s">
        <v>356</v>
      </c>
      <c r="C27" s="6" t="s">
        <v>3545</v>
      </c>
      <c r="D27" s="6" t="s">
        <v>3546</v>
      </c>
      <c r="E27" s="6" t="s">
        <v>378</v>
      </c>
      <c r="F27" s="34" t="s">
        <v>2133</v>
      </c>
      <c r="G27" s="46" t="s">
        <v>2249</v>
      </c>
    </row>
    <row r="28" spans="1:7" ht="15" customHeight="1">
      <c r="A28" s="7" t="s">
        <v>3036</v>
      </c>
      <c r="B28" s="8" t="s">
        <v>309</v>
      </c>
      <c r="C28" s="6" t="s">
        <v>3550</v>
      </c>
      <c r="D28" s="6" t="s">
        <v>3551</v>
      </c>
      <c r="E28" s="6" t="s">
        <v>277</v>
      </c>
      <c r="F28" s="34" t="s">
        <v>2126</v>
      </c>
      <c r="G28" s="46" t="s">
        <v>3034</v>
      </c>
    </row>
    <row r="29" spans="1:7" ht="15" customHeight="1">
      <c r="A29" s="7" t="s">
        <v>2255</v>
      </c>
      <c r="B29" s="8" t="s">
        <v>309</v>
      </c>
      <c r="C29" s="6" t="s">
        <v>4</v>
      </c>
      <c r="D29" s="6" t="s">
        <v>5</v>
      </c>
      <c r="E29" s="6" t="s">
        <v>7</v>
      </c>
      <c r="F29" s="34" t="s">
        <v>1480</v>
      </c>
      <c r="G29" s="46" t="s">
        <v>2256</v>
      </c>
    </row>
    <row r="30" spans="1:7" ht="15" customHeight="1">
      <c r="A30" s="7" t="s">
        <v>2612</v>
      </c>
      <c r="B30" s="8" t="s">
        <v>364</v>
      </c>
      <c r="C30" s="6" t="s">
        <v>18</v>
      </c>
      <c r="D30" s="6" t="s">
        <v>19</v>
      </c>
      <c r="E30" s="6" t="s">
        <v>21</v>
      </c>
      <c r="F30" s="34" t="s">
        <v>1480</v>
      </c>
      <c r="G30" s="46" t="s">
        <v>2613</v>
      </c>
    </row>
    <row r="31" spans="1:7" ht="15" customHeight="1">
      <c r="A31" s="7" t="s">
        <v>3452</v>
      </c>
      <c r="B31" s="8" t="s">
        <v>356</v>
      </c>
      <c r="C31" s="6" t="s">
        <v>3530</v>
      </c>
      <c r="D31" s="6" t="s">
        <v>23</v>
      </c>
      <c r="E31" s="6" t="s">
        <v>634</v>
      </c>
      <c r="F31" s="34" t="s">
        <v>1196</v>
      </c>
      <c r="G31" s="46" t="s">
        <v>3449</v>
      </c>
    </row>
    <row r="32" spans="1:7" ht="15" customHeight="1">
      <c r="A32" s="7" t="s">
        <v>2614</v>
      </c>
      <c r="B32" s="8" t="s">
        <v>356</v>
      </c>
      <c r="C32" s="6" t="s">
        <v>35</v>
      </c>
      <c r="D32" s="6" t="s">
        <v>36</v>
      </c>
      <c r="E32" s="6" t="s">
        <v>37</v>
      </c>
      <c r="F32" s="34" t="s">
        <v>1480</v>
      </c>
      <c r="G32" s="46" t="s">
        <v>2615</v>
      </c>
    </row>
    <row r="33" spans="1:7" ht="15" customHeight="1">
      <c r="A33" s="7" t="s">
        <v>3453</v>
      </c>
      <c r="B33" s="8" t="s">
        <v>309</v>
      </c>
      <c r="C33" s="6" t="s">
        <v>400</v>
      </c>
      <c r="D33" s="6" t="s">
        <v>401</v>
      </c>
      <c r="E33" s="6" t="s">
        <v>277</v>
      </c>
      <c r="F33" s="34" t="s">
        <v>1201</v>
      </c>
      <c r="G33" s="46" t="s">
        <v>3454</v>
      </c>
    </row>
    <row r="34" spans="1:7" ht="15" customHeight="1">
      <c r="A34" s="7" t="s">
        <v>3455</v>
      </c>
      <c r="B34" s="8" t="s">
        <v>364</v>
      </c>
      <c r="C34" s="6" t="s">
        <v>282</v>
      </c>
      <c r="D34" s="6" t="s">
        <v>283</v>
      </c>
      <c r="E34" s="6" t="s">
        <v>3502</v>
      </c>
      <c r="F34" s="34" t="s">
        <v>1201</v>
      </c>
      <c r="G34" s="46" t="s">
        <v>3449</v>
      </c>
    </row>
    <row r="35" spans="1:7" ht="15" customHeight="1">
      <c r="A35" s="7" t="s">
        <v>2616</v>
      </c>
      <c r="B35" s="8" t="s">
        <v>364</v>
      </c>
      <c r="C35" s="6" t="s">
        <v>49</v>
      </c>
      <c r="D35" s="6" t="s">
        <v>50</v>
      </c>
      <c r="E35" s="6" t="s">
        <v>33</v>
      </c>
      <c r="F35" s="34" t="s">
        <v>1201</v>
      </c>
      <c r="G35" s="46" t="s">
        <v>2611</v>
      </c>
    </row>
    <row r="36" spans="1:7" ht="15" customHeight="1">
      <c r="A36" s="7" t="s">
        <v>2257</v>
      </c>
      <c r="B36" s="8" t="s">
        <v>356</v>
      </c>
      <c r="C36" s="6" t="s">
        <v>52</v>
      </c>
      <c r="D36" s="6" t="s">
        <v>53</v>
      </c>
      <c r="E36" s="6" t="s">
        <v>378</v>
      </c>
      <c r="F36" s="34" t="s">
        <v>1936</v>
      </c>
      <c r="G36" s="46" t="s">
        <v>2247</v>
      </c>
    </row>
    <row r="37" spans="1:7" ht="15" customHeight="1">
      <c r="A37" s="7" t="s">
        <v>2258</v>
      </c>
      <c r="B37" s="8" t="s">
        <v>356</v>
      </c>
      <c r="C37" s="6" t="s">
        <v>55</v>
      </c>
      <c r="D37" s="6" t="s">
        <v>56</v>
      </c>
      <c r="E37" s="6" t="s">
        <v>378</v>
      </c>
      <c r="F37" s="34" t="s">
        <v>1480</v>
      </c>
      <c r="G37" s="46" t="s">
        <v>2253</v>
      </c>
    </row>
    <row r="38" spans="1:7" ht="15" customHeight="1">
      <c r="A38" s="7" t="s">
        <v>1703</v>
      </c>
      <c r="B38" s="8" t="s">
        <v>356</v>
      </c>
      <c r="C38" s="6" t="s">
        <v>59</v>
      </c>
      <c r="D38" s="6" t="s">
        <v>60</v>
      </c>
      <c r="E38" s="6" t="s">
        <v>378</v>
      </c>
      <c r="F38" s="34" t="s">
        <v>2124</v>
      </c>
      <c r="G38" s="46" t="s">
        <v>2247</v>
      </c>
    </row>
    <row r="39" spans="1:7" ht="15" customHeight="1">
      <c r="A39" s="7" t="s">
        <v>2617</v>
      </c>
      <c r="B39" s="8" t="s">
        <v>364</v>
      </c>
      <c r="C39" s="6" t="s">
        <v>65</v>
      </c>
      <c r="D39" s="6" t="s">
        <v>66</v>
      </c>
      <c r="E39" s="6" t="s">
        <v>244</v>
      </c>
      <c r="F39" s="34" t="s">
        <v>1201</v>
      </c>
      <c r="G39" s="46" t="s">
        <v>2609</v>
      </c>
    </row>
    <row r="40" spans="1:7" ht="15" customHeight="1">
      <c r="A40" s="7" t="s">
        <v>2259</v>
      </c>
      <c r="B40" s="8" t="s">
        <v>309</v>
      </c>
      <c r="C40" s="6" t="s">
        <v>68</v>
      </c>
      <c r="D40" s="6" t="s">
        <v>69</v>
      </c>
      <c r="E40" s="6" t="s">
        <v>71</v>
      </c>
      <c r="F40" s="34" t="s">
        <v>2119</v>
      </c>
      <c r="G40" s="46" t="s">
        <v>2253</v>
      </c>
    </row>
    <row r="41" spans="1:7" ht="15" customHeight="1">
      <c r="A41" s="7" t="s">
        <v>3037</v>
      </c>
      <c r="B41" s="8" t="s">
        <v>355</v>
      </c>
      <c r="C41" s="6" t="s">
        <v>76</v>
      </c>
      <c r="D41" s="6" t="s">
        <v>77</v>
      </c>
      <c r="E41" s="6" t="s">
        <v>368</v>
      </c>
      <c r="F41" s="34" t="s">
        <v>2124</v>
      </c>
      <c r="G41" s="46" t="s">
        <v>3034</v>
      </c>
    </row>
    <row r="42" spans="1:7" ht="15" customHeight="1">
      <c r="A42" s="7" t="s">
        <v>2260</v>
      </c>
      <c r="B42" s="8" t="s">
        <v>309</v>
      </c>
      <c r="C42" s="6" t="s">
        <v>89</v>
      </c>
      <c r="D42" s="6" t="s">
        <v>90</v>
      </c>
      <c r="E42" s="6" t="s">
        <v>92</v>
      </c>
      <c r="F42" s="34" t="s">
        <v>2119</v>
      </c>
      <c r="G42" s="46" t="s">
        <v>2249</v>
      </c>
    </row>
    <row r="43" spans="1:7" ht="15" customHeight="1">
      <c r="A43" s="7" t="s">
        <v>2261</v>
      </c>
      <c r="B43" s="8" t="s">
        <v>356</v>
      </c>
      <c r="C43" s="6" t="s">
        <v>94</v>
      </c>
      <c r="D43" s="6" t="s">
        <v>95</v>
      </c>
      <c r="E43" s="6" t="s">
        <v>3515</v>
      </c>
      <c r="F43" s="34" t="s">
        <v>1480</v>
      </c>
      <c r="G43" s="46" t="s">
        <v>2262</v>
      </c>
    </row>
    <row r="44" spans="1:7" ht="15" customHeight="1">
      <c r="A44" s="7" t="s">
        <v>2263</v>
      </c>
      <c r="B44" s="8" t="s">
        <v>364</v>
      </c>
      <c r="C44" s="6" t="s">
        <v>103</v>
      </c>
      <c r="D44" s="6" t="s">
        <v>104</v>
      </c>
      <c r="E44" s="6" t="s">
        <v>3502</v>
      </c>
      <c r="F44" s="34" t="s">
        <v>1480</v>
      </c>
      <c r="G44" s="46" t="s">
        <v>2264</v>
      </c>
    </row>
    <row r="45" spans="1:7" ht="15" customHeight="1">
      <c r="A45" s="7" t="s">
        <v>2265</v>
      </c>
      <c r="B45" s="8" t="s">
        <v>364</v>
      </c>
      <c r="C45" s="6" t="s">
        <v>111</v>
      </c>
      <c r="D45" s="6" t="s">
        <v>112</v>
      </c>
      <c r="E45" s="6" t="s">
        <v>39</v>
      </c>
      <c r="F45" s="34" t="s">
        <v>1196</v>
      </c>
      <c r="G45" s="46" t="s">
        <v>2247</v>
      </c>
    </row>
    <row r="46" spans="1:7" ht="15" customHeight="1">
      <c r="A46" s="7" t="s">
        <v>2266</v>
      </c>
      <c r="B46" s="8" t="s">
        <v>364</v>
      </c>
      <c r="C46" s="6" t="s">
        <v>118</v>
      </c>
      <c r="D46" s="6" t="s">
        <v>119</v>
      </c>
      <c r="E46" s="6" t="s">
        <v>121</v>
      </c>
      <c r="F46" s="34" t="s">
        <v>1201</v>
      </c>
      <c r="G46" s="46" t="s">
        <v>2245</v>
      </c>
    </row>
    <row r="47" spans="1:7" ht="15" customHeight="1">
      <c r="A47" s="7" t="s">
        <v>2267</v>
      </c>
      <c r="B47" s="8" t="s">
        <v>364</v>
      </c>
      <c r="C47" s="6" t="s">
        <v>129</v>
      </c>
      <c r="D47" s="6" t="s">
        <v>130</v>
      </c>
      <c r="E47" s="6" t="s">
        <v>131</v>
      </c>
      <c r="F47" s="34" t="s">
        <v>2122</v>
      </c>
      <c r="G47" s="46" t="s">
        <v>2253</v>
      </c>
    </row>
    <row r="48" spans="1:7" ht="15" customHeight="1">
      <c r="A48" s="7" t="s">
        <v>2268</v>
      </c>
      <c r="B48" s="8" t="s">
        <v>309</v>
      </c>
      <c r="C48" s="6" t="s">
        <v>288</v>
      </c>
      <c r="D48" s="6" t="s">
        <v>289</v>
      </c>
      <c r="E48" s="6" t="s">
        <v>277</v>
      </c>
      <c r="F48" s="34" t="s">
        <v>1480</v>
      </c>
      <c r="G48" s="46" t="s">
        <v>2262</v>
      </c>
    </row>
    <row r="49" spans="1:7" ht="15" customHeight="1">
      <c r="A49" s="7" t="s">
        <v>2618</v>
      </c>
      <c r="B49" s="8" t="s">
        <v>357</v>
      </c>
      <c r="C49" s="6" t="s">
        <v>2140</v>
      </c>
      <c r="D49" s="6" t="s">
        <v>135</v>
      </c>
      <c r="E49" s="6" t="s">
        <v>384</v>
      </c>
      <c r="F49" s="34" t="s">
        <v>1480</v>
      </c>
      <c r="G49" s="46" t="s">
        <v>2245</v>
      </c>
    </row>
    <row r="50" spans="1:7" ht="15" customHeight="1">
      <c r="A50" s="7" t="s">
        <v>2269</v>
      </c>
      <c r="B50" s="8" t="s">
        <v>356</v>
      </c>
      <c r="C50" s="6" t="s">
        <v>286</v>
      </c>
      <c r="D50" s="6" t="s">
        <v>146</v>
      </c>
      <c r="E50" s="6" t="s">
        <v>287</v>
      </c>
      <c r="F50" s="34" t="s">
        <v>1937</v>
      </c>
      <c r="G50" s="46" t="s">
        <v>2249</v>
      </c>
    </row>
    <row r="51" spans="1:7" ht="15" customHeight="1">
      <c r="A51" s="7" t="s">
        <v>2270</v>
      </c>
      <c r="B51" s="8" t="s">
        <v>364</v>
      </c>
      <c r="C51" s="6" t="s">
        <v>148</v>
      </c>
      <c r="D51" s="6" t="s">
        <v>149</v>
      </c>
      <c r="E51" s="6" t="s">
        <v>3502</v>
      </c>
      <c r="F51" s="34" t="s">
        <v>2119</v>
      </c>
      <c r="G51" s="46" t="s">
        <v>2271</v>
      </c>
    </row>
    <row r="52" spans="1:7" ht="15" customHeight="1">
      <c r="A52" s="7" t="s">
        <v>2272</v>
      </c>
      <c r="B52" s="8" t="s">
        <v>364</v>
      </c>
      <c r="C52" s="6" t="s">
        <v>151</v>
      </c>
      <c r="D52" s="6" t="s">
        <v>152</v>
      </c>
      <c r="E52" s="6" t="s">
        <v>3502</v>
      </c>
      <c r="F52" s="34" t="s">
        <v>921</v>
      </c>
      <c r="G52" s="46" t="s">
        <v>2249</v>
      </c>
    </row>
    <row r="53" spans="1:7" ht="15" customHeight="1">
      <c r="A53" s="7" t="s">
        <v>2273</v>
      </c>
      <c r="B53" s="8" t="s">
        <v>356</v>
      </c>
      <c r="C53" s="6" t="s">
        <v>154</v>
      </c>
      <c r="D53" s="6" t="s">
        <v>155</v>
      </c>
      <c r="E53" s="6" t="s">
        <v>378</v>
      </c>
      <c r="F53" s="34" t="s">
        <v>1196</v>
      </c>
      <c r="G53" s="46" t="s">
        <v>2247</v>
      </c>
    </row>
    <row r="54" spans="1:7" ht="15" customHeight="1">
      <c r="A54" s="7" t="s">
        <v>2274</v>
      </c>
      <c r="B54" s="8" t="s">
        <v>364</v>
      </c>
      <c r="C54" s="6" t="s">
        <v>157</v>
      </c>
      <c r="D54" s="6" t="s">
        <v>158</v>
      </c>
      <c r="E54" s="6" t="s">
        <v>2</v>
      </c>
      <c r="F54" s="34" t="s">
        <v>1196</v>
      </c>
      <c r="G54" s="46" t="s">
        <v>2256</v>
      </c>
    </row>
    <row r="55" spans="1:7" ht="15" customHeight="1">
      <c r="A55" s="7" t="s">
        <v>2619</v>
      </c>
      <c r="B55" s="8" t="s">
        <v>356</v>
      </c>
      <c r="C55" s="6" t="s">
        <v>160</v>
      </c>
      <c r="D55" s="6" t="s">
        <v>161</v>
      </c>
      <c r="E55" s="6" t="s">
        <v>244</v>
      </c>
      <c r="F55" s="34" t="s">
        <v>2604</v>
      </c>
      <c r="G55" s="46" t="s">
        <v>2611</v>
      </c>
    </row>
    <row r="56" spans="1:7" ht="15" customHeight="1">
      <c r="A56" s="7" t="s">
        <v>2275</v>
      </c>
      <c r="B56" s="8" t="s">
        <v>309</v>
      </c>
      <c r="C56" s="6" t="s">
        <v>167</v>
      </c>
      <c r="D56" s="6" t="s">
        <v>168</v>
      </c>
      <c r="E56" s="6" t="s">
        <v>169</v>
      </c>
      <c r="F56" s="34" t="s">
        <v>2119</v>
      </c>
      <c r="G56" s="46" t="s">
        <v>2256</v>
      </c>
    </row>
    <row r="57" spans="1:7" ht="15" customHeight="1">
      <c r="A57" s="7" t="s">
        <v>2276</v>
      </c>
      <c r="B57" s="8" t="s">
        <v>309</v>
      </c>
      <c r="C57" s="6" t="s">
        <v>178</v>
      </c>
      <c r="D57" s="6" t="s">
        <v>179</v>
      </c>
      <c r="E57" s="6" t="s">
        <v>92</v>
      </c>
      <c r="F57" s="34" t="s">
        <v>1480</v>
      </c>
      <c r="G57" s="46" t="s">
        <v>2264</v>
      </c>
    </row>
    <row r="58" spans="1:7" ht="15" customHeight="1">
      <c r="A58" s="7" t="s">
        <v>3456</v>
      </c>
      <c r="B58" s="8" t="s">
        <v>364</v>
      </c>
      <c r="C58" s="6" t="s">
        <v>191</v>
      </c>
      <c r="D58" s="6" t="s">
        <v>192</v>
      </c>
      <c r="E58" s="6" t="s">
        <v>194</v>
      </c>
      <c r="F58" s="34" t="s">
        <v>1480</v>
      </c>
      <c r="G58" s="46" t="s">
        <v>3444</v>
      </c>
    </row>
    <row r="59" spans="1:7" ht="15" customHeight="1">
      <c r="A59" s="7" t="s">
        <v>2277</v>
      </c>
      <c r="B59" s="8" t="s">
        <v>311</v>
      </c>
      <c r="C59" s="6" t="s">
        <v>405</v>
      </c>
      <c r="D59" s="6" t="s">
        <v>406</v>
      </c>
      <c r="E59" s="6" t="s">
        <v>313</v>
      </c>
      <c r="F59" s="34" t="s">
        <v>1201</v>
      </c>
      <c r="G59" s="46" t="s">
        <v>2253</v>
      </c>
    </row>
    <row r="60" spans="1:7" ht="15" customHeight="1">
      <c r="A60" s="7" t="s">
        <v>2620</v>
      </c>
      <c r="B60" s="8" t="s">
        <v>311</v>
      </c>
      <c r="C60" s="6" t="s">
        <v>407</v>
      </c>
      <c r="D60" s="6" t="s">
        <v>312</v>
      </c>
      <c r="E60" s="6" t="s">
        <v>313</v>
      </c>
      <c r="F60" s="34" t="s">
        <v>1201</v>
      </c>
      <c r="G60" s="46" t="s">
        <v>2621</v>
      </c>
    </row>
    <row r="61" spans="1:7" ht="15" customHeight="1">
      <c r="A61" s="7" t="s">
        <v>2278</v>
      </c>
      <c r="B61" s="8" t="s">
        <v>311</v>
      </c>
      <c r="C61" s="6" t="s">
        <v>298</v>
      </c>
      <c r="D61" s="6" t="s">
        <v>299</v>
      </c>
      <c r="E61" s="6" t="s">
        <v>200</v>
      </c>
      <c r="F61" s="34" t="s">
        <v>1201</v>
      </c>
      <c r="G61" s="46" t="s">
        <v>2256</v>
      </c>
    </row>
    <row r="62" spans="1:7" ht="15" customHeight="1">
      <c r="A62" s="7" t="s">
        <v>2622</v>
      </c>
      <c r="B62" s="8" t="s">
        <v>311</v>
      </c>
      <c r="C62" s="6" t="s">
        <v>294</v>
      </c>
      <c r="D62" s="6" t="s">
        <v>295</v>
      </c>
      <c r="E62" s="6" t="s">
        <v>313</v>
      </c>
      <c r="F62" s="34" t="s">
        <v>2607</v>
      </c>
      <c r="G62" s="46" t="s">
        <v>2615</v>
      </c>
    </row>
    <row r="63" spans="1:7" ht="15" customHeight="1">
      <c r="A63" s="7" t="s">
        <v>2623</v>
      </c>
      <c r="B63" s="8" t="s">
        <v>311</v>
      </c>
      <c r="C63" s="6" t="s">
        <v>203</v>
      </c>
      <c r="D63" s="6" t="s">
        <v>204</v>
      </c>
      <c r="E63" s="6" t="s">
        <v>313</v>
      </c>
      <c r="F63" s="34" t="s">
        <v>1201</v>
      </c>
      <c r="G63" s="46" t="s">
        <v>2621</v>
      </c>
    </row>
    <row r="64" spans="1:7" ht="15" customHeight="1">
      <c r="A64" s="7" t="s">
        <v>2624</v>
      </c>
      <c r="B64" s="8" t="s">
        <v>311</v>
      </c>
      <c r="C64" s="6" t="s">
        <v>410</v>
      </c>
      <c r="D64" s="6" t="s">
        <v>411</v>
      </c>
      <c r="E64" s="6" t="s">
        <v>313</v>
      </c>
      <c r="F64" s="34" t="s">
        <v>1480</v>
      </c>
      <c r="G64" s="46" t="s">
        <v>2611</v>
      </c>
    </row>
    <row r="65" spans="1:7" ht="15" customHeight="1">
      <c r="A65" s="7" t="s">
        <v>2625</v>
      </c>
      <c r="B65" s="8" t="s">
        <v>311</v>
      </c>
      <c r="C65" s="6" t="s">
        <v>207</v>
      </c>
      <c r="D65" s="6" t="s">
        <v>208</v>
      </c>
      <c r="E65" s="6" t="s">
        <v>313</v>
      </c>
      <c r="F65" s="34" t="s">
        <v>921</v>
      </c>
      <c r="G65" s="46" t="s">
        <v>2615</v>
      </c>
    </row>
    <row r="66" spans="1:7" ht="15" customHeight="1">
      <c r="A66" s="7" t="s">
        <v>3040</v>
      </c>
      <c r="B66" s="8" t="s">
        <v>311</v>
      </c>
      <c r="C66" s="6" t="s">
        <v>215</v>
      </c>
      <c r="D66" s="6" t="s">
        <v>216</v>
      </c>
      <c r="E66" s="6" t="s">
        <v>313</v>
      </c>
      <c r="F66" s="34" t="s">
        <v>1201</v>
      </c>
      <c r="G66" s="46" t="s">
        <v>3034</v>
      </c>
    </row>
    <row r="67" spans="1:7" ht="15" customHeight="1">
      <c r="A67" s="7" t="s">
        <v>2626</v>
      </c>
      <c r="B67" s="8" t="s">
        <v>311</v>
      </c>
      <c r="C67" s="6" t="s">
        <v>218</v>
      </c>
      <c r="D67" s="6" t="s">
        <v>219</v>
      </c>
      <c r="E67" s="6" t="s">
        <v>313</v>
      </c>
      <c r="F67" s="34" t="s">
        <v>1201</v>
      </c>
      <c r="G67" s="46" t="s">
        <v>2609</v>
      </c>
    </row>
    <row r="68" spans="1:7" ht="15" customHeight="1">
      <c r="A68" s="7" t="s">
        <v>2279</v>
      </c>
      <c r="B68" s="8" t="s">
        <v>311</v>
      </c>
      <c r="C68" s="6" t="s">
        <v>221</v>
      </c>
      <c r="D68" s="6" t="s">
        <v>222</v>
      </c>
      <c r="E68" s="6" t="s">
        <v>313</v>
      </c>
      <c r="F68" s="34" t="s">
        <v>1480</v>
      </c>
      <c r="G68" s="46" t="s">
        <v>2264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2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296" t="str">
        <f>Startlist!$A1</f>
        <v>51. Saaremaa Rally 2018</v>
      </c>
      <c r="B1" s="296"/>
      <c r="C1" s="296"/>
      <c r="D1" s="296"/>
      <c r="E1" s="296"/>
      <c r="F1" s="296"/>
      <c r="G1" s="296"/>
      <c r="H1" s="296"/>
      <c r="I1" s="296"/>
    </row>
    <row r="2" spans="1:9" ht="15">
      <c r="A2" s="295" t="str">
        <f>Startlist!$F2</f>
        <v>October 12-13, 2018</v>
      </c>
      <c r="B2" s="295"/>
      <c r="C2" s="295"/>
      <c r="D2" s="295"/>
      <c r="E2" s="295"/>
      <c r="F2" s="295"/>
      <c r="G2" s="295"/>
      <c r="H2" s="295"/>
      <c r="I2" s="295"/>
    </row>
    <row r="3" spans="1:9" ht="15">
      <c r="A3" s="295" t="str">
        <f>Startlist!$F3</f>
        <v>Saaremaa</v>
      </c>
      <c r="B3" s="295"/>
      <c r="C3" s="295"/>
      <c r="D3" s="295"/>
      <c r="E3" s="295"/>
      <c r="F3" s="295"/>
      <c r="G3" s="295"/>
      <c r="H3" s="295"/>
      <c r="I3" s="295"/>
    </row>
    <row r="5" ht="15">
      <c r="A5" s="10" t="s">
        <v>343</v>
      </c>
    </row>
    <row r="6" spans="1:9" ht="12.75">
      <c r="A6" s="14" t="s">
        <v>336</v>
      </c>
      <c r="B6" s="11" t="s">
        <v>319</v>
      </c>
      <c r="C6" s="12" t="s">
        <v>320</v>
      </c>
      <c r="D6" s="13" t="s">
        <v>321</v>
      </c>
      <c r="E6" s="13" t="s">
        <v>324</v>
      </c>
      <c r="F6" s="12" t="s">
        <v>339</v>
      </c>
      <c r="G6" s="12" t="s">
        <v>340</v>
      </c>
      <c r="H6" s="15" t="s">
        <v>337</v>
      </c>
      <c r="I6" s="16" t="s">
        <v>338</v>
      </c>
    </row>
    <row r="7" spans="1:10" ht="15" customHeight="1" hidden="1">
      <c r="A7" s="45"/>
      <c r="B7" s="41"/>
      <c r="C7" s="42"/>
      <c r="D7" s="42"/>
      <c r="E7" s="42"/>
      <c r="F7" s="42"/>
      <c r="G7" s="42"/>
      <c r="H7" s="49"/>
      <c r="I7" s="50"/>
      <c r="J7" s="70"/>
    </row>
    <row r="8" spans="1:10" ht="15" customHeight="1" hidden="1">
      <c r="A8" s="45"/>
      <c r="B8" s="41"/>
      <c r="C8" s="42"/>
      <c r="D8" s="42"/>
      <c r="E8" s="42"/>
      <c r="F8" s="42"/>
      <c r="G8" s="42"/>
      <c r="H8" s="49"/>
      <c r="I8" s="50"/>
      <c r="J8" s="70"/>
    </row>
    <row r="9" spans="1:10" ht="15" customHeight="1">
      <c r="A9" s="45" t="s">
        <v>1703</v>
      </c>
      <c r="B9" s="41" t="s">
        <v>356</v>
      </c>
      <c r="C9" s="42" t="s">
        <v>59</v>
      </c>
      <c r="D9" s="42" t="s">
        <v>60</v>
      </c>
      <c r="E9" s="42" t="s">
        <v>378</v>
      </c>
      <c r="F9" s="42"/>
      <c r="G9" s="42" t="s">
        <v>1704</v>
      </c>
      <c r="H9" s="49" t="s">
        <v>1705</v>
      </c>
      <c r="I9" s="50" t="s">
        <v>1705</v>
      </c>
      <c r="J9" s="70"/>
    </row>
    <row r="10" spans="1:10" ht="15" customHeight="1">
      <c r="A10" s="45" t="s">
        <v>1702</v>
      </c>
      <c r="B10" s="41" t="s">
        <v>364</v>
      </c>
      <c r="C10" s="42" t="s">
        <v>85</v>
      </c>
      <c r="D10" s="42" t="s">
        <v>86</v>
      </c>
      <c r="E10" s="42" t="s">
        <v>87</v>
      </c>
      <c r="F10" s="42"/>
      <c r="G10" s="42" t="s">
        <v>1704</v>
      </c>
      <c r="H10" s="49" t="s">
        <v>1705</v>
      </c>
      <c r="I10" s="50" t="s">
        <v>1705</v>
      </c>
      <c r="J10" s="70"/>
    </row>
    <row r="11" spans="1:10" ht="15" customHeight="1">
      <c r="A11" s="45" t="s">
        <v>1701</v>
      </c>
      <c r="B11" s="41" t="s">
        <v>309</v>
      </c>
      <c r="C11" s="42" t="s">
        <v>167</v>
      </c>
      <c r="D11" s="42" t="s">
        <v>168</v>
      </c>
      <c r="E11" s="42" t="s">
        <v>169</v>
      </c>
      <c r="F11" s="42"/>
      <c r="G11" s="42" t="s">
        <v>1704</v>
      </c>
      <c r="H11" s="49" t="s">
        <v>1705</v>
      </c>
      <c r="I11" s="50" t="s">
        <v>1705</v>
      </c>
      <c r="J11" s="70"/>
    </row>
    <row r="12" spans="1:10" ht="15" customHeight="1">
      <c r="A12" s="266" t="s">
        <v>1700</v>
      </c>
      <c r="B12" s="267" t="s">
        <v>311</v>
      </c>
      <c r="C12" s="268" t="s">
        <v>221</v>
      </c>
      <c r="D12" s="268" t="s">
        <v>222</v>
      </c>
      <c r="E12" s="268" t="s">
        <v>296</v>
      </c>
      <c r="F12" s="268"/>
      <c r="G12" s="42" t="s">
        <v>1704</v>
      </c>
      <c r="H12" s="49" t="s">
        <v>1705</v>
      </c>
      <c r="I12" s="50" t="s">
        <v>1705</v>
      </c>
      <c r="J12" s="70"/>
    </row>
    <row r="13" spans="1:10" ht="15" customHeight="1">
      <c r="A13" s="45" t="s">
        <v>1853</v>
      </c>
      <c r="B13" s="41" t="s">
        <v>355</v>
      </c>
      <c r="C13" s="42" t="s">
        <v>494</v>
      </c>
      <c r="D13" s="42" t="s">
        <v>495</v>
      </c>
      <c r="E13" s="42" t="s">
        <v>368</v>
      </c>
      <c r="F13" s="42" t="s">
        <v>1854</v>
      </c>
      <c r="G13" s="42" t="s">
        <v>1855</v>
      </c>
      <c r="H13" s="49" t="s">
        <v>1806</v>
      </c>
      <c r="I13" s="50" t="s">
        <v>1806</v>
      </c>
      <c r="J13" s="70"/>
    </row>
    <row r="14" spans="1:10" ht="15" customHeight="1">
      <c r="A14" s="45" t="s">
        <v>961</v>
      </c>
      <c r="B14" s="41" t="s">
        <v>354</v>
      </c>
      <c r="C14" s="42" t="s">
        <v>257</v>
      </c>
      <c r="D14" s="42" t="s">
        <v>415</v>
      </c>
      <c r="E14" s="42" t="s">
        <v>419</v>
      </c>
      <c r="F14" s="42" t="s">
        <v>962</v>
      </c>
      <c r="G14" s="42" t="s">
        <v>963</v>
      </c>
      <c r="H14" s="49" t="s">
        <v>856</v>
      </c>
      <c r="I14" s="50" t="s">
        <v>856</v>
      </c>
      <c r="J14" s="70"/>
    </row>
    <row r="15" spans="1:10" ht="15" customHeight="1">
      <c r="A15" s="45" t="s">
        <v>3457</v>
      </c>
      <c r="B15" s="41" t="s">
        <v>361</v>
      </c>
      <c r="C15" s="42" t="s">
        <v>269</v>
      </c>
      <c r="D15" s="42" t="s">
        <v>270</v>
      </c>
      <c r="E15" s="42" t="s">
        <v>395</v>
      </c>
      <c r="F15" s="42" t="s">
        <v>3458</v>
      </c>
      <c r="G15" s="42" t="s">
        <v>3459</v>
      </c>
      <c r="H15" s="49" t="s">
        <v>1352</v>
      </c>
      <c r="I15" s="50" t="s">
        <v>1352</v>
      </c>
      <c r="J15" s="70"/>
    </row>
    <row r="16" spans="1:10" ht="15" customHeight="1">
      <c r="A16" s="45" t="s">
        <v>1856</v>
      </c>
      <c r="B16" s="41" t="s">
        <v>361</v>
      </c>
      <c r="C16" s="42" t="s">
        <v>3530</v>
      </c>
      <c r="D16" s="42" t="s">
        <v>3531</v>
      </c>
      <c r="E16" s="42" t="s">
        <v>368</v>
      </c>
      <c r="F16" s="42" t="s">
        <v>1857</v>
      </c>
      <c r="G16" s="42" t="s">
        <v>1858</v>
      </c>
      <c r="H16" s="49" t="s">
        <v>1859</v>
      </c>
      <c r="I16" s="50" t="s">
        <v>1859</v>
      </c>
      <c r="J16" s="70"/>
    </row>
    <row r="17" spans="1:10" ht="15" customHeight="1">
      <c r="A17" s="45" t="s">
        <v>1860</v>
      </c>
      <c r="B17" s="41" t="s">
        <v>355</v>
      </c>
      <c r="C17" s="42" t="s">
        <v>3538</v>
      </c>
      <c r="D17" s="42" t="s">
        <v>3539</v>
      </c>
      <c r="E17" s="42" t="s">
        <v>3497</v>
      </c>
      <c r="F17" s="42" t="s">
        <v>1857</v>
      </c>
      <c r="G17" s="42" t="s">
        <v>1861</v>
      </c>
      <c r="H17" s="49" t="s">
        <v>1862</v>
      </c>
      <c r="I17" s="50" t="s">
        <v>1862</v>
      </c>
      <c r="J17" s="70"/>
    </row>
    <row r="18" spans="1:10" ht="15" customHeight="1">
      <c r="A18" s="45" t="s">
        <v>2136</v>
      </c>
      <c r="B18" s="41" t="s">
        <v>364</v>
      </c>
      <c r="C18" s="42" t="s">
        <v>18</v>
      </c>
      <c r="D18" s="42" t="s">
        <v>19</v>
      </c>
      <c r="E18" s="42" t="s">
        <v>21</v>
      </c>
      <c r="F18" s="42" t="s">
        <v>2137</v>
      </c>
      <c r="G18" s="42" t="s">
        <v>2138</v>
      </c>
      <c r="H18" s="49" t="s">
        <v>2094</v>
      </c>
      <c r="I18" s="50" t="s">
        <v>2094</v>
      </c>
      <c r="J18" s="70"/>
    </row>
    <row r="19" spans="1:10" ht="15" customHeight="1">
      <c r="A19" s="45" t="s">
        <v>3460</v>
      </c>
      <c r="B19" s="41" t="s">
        <v>356</v>
      </c>
      <c r="C19" s="42" t="s">
        <v>59</v>
      </c>
      <c r="D19" s="42" t="s">
        <v>60</v>
      </c>
      <c r="E19" s="42" t="s">
        <v>378</v>
      </c>
      <c r="F19" s="42" t="s">
        <v>3458</v>
      </c>
      <c r="G19" s="42" t="s">
        <v>3461</v>
      </c>
      <c r="H19" s="49" t="s">
        <v>1094</v>
      </c>
      <c r="I19" s="50" t="s">
        <v>1094</v>
      </c>
      <c r="J19" s="70"/>
    </row>
    <row r="20" spans="1:10" ht="15" customHeight="1">
      <c r="A20" s="45" t="s">
        <v>2509</v>
      </c>
      <c r="B20" s="41" t="s">
        <v>355</v>
      </c>
      <c r="C20" s="42" t="s">
        <v>79</v>
      </c>
      <c r="D20" s="42" t="s">
        <v>80</v>
      </c>
      <c r="E20" s="42" t="s">
        <v>464</v>
      </c>
      <c r="F20" s="42" t="s">
        <v>2510</v>
      </c>
      <c r="G20" s="42" t="s">
        <v>3461</v>
      </c>
      <c r="H20" s="49" t="s">
        <v>1094</v>
      </c>
      <c r="I20" s="50" t="s">
        <v>1094</v>
      </c>
      <c r="J20" s="70"/>
    </row>
    <row r="21" spans="1:10" ht="15" customHeight="1">
      <c r="A21" s="45" t="s">
        <v>3462</v>
      </c>
      <c r="B21" s="41" t="s">
        <v>355</v>
      </c>
      <c r="C21" s="42" t="s">
        <v>82</v>
      </c>
      <c r="D21" s="42" t="s">
        <v>83</v>
      </c>
      <c r="E21" s="42" t="s">
        <v>464</v>
      </c>
      <c r="F21" s="42" t="s">
        <v>3458</v>
      </c>
      <c r="G21" s="42" t="s">
        <v>3463</v>
      </c>
      <c r="H21" s="49" t="s">
        <v>1550</v>
      </c>
      <c r="I21" s="50" t="s">
        <v>1550</v>
      </c>
      <c r="J21" s="70"/>
    </row>
    <row r="22" spans="1:10" ht="15" customHeight="1">
      <c r="A22" s="45" t="s">
        <v>3464</v>
      </c>
      <c r="B22" s="41" t="s">
        <v>309</v>
      </c>
      <c r="C22" s="42" t="s">
        <v>288</v>
      </c>
      <c r="D22" s="42" t="s">
        <v>289</v>
      </c>
      <c r="E22" s="42" t="s">
        <v>277</v>
      </c>
      <c r="F22" s="42" t="s">
        <v>3458</v>
      </c>
      <c r="G22" s="42" t="s">
        <v>3465</v>
      </c>
      <c r="H22" s="49" t="s">
        <v>1631</v>
      </c>
      <c r="I22" s="50" t="s">
        <v>1631</v>
      </c>
      <c r="J22" s="70"/>
    </row>
    <row r="23" spans="1:10" ht="15" customHeight="1">
      <c r="A23" s="45" t="s">
        <v>2139</v>
      </c>
      <c r="B23" s="41" t="s">
        <v>357</v>
      </c>
      <c r="C23" s="42" t="s">
        <v>2140</v>
      </c>
      <c r="D23" s="42" t="s">
        <v>135</v>
      </c>
      <c r="E23" s="42" t="s">
        <v>384</v>
      </c>
      <c r="F23" s="42" t="s">
        <v>2141</v>
      </c>
      <c r="G23" s="42" t="s">
        <v>2142</v>
      </c>
      <c r="H23" s="49" t="s">
        <v>2106</v>
      </c>
      <c r="I23" s="50" t="s">
        <v>2106</v>
      </c>
      <c r="J23" s="70"/>
    </row>
    <row r="24" spans="1:10" ht="15" customHeight="1">
      <c r="A24" s="45" t="s">
        <v>2143</v>
      </c>
      <c r="B24" s="41" t="s">
        <v>311</v>
      </c>
      <c r="C24" s="42" t="s">
        <v>410</v>
      </c>
      <c r="D24" s="42" t="s">
        <v>411</v>
      </c>
      <c r="E24" s="42" t="s">
        <v>313</v>
      </c>
      <c r="F24" s="42" t="s">
        <v>2137</v>
      </c>
      <c r="G24" s="42" t="s">
        <v>2144</v>
      </c>
      <c r="H24" s="49" t="s">
        <v>2100</v>
      </c>
      <c r="I24" s="50" t="s">
        <v>2100</v>
      </c>
      <c r="J24" s="70"/>
    </row>
    <row r="25" spans="1:10" ht="15" customHeight="1">
      <c r="A25" s="45" t="s">
        <v>2953</v>
      </c>
      <c r="B25" s="41" t="s">
        <v>311</v>
      </c>
      <c r="C25" s="42" t="s">
        <v>224</v>
      </c>
      <c r="D25" s="42" t="s">
        <v>225</v>
      </c>
      <c r="E25" s="42" t="s">
        <v>200</v>
      </c>
      <c r="F25" s="42" t="s">
        <v>2954</v>
      </c>
      <c r="G25" s="42" t="s">
        <v>963</v>
      </c>
      <c r="H25" s="49" t="s">
        <v>856</v>
      </c>
      <c r="I25" s="50" t="s">
        <v>856</v>
      </c>
      <c r="J25" s="70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2.57421875" style="2" customWidth="1"/>
    <col min="2" max="5" width="17.7109375" style="0" customWidth="1"/>
    <col min="6" max="6" width="18.7109375" style="0" bestFit="1" customWidth="1"/>
    <col min="7" max="9" width="19.00390625" style="0" bestFit="1" customWidth="1"/>
    <col min="10" max="10" width="19.140625" style="0" customWidth="1"/>
    <col min="11" max="11" width="19.00390625" style="0" bestFit="1" customWidth="1"/>
  </cols>
  <sheetData>
    <row r="1" spans="5:10" ht="15">
      <c r="E1" s="23"/>
      <c r="J1" s="23"/>
    </row>
    <row r="2" spans="1:10" ht="15.75">
      <c r="A2" s="296" t="str">
        <f>Startlist!$A1</f>
        <v>51. Saaremaa Rally 2018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5">
      <c r="A3" s="295" t="str">
        <f>Startlist!$F2</f>
        <v>October 12-13, 2018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ht="15">
      <c r="A4" s="295" t="str">
        <f>Startlist!$F3</f>
        <v>Saaremaa</v>
      </c>
      <c r="B4" s="295"/>
      <c r="C4" s="295"/>
      <c r="D4" s="295"/>
      <c r="E4" s="295"/>
      <c r="F4" s="295"/>
      <c r="G4" s="295"/>
      <c r="H4" s="295"/>
      <c r="I4" s="295"/>
      <c r="J4" s="295"/>
    </row>
    <row r="6" spans="1:11" ht="15">
      <c r="A6" s="5" t="s">
        <v>350</v>
      </c>
      <c r="J6" s="174"/>
      <c r="K6" s="285" t="s">
        <v>3041</v>
      </c>
    </row>
    <row r="7" spans="1:11" ht="12.75">
      <c r="A7" s="177"/>
      <c r="B7" s="17"/>
      <c r="C7" s="17"/>
      <c r="D7" s="17"/>
      <c r="E7" s="18"/>
      <c r="F7" s="17"/>
      <c r="G7" s="17"/>
      <c r="H7" s="17"/>
      <c r="I7" s="17"/>
      <c r="J7" s="175"/>
      <c r="K7" s="17"/>
    </row>
    <row r="8" spans="1:11" ht="13.5" customHeight="1">
      <c r="A8" s="178"/>
      <c r="B8" s="99" t="s">
        <v>361</v>
      </c>
      <c r="C8" s="100" t="s">
        <v>423</v>
      </c>
      <c r="D8" s="100" t="s">
        <v>358</v>
      </c>
      <c r="E8" s="99" t="s">
        <v>355</v>
      </c>
      <c r="F8" s="100" t="s">
        <v>357</v>
      </c>
      <c r="G8" s="100" t="s">
        <v>354</v>
      </c>
      <c r="H8" s="100" t="s">
        <v>356</v>
      </c>
      <c r="I8" s="100" t="s">
        <v>364</v>
      </c>
      <c r="J8" s="99" t="s">
        <v>309</v>
      </c>
      <c r="K8" s="99" t="s">
        <v>311</v>
      </c>
    </row>
    <row r="9" spans="1:11" ht="12.75" customHeight="1">
      <c r="A9" s="176" t="s">
        <v>429</v>
      </c>
      <c r="B9" s="35" t="s">
        <v>637</v>
      </c>
      <c r="C9" s="35"/>
      <c r="D9" s="35" t="s">
        <v>643</v>
      </c>
      <c r="E9" s="35" t="s">
        <v>851</v>
      </c>
      <c r="F9" s="35" t="s">
        <v>849</v>
      </c>
      <c r="G9" s="35" t="s">
        <v>830</v>
      </c>
      <c r="H9" s="35" t="s">
        <v>809</v>
      </c>
      <c r="I9" s="35" t="s">
        <v>867</v>
      </c>
      <c r="J9" s="35" t="s">
        <v>942</v>
      </c>
      <c r="K9" s="35" t="s">
        <v>1116</v>
      </c>
    </row>
    <row r="10" spans="1:11" ht="12.75" customHeight="1">
      <c r="A10" s="38" t="s">
        <v>1656</v>
      </c>
      <c r="B10" s="36" t="s">
        <v>1657</v>
      </c>
      <c r="C10" s="36"/>
      <c r="D10" s="36" t="s">
        <v>1658</v>
      </c>
      <c r="E10" s="36" t="s">
        <v>1659</v>
      </c>
      <c r="F10" s="36" t="s">
        <v>1660</v>
      </c>
      <c r="G10" s="36" t="s">
        <v>1661</v>
      </c>
      <c r="H10" s="36" t="s">
        <v>1662</v>
      </c>
      <c r="I10" s="36" t="s">
        <v>1663</v>
      </c>
      <c r="J10" s="36" t="s">
        <v>1664</v>
      </c>
      <c r="K10" s="36" t="s">
        <v>1665</v>
      </c>
    </row>
    <row r="11" spans="1:11" ht="12.75" customHeight="1">
      <c r="A11" s="39" t="s">
        <v>1666</v>
      </c>
      <c r="B11" s="37" t="s">
        <v>1667</v>
      </c>
      <c r="C11" s="37"/>
      <c r="D11" s="37" t="s">
        <v>1668</v>
      </c>
      <c r="E11" s="37" t="s">
        <v>1669</v>
      </c>
      <c r="F11" s="37" t="s">
        <v>1670</v>
      </c>
      <c r="G11" s="37" t="s">
        <v>1671</v>
      </c>
      <c r="H11" s="37" t="s">
        <v>1672</v>
      </c>
      <c r="I11" s="37" t="s">
        <v>1673</v>
      </c>
      <c r="J11" s="37" t="s">
        <v>1674</v>
      </c>
      <c r="K11" s="37" t="s">
        <v>1675</v>
      </c>
    </row>
    <row r="12" spans="1:11" ht="12.75" customHeight="1">
      <c r="A12" s="176" t="s">
        <v>1676</v>
      </c>
      <c r="B12" s="35" t="s">
        <v>638</v>
      </c>
      <c r="C12" s="35"/>
      <c r="D12" s="35" t="s">
        <v>644</v>
      </c>
      <c r="E12" s="35" t="s">
        <v>818</v>
      </c>
      <c r="F12" s="35" t="s">
        <v>850</v>
      </c>
      <c r="G12" s="35" t="s">
        <v>831</v>
      </c>
      <c r="H12" s="35" t="s">
        <v>810</v>
      </c>
      <c r="I12" s="35" t="s">
        <v>929</v>
      </c>
      <c r="J12" s="35" t="s">
        <v>898</v>
      </c>
      <c r="K12" s="35" t="s">
        <v>919</v>
      </c>
    </row>
    <row r="13" spans="1:11" ht="12.75" customHeight="1">
      <c r="A13" s="38" t="s">
        <v>1677</v>
      </c>
      <c r="B13" s="36" t="s">
        <v>1678</v>
      </c>
      <c r="C13" s="36"/>
      <c r="D13" s="36" t="s">
        <v>1679</v>
      </c>
      <c r="E13" s="36" t="s">
        <v>1680</v>
      </c>
      <c r="F13" s="36" t="s">
        <v>1681</v>
      </c>
      <c r="G13" s="36" t="s">
        <v>1682</v>
      </c>
      <c r="H13" s="36" t="s">
        <v>1683</v>
      </c>
      <c r="I13" s="36" t="s">
        <v>1684</v>
      </c>
      <c r="J13" s="36" t="s">
        <v>1685</v>
      </c>
      <c r="K13" s="36" t="s">
        <v>1686</v>
      </c>
    </row>
    <row r="14" spans="1:11" ht="12.75" customHeight="1">
      <c r="A14" s="39" t="s">
        <v>1687</v>
      </c>
      <c r="B14" s="37" t="s">
        <v>1667</v>
      </c>
      <c r="C14" s="37"/>
      <c r="D14" s="37" t="s">
        <v>1668</v>
      </c>
      <c r="E14" s="37" t="s">
        <v>1688</v>
      </c>
      <c r="F14" s="37" t="s">
        <v>1670</v>
      </c>
      <c r="G14" s="37" t="s">
        <v>1671</v>
      </c>
      <c r="H14" s="37" t="s">
        <v>1672</v>
      </c>
      <c r="I14" s="37" t="s">
        <v>1689</v>
      </c>
      <c r="J14" s="37" t="s">
        <v>1690</v>
      </c>
      <c r="K14" s="37" t="s">
        <v>1675</v>
      </c>
    </row>
    <row r="15" spans="1:11" ht="12.75" customHeight="1">
      <c r="A15" s="276" t="s">
        <v>1691</v>
      </c>
      <c r="B15" s="40" t="s">
        <v>1202</v>
      </c>
      <c r="C15" s="35"/>
      <c r="D15" s="35" t="s">
        <v>1204</v>
      </c>
      <c r="E15" s="35" t="s">
        <v>1237</v>
      </c>
      <c r="F15" s="35" t="s">
        <v>1303</v>
      </c>
      <c r="G15" s="35" t="s">
        <v>1249</v>
      </c>
      <c r="H15" s="35" t="s">
        <v>1263</v>
      </c>
      <c r="I15" s="35" t="s">
        <v>1283</v>
      </c>
      <c r="J15" s="35" t="s">
        <v>1342</v>
      </c>
      <c r="K15" s="35" t="s">
        <v>1384</v>
      </c>
    </row>
    <row r="16" spans="1:11" ht="12.75" customHeight="1">
      <c r="A16" s="38" t="s">
        <v>1692</v>
      </c>
      <c r="B16" s="36" t="s">
        <v>1693</v>
      </c>
      <c r="C16" s="36"/>
      <c r="D16" s="36" t="s">
        <v>1694</v>
      </c>
      <c r="E16" s="36" t="s">
        <v>1695</v>
      </c>
      <c r="F16" s="36" t="s">
        <v>1696</v>
      </c>
      <c r="G16" s="36" t="s">
        <v>1697</v>
      </c>
      <c r="H16" s="36" t="s">
        <v>1698</v>
      </c>
      <c r="I16" s="36" t="s">
        <v>1699</v>
      </c>
      <c r="J16" s="36" t="s">
        <v>3146</v>
      </c>
      <c r="K16" s="36" t="s">
        <v>3147</v>
      </c>
    </row>
    <row r="17" spans="1:11" ht="12.75" customHeight="1">
      <c r="A17" s="39" t="s">
        <v>3148</v>
      </c>
      <c r="B17" s="37" t="s">
        <v>1667</v>
      </c>
      <c r="C17" s="37"/>
      <c r="D17" s="37" t="s">
        <v>1668</v>
      </c>
      <c r="E17" s="37" t="s">
        <v>3149</v>
      </c>
      <c r="F17" s="37" t="s">
        <v>1670</v>
      </c>
      <c r="G17" s="37" t="s">
        <v>1671</v>
      </c>
      <c r="H17" s="37" t="s">
        <v>3150</v>
      </c>
      <c r="I17" s="37" t="s">
        <v>1689</v>
      </c>
      <c r="J17" s="37" t="s">
        <v>3151</v>
      </c>
      <c r="K17" s="37" t="s">
        <v>3152</v>
      </c>
    </row>
    <row r="18" spans="1:11" ht="12.75" customHeight="1">
      <c r="A18" s="276" t="s">
        <v>3042</v>
      </c>
      <c r="B18" s="40" t="s">
        <v>1719</v>
      </c>
      <c r="C18" s="35"/>
      <c r="D18" s="35" t="s">
        <v>1715</v>
      </c>
      <c r="E18" s="35" t="s">
        <v>1745</v>
      </c>
      <c r="F18" s="35" t="s">
        <v>1822</v>
      </c>
      <c r="G18" s="35" t="s">
        <v>1774</v>
      </c>
      <c r="H18" s="35" t="s">
        <v>1782</v>
      </c>
      <c r="I18" s="35" t="s">
        <v>1774</v>
      </c>
      <c r="J18" s="35" t="s">
        <v>2128</v>
      </c>
      <c r="K18" s="35" t="s">
        <v>1935</v>
      </c>
    </row>
    <row r="19" spans="1:11" ht="12.75" customHeight="1">
      <c r="A19" s="38" t="s">
        <v>3043</v>
      </c>
      <c r="B19" s="36" t="s">
        <v>3044</v>
      </c>
      <c r="C19" s="36"/>
      <c r="D19" s="36" t="s">
        <v>3045</v>
      </c>
      <c r="E19" s="36" t="s">
        <v>3046</v>
      </c>
      <c r="F19" s="36" t="s">
        <v>3047</v>
      </c>
      <c r="G19" s="36" t="s">
        <v>3048</v>
      </c>
      <c r="H19" s="36" t="s">
        <v>3049</v>
      </c>
      <c r="I19" s="36" t="s">
        <v>3048</v>
      </c>
      <c r="J19" s="36" t="s">
        <v>3050</v>
      </c>
      <c r="K19" s="36" t="s">
        <v>3051</v>
      </c>
    </row>
    <row r="20" spans="1:11" ht="12.75" customHeight="1">
      <c r="A20" s="39" t="s">
        <v>3052</v>
      </c>
      <c r="B20" s="37" t="s">
        <v>3053</v>
      </c>
      <c r="C20" s="37"/>
      <c r="D20" s="37" t="s">
        <v>1668</v>
      </c>
      <c r="E20" s="37" t="s">
        <v>1688</v>
      </c>
      <c r="F20" s="37" t="s">
        <v>3054</v>
      </c>
      <c r="G20" s="37" t="s">
        <v>1671</v>
      </c>
      <c r="H20" s="37" t="s">
        <v>3150</v>
      </c>
      <c r="I20" s="37" t="s">
        <v>1673</v>
      </c>
      <c r="J20" s="37" t="s">
        <v>1674</v>
      </c>
      <c r="K20" s="37" t="s">
        <v>3152</v>
      </c>
    </row>
    <row r="21" spans="1:11" ht="12.75" customHeight="1">
      <c r="A21" s="176" t="s">
        <v>3055</v>
      </c>
      <c r="B21" s="35" t="s">
        <v>1707</v>
      </c>
      <c r="C21" s="35"/>
      <c r="D21" s="35" t="s">
        <v>1716</v>
      </c>
      <c r="E21" s="35" t="s">
        <v>1850</v>
      </c>
      <c r="F21" s="35" t="s">
        <v>1819</v>
      </c>
      <c r="G21" s="35" t="s">
        <v>1738</v>
      </c>
      <c r="H21" s="35" t="s">
        <v>1735</v>
      </c>
      <c r="I21" s="35" t="s">
        <v>1791</v>
      </c>
      <c r="J21" s="35" t="s">
        <v>1876</v>
      </c>
      <c r="K21" s="35" t="s">
        <v>1967</v>
      </c>
    </row>
    <row r="22" spans="1:11" ht="12.75" customHeight="1">
      <c r="A22" s="38" t="s">
        <v>3056</v>
      </c>
      <c r="B22" s="36" t="s">
        <v>3057</v>
      </c>
      <c r="C22" s="36"/>
      <c r="D22" s="36" t="s">
        <v>3058</v>
      </c>
      <c r="E22" s="36" t="s">
        <v>3059</v>
      </c>
      <c r="F22" s="36" t="s">
        <v>3060</v>
      </c>
      <c r="G22" s="36" t="s">
        <v>3061</v>
      </c>
      <c r="H22" s="36" t="s">
        <v>3062</v>
      </c>
      <c r="I22" s="36" t="s">
        <v>3063</v>
      </c>
      <c r="J22" s="36" t="s">
        <v>3064</v>
      </c>
      <c r="K22" s="36" t="s">
        <v>3065</v>
      </c>
    </row>
    <row r="23" spans="1:11" ht="12.75" customHeight="1">
      <c r="A23" s="38" t="s">
        <v>3066</v>
      </c>
      <c r="B23" s="40" t="s">
        <v>1667</v>
      </c>
      <c r="C23" s="37"/>
      <c r="D23" s="37" t="s">
        <v>1668</v>
      </c>
      <c r="E23" s="37" t="s">
        <v>1688</v>
      </c>
      <c r="F23" s="37" t="s">
        <v>1670</v>
      </c>
      <c r="G23" s="37" t="s">
        <v>1671</v>
      </c>
      <c r="H23" s="37" t="s">
        <v>1672</v>
      </c>
      <c r="I23" s="37" t="s">
        <v>1673</v>
      </c>
      <c r="J23" s="37" t="s">
        <v>3067</v>
      </c>
      <c r="K23" s="37" t="s">
        <v>1675</v>
      </c>
    </row>
    <row r="24" spans="1:11" ht="12.75" customHeight="1">
      <c r="A24" s="176" t="s">
        <v>3068</v>
      </c>
      <c r="B24" s="35" t="s">
        <v>1708</v>
      </c>
      <c r="C24" s="35"/>
      <c r="D24" s="35" t="s">
        <v>1717</v>
      </c>
      <c r="E24" s="35" t="s">
        <v>1770</v>
      </c>
      <c r="F24" s="35" t="s">
        <v>1796</v>
      </c>
      <c r="G24" s="35" t="s">
        <v>1775</v>
      </c>
      <c r="H24" s="35" t="s">
        <v>1744</v>
      </c>
      <c r="I24" s="35" t="s">
        <v>1792</v>
      </c>
      <c r="J24" s="35" t="s">
        <v>1877</v>
      </c>
      <c r="K24" s="35" t="s">
        <v>1968</v>
      </c>
    </row>
    <row r="25" spans="1:11" ht="12.75" customHeight="1">
      <c r="A25" s="38" t="s">
        <v>3069</v>
      </c>
      <c r="B25" s="36" t="s">
        <v>3070</v>
      </c>
      <c r="C25" s="36"/>
      <c r="D25" s="36" t="s">
        <v>3071</v>
      </c>
      <c r="E25" s="36" t="s">
        <v>3072</v>
      </c>
      <c r="F25" s="36" t="s">
        <v>3073</v>
      </c>
      <c r="G25" s="36" t="s">
        <v>3074</v>
      </c>
      <c r="H25" s="36" t="s">
        <v>3075</v>
      </c>
      <c r="I25" s="36" t="s">
        <v>3076</v>
      </c>
      <c r="J25" s="36" t="s">
        <v>3077</v>
      </c>
      <c r="K25" s="36" t="s">
        <v>3078</v>
      </c>
    </row>
    <row r="26" spans="1:11" ht="12.75" customHeight="1">
      <c r="A26" s="38" t="s">
        <v>3079</v>
      </c>
      <c r="B26" s="40" t="s">
        <v>1667</v>
      </c>
      <c r="C26" s="37"/>
      <c r="D26" s="37" t="s">
        <v>1668</v>
      </c>
      <c r="E26" s="37" t="s">
        <v>3080</v>
      </c>
      <c r="F26" s="37" t="s">
        <v>3054</v>
      </c>
      <c r="G26" s="37" t="s">
        <v>1671</v>
      </c>
      <c r="H26" s="37" t="s">
        <v>3081</v>
      </c>
      <c r="I26" s="37" t="s">
        <v>1673</v>
      </c>
      <c r="J26" s="37" t="s">
        <v>3067</v>
      </c>
      <c r="K26" s="37" t="s">
        <v>1675</v>
      </c>
    </row>
    <row r="27" spans="1:11" ht="12.75" customHeight="1">
      <c r="A27" s="176" t="s">
        <v>3082</v>
      </c>
      <c r="B27" s="35" t="s">
        <v>2280</v>
      </c>
      <c r="C27" s="35"/>
      <c r="D27" s="35" t="s">
        <v>2288</v>
      </c>
      <c r="E27" s="35" t="s">
        <v>2310</v>
      </c>
      <c r="F27" s="35" t="s">
        <v>2356</v>
      </c>
      <c r="G27" s="35" t="s">
        <v>2329</v>
      </c>
      <c r="H27" s="35" t="s">
        <v>2309</v>
      </c>
      <c r="I27" s="35" t="s">
        <v>2345</v>
      </c>
      <c r="J27" s="35" t="s">
        <v>2399</v>
      </c>
      <c r="K27" s="35" t="s">
        <v>2530</v>
      </c>
    </row>
    <row r="28" spans="1:11" ht="12.75" customHeight="1">
      <c r="A28" s="38" t="s">
        <v>3083</v>
      </c>
      <c r="B28" s="36" t="s">
        <v>3084</v>
      </c>
      <c r="C28" s="36"/>
      <c r="D28" s="36" t="s">
        <v>3085</v>
      </c>
      <c r="E28" s="36" t="s">
        <v>3086</v>
      </c>
      <c r="F28" s="36" t="s">
        <v>3087</v>
      </c>
      <c r="G28" s="36" t="s">
        <v>3088</v>
      </c>
      <c r="H28" s="36" t="s">
        <v>3089</v>
      </c>
      <c r="I28" s="36" t="s">
        <v>3090</v>
      </c>
      <c r="J28" s="36" t="s">
        <v>3091</v>
      </c>
      <c r="K28" s="36" t="s">
        <v>3092</v>
      </c>
    </row>
    <row r="29" spans="1:11" ht="12.75" customHeight="1">
      <c r="A29" s="38" t="s">
        <v>3066</v>
      </c>
      <c r="B29" s="40" t="s">
        <v>1667</v>
      </c>
      <c r="C29" s="37"/>
      <c r="D29" s="37" t="s">
        <v>1668</v>
      </c>
      <c r="E29" s="37" t="s">
        <v>1688</v>
      </c>
      <c r="F29" s="37" t="s">
        <v>1670</v>
      </c>
      <c r="G29" s="37" t="s">
        <v>1671</v>
      </c>
      <c r="H29" s="37" t="s">
        <v>1672</v>
      </c>
      <c r="I29" s="37" t="s">
        <v>1673</v>
      </c>
      <c r="J29" s="37" t="s">
        <v>3093</v>
      </c>
      <c r="K29" s="37" t="s">
        <v>3094</v>
      </c>
    </row>
    <row r="30" spans="1:11" ht="12.75" customHeight="1">
      <c r="A30" s="176" t="s">
        <v>3095</v>
      </c>
      <c r="B30" s="35" t="s">
        <v>2281</v>
      </c>
      <c r="C30" s="35"/>
      <c r="D30" s="35" t="s">
        <v>2289</v>
      </c>
      <c r="E30" s="35" t="s">
        <v>2311</v>
      </c>
      <c r="F30" s="35" t="s">
        <v>836</v>
      </c>
      <c r="G30" s="35" t="s">
        <v>810</v>
      </c>
      <c r="H30" s="35" t="s">
        <v>2591</v>
      </c>
      <c r="I30" s="35" t="s">
        <v>2349</v>
      </c>
      <c r="J30" s="35" t="s">
        <v>841</v>
      </c>
      <c r="K30" s="35" t="s">
        <v>2536</v>
      </c>
    </row>
    <row r="31" spans="1:11" ht="12.75" customHeight="1">
      <c r="A31" s="38" t="s">
        <v>3096</v>
      </c>
      <c r="B31" s="36" t="s">
        <v>3097</v>
      </c>
      <c r="C31" s="36"/>
      <c r="D31" s="36" t="s">
        <v>3064</v>
      </c>
      <c r="E31" s="36" t="s">
        <v>3098</v>
      </c>
      <c r="F31" s="36" t="s">
        <v>3099</v>
      </c>
      <c r="G31" s="36" t="s">
        <v>3100</v>
      </c>
      <c r="H31" s="36" t="s">
        <v>3101</v>
      </c>
      <c r="I31" s="36" t="s">
        <v>3102</v>
      </c>
      <c r="J31" s="36" t="s">
        <v>3103</v>
      </c>
      <c r="K31" s="36" t="s">
        <v>3104</v>
      </c>
    </row>
    <row r="32" spans="1:11" ht="12.75" customHeight="1">
      <c r="A32" s="38" t="s">
        <v>3079</v>
      </c>
      <c r="B32" s="40" t="s">
        <v>1667</v>
      </c>
      <c r="C32" s="37"/>
      <c r="D32" s="37" t="s">
        <v>1668</v>
      </c>
      <c r="E32" s="37" t="s">
        <v>1688</v>
      </c>
      <c r="F32" s="37" t="s">
        <v>3054</v>
      </c>
      <c r="G32" s="37" t="s">
        <v>1671</v>
      </c>
      <c r="H32" s="37" t="s">
        <v>3081</v>
      </c>
      <c r="I32" s="37" t="s">
        <v>1689</v>
      </c>
      <c r="J32" s="37" t="s">
        <v>3067</v>
      </c>
      <c r="K32" s="37" t="s">
        <v>3105</v>
      </c>
    </row>
    <row r="33" spans="1:11" ht="12.75" customHeight="1">
      <c r="A33" s="176" t="s">
        <v>3106</v>
      </c>
      <c r="B33" s="35" t="s">
        <v>2282</v>
      </c>
      <c r="C33" s="35"/>
      <c r="D33" s="35" t="s">
        <v>2294</v>
      </c>
      <c r="E33" s="35" t="s">
        <v>2308</v>
      </c>
      <c r="F33" s="35" t="s">
        <v>2359</v>
      </c>
      <c r="G33" s="35" t="s">
        <v>2330</v>
      </c>
      <c r="H33" s="35" t="s">
        <v>2318</v>
      </c>
      <c r="I33" s="35" t="s">
        <v>2350</v>
      </c>
      <c r="J33" s="35" t="s">
        <v>2374</v>
      </c>
      <c r="K33" s="35" t="s">
        <v>2532</v>
      </c>
    </row>
    <row r="34" spans="1:11" ht="12.75" customHeight="1">
      <c r="A34" s="38" t="s">
        <v>3107</v>
      </c>
      <c r="B34" s="36" t="s">
        <v>3108</v>
      </c>
      <c r="C34" s="36"/>
      <c r="D34" s="36" t="s">
        <v>3109</v>
      </c>
      <c r="E34" s="36" t="s">
        <v>3110</v>
      </c>
      <c r="F34" s="36" t="s">
        <v>3111</v>
      </c>
      <c r="G34" s="36" t="s">
        <v>3112</v>
      </c>
      <c r="H34" s="36" t="s">
        <v>3113</v>
      </c>
      <c r="I34" s="36" t="s">
        <v>3114</v>
      </c>
      <c r="J34" s="36" t="s">
        <v>3115</v>
      </c>
      <c r="K34" s="36" t="s">
        <v>3116</v>
      </c>
    </row>
    <row r="35" spans="1:11" ht="12.75" customHeight="1">
      <c r="A35" s="38" t="s">
        <v>3117</v>
      </c>
      <c r="B35" s="40" t="s">
        <v>1667</v>
      </c>
      <c r="C35" s="37"/>
      <c r="D35" s="37" t="s">
        <v>3118</v>
      </c>
      <c r="E35" s="37" t="s">
        <v>3119</v>
      </c>
      <c r="F35" s="37" t="s">
        <v>3054</v>
      </c>
      <c r="G35" s="37" t="s">
        <v>1671</v>
      </c>
      <c r="H35" s="37" t="s">
        <v>3120</v>
      </c>
      <c r="I35" s="37" t="s">
        <v>1689</v>
      </c>
      <c r="J35" s="37" t="s">
        <v>3067</v>
      </c>
      <c r="K35" s="37" t="s">
        <v>3094</v>
      </c>
    </row>
    <row r="36" spans="1:11" ht="12.75" customHeight="1">
      <c r="A36" s="176" t="s">
        <v>3121</v>
      </c>
      <c r="B36" s="35" t="s">
        <v>2627</v>
      </c>
      <c r="C36" s="35"/>
      <c r="D36" s="35" t="s">
        <v>2632</v>
      </c>
      <c r="E36" s="35" t="s">
        <v>2710</v>
      </c>
      <c r="F36" s="35" t="s">
        <v>2733</v>
      </c>
      <c r="G36" s="35" t="s">
        <v>2676</v>
      </c>
      <c r="H36" s="35" t="s">
        <v>1737</v>
      </c>
      <c r="I36" s="35" t="s">
        <v>2727</v>
      </c>
      <c r="J36" s="35" t="s">
        <v>2762</v>
      </c>
      <c r="K36" s="35" t="s">
        <v>2115</v>
      </c>
    </row>
    <row r="37" spans="1:11" ht="12.75" customHeight="1">
      <c r="A37" s="38" t="s">
        <v>3122</v>
      </c>
      <c r="B37" s="36" t="s">
        <v>3123</v>
      </c>
      <c r="C37" s="36"/>
      <c r="D37" s="36" t="s">
        <v>3124</v>
      </c>
      <c r="E37" s="36" t="s">
        <v>3125</v>
      </c>
      <c r="F37" s="36" t="s">
        <v>3126</v>
      </c>
      <c r="G37" s="36" t="s">
        <v>3127</v>
      </c>
      <c r="H37" s="36" t="s">
        <v>3128</v>
      </c>
      <c r="I37" s="36" t="s">
        <v>3129</v>
      </c>
      <c r="J37" s="36" t="s">
        <v>3130</v>
      </c>
      <c r="K37" s="36" t="s">
        <v>3131</v>
      </c>
    </row>
    <row r="38" spans="1:11" ht="12.75" customHeight="1">
      <c r="A38" s="39" t="s">
        <v>3117</v>
      </c>
      <c r="B38" s="37" t="s">
        <v>1667</v>
      </c>
      <c r="C38" s="37"/>
      <c r="D38" s="37" t="s">
        <v>1668</v>
      </c>
      <c r="E38" s="37" t="s">
        <v>3132</v>
      </c>
      <c r="F38" s="37" t="s">
        <v>1670</v>
      </c>
      <c r="G38" s="37" t="s">
        <v>1671</v>
      </c>
      <c r="H38" s="37" t="s">
        <v>3150</v>
      </c>
      <c r="I38" s="37" t="s">
        <v>1689</v>
      </c>
      <c r="J38" s="37" t="s">
        <v>1690</v>
      </c>
      <c r="K38" s="37" t="s">
        <v>3133</v>
      </c>
    </row>
    <row r="39" spans="1:11" ht="12.75" customHeight="1">
      <c r="A39" s="176" t="s">
        <v>3134</v>
      </c>
      <c r="B39" s="35" t="s">
        <v>2628</v>
      </c>
      <c r="C39" s="35"/>
      <c r="D39" s="35" t="s">
        <v>2633</v>
      </c>
      <c r="E39" s="35" t="s">
        <v>2661</v>
      </c>
      <c r="F39" s="35" t="s">
        <v>2734</v>
      </c>
      <c r="G39" s="35" t="s">
        <v>2677</v>
      </c>
      <c r="H39" s="35" t="s">
        <v>2657</v>
      </c>
      <c r="I39" s="35" t="s">
        <v>2723</v>
      </c>
      <c r="J39" s="35" t="s">
        <v>2763</v>
      </c>
      <c r="K39" s="35" t="s">
        <v>2875</v>
      </c>
    </row>
    <row r="40" spans="1:11" ht="12.75" customHeight="1">
      <c r="A40" s="38" t="s">
        <v>3135</v>
      </c>
      <c r="B40" s="36" t="s">
        <v>3136</v>
      </c>
      <c r="C40" s="36"/>
      <c r="D40" s="36" t="s">
        <v>3127</v>
      </c>
      <c r="E40" s="36" t="s">
        <v>3137</v>
      </c>
      <c r="F40" s="36" t="s">
        <v>3138</v>
      </c>
      <c r="G40" s="36" t="s">
        <v>3139</v>
      </c>
      <c r="H40" s="36" t="s">
        <v>3140</v>
      </c>
      <c r="I40" s="36" t="s">
        <v>3141</v>
      </c>
      <c r="J40" s="36" t="s">
        <v>3142</v>
      </c>
      <c r="K40" s="36" t="s">
        <v>3143</v>
      </c>
    </row>
    <row r="41" spans="1:11" ht="12.75" customHeight="1">
      <c r="A41" s="39" t="s">
        <v>3144</v>
      </c>
      <c r="B41" s="37" t="s">
        <v>1667</v>
      </c>
      <c r="C41" s="37"/>
      <c r="D41" s="37" t="s">
        <v>1668</v>
      </c>
      <c r="E41" s="37" t="s">
        <v>1688</v>
      </c>
      <c r="F41" s="37" t="s">
        <v>1670</v>
      </c>
      <c r="G41" s="37" t="s">
        <v>1671</v>
      </c>
      <c r="H41" s="37" t="s">
        <v>1672</v>
      </c>
      <c r="I41" s="37" t="s">
        <v>1673</v>
      </c>
      <c r="J41" s="37" t="s">
        <v>1690</v>
      </c>
      <c r="K41" s="37" t="s">
        <v>3094</v>
      </c>
    </row>
    <row r="43" ht="12.75">
      <c r="A43" s="9" t="s">
        <v>3145</v>
      </c>
    </row>
  </sheetData>
  <sheetProtection/>
  <mergeCells count="3">
    <mergeCell ref="A2:J2"/>
    <mergeCell ref="A3:J3"/>
    <mergeCell ref="A4:J4"/>
  </mergeCells>
  <printOptions/>
  <pageMargins left="0" right="0" top="0" bottom="0" header="0" footer="0"/>
  <pageSetup fitToHeight="1" fitToWidth="1" horizontalDpi="360" verticalDpi="36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2018-10-13T17:58:15Z</cp:lastPrinted>
  <dcterms:created xsi:type="dcterms:W3CDTF">2004-09-28T13:23:33Z</dcterms:created>
  <dcterms:modified xsi:type="dcterms:W3CDTF">2018-10-13T18:05:09Z</dcterms:modified>
  <cp:category/>
  <cp:version/>
  <cp:contentType/>
  <cp:contentStatus/>
</cp:coreProperties>
</file>